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st_files\GitHub\VUB-BCI-thesis\figures\results\"/>
    </mc:Choice>
  </mc:AlternateContent>
  <xr:revisionPtr revIDLastSave="0" documentId="13_ncr:1_{725099BC-9F77-459E-BB42-6880B39C66F7}" xr6:coauthVersionLast="47" xr6:coauthVersionMax="47" xr10:uidLastSave="{00000000-0000-0000-0000-000000000000}"/>
  <bookViews>
    <workbookView xWindow="38280" yWindow="-120" windowWidth="29040" windowHeight="15840" activeTab="1" xr2:uid="{DBF0CAC8-621F-4ADA-9356-953CB796B9C0}"/>
  </bookViews>
  <sheets>
    <sheet name="intersubject-more-data" sheetId="13" r:id="rId1"/>
    <sheet name="intersubject-long" sheetId="12" r:id="rId2"/>
    <sheet name="intersession-long" sheetId="11" r:id="rId3"/>
    <sheet name="intrasession-long" sheetId="10" r:id="rId4"/>
    <sheet name="intrasession" sheetId="7" r:id="rId5"/>
    <sheet name="intersession" sheetId="8" r:id="rId6"/>
    <sheet name="intersubjec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2" l="1"/>
  <c r="AE12" i="13"/>
  <c r="AE11" i="13"/>
  <c r="AE10" i="13"/>
  <c r="Z13" i="13"/>
  <c r="Z12" i="13"/>
  <c r="Z11" i="13"/>
  <c r="Z10" i="13"/>
  <c r="I13" i="13"/>
  <c r="J13" i="13"/>
  <c r="K13" i="13"/>
  <c r="L13" i="13"/>
  <c r="I11" i="13"/>
  <c r="J11" i="13"/>
  <c r="K11" i="13"/>
  <c r="L11" i="13"/>
  <c r="I12" i="13"/>
  <c r="J12" i="13"/>
  <c r="K12" i="13"/>
  <c r="L12" i="13"/>
  <c r="I10" i="13"/>
  <c r="J10" i="13"/>
  <c r="K10" i="13"/>
  <c r="L10" i="13"/>
  <c r="I15" i="13"/>
  <c r="J15" i="13"/>
  <c r="K15" i="13"/>
  <c r="L15" i="13"/>
  <c r="I17" i="13"/>
  <c r="J17" i="13"/>
  <c r="K17" i="13"/>
  <c r="L17" i="13"/>
  <c r="I16" i="13"/>
  <c r="J16" i="13"/>
  <c r="K16" i="13"/>
  <c r="L16" i="13"/>
  <c r="I20" i="13"/>
  <c r="J20" i="13"/>
  <c r="K20" i="13"/>
  <c r="L20" i="13"/>
  <c r="I19" i="13"/>
  <c r="J19" i="13"/>
  <c r="K19" i="13"/>
  <c r="L19" i="13"/>
  <c r="I21" i="13"/>
  <c r="J21" i="13"/>
  <c r="K21" i="13"/>
  <c r="L21" i="13"/>
  <c r="AE14" i="12"/>
  <c r="AE13" i="12"/>
  <c r="AE12" i="12"/>
  <c r="AE11" i="12"/>
  <c r="AE10" i="12"/>
  <c r="Z14" i="12"/>
  <c r="Z13" i="12"/>
  <c r="Z12" i="12"/>
  <c r="Z11" i="12"/>
  <c r="Z10" i="12"/>
  <c r="L19" i="12"/>
  <c r="K19" i="12"/>
  <c r="J19" i="12"/>
  <c r="I19" i="12"/>
  <c r="L26" i="12"/>
  <c r="K26" i="12"/>
  <c r="J26" i="12"/>
  <c r="I26" i="12"/>
  <c r="L22" i="12"/>
  <c r="K22" i="12"/>
  <c r="J22" i="12"/>
  <c r="I22" i="12"/>
  <c r="L23" i="12"/>
  <c r="K23" i="12"/>
  <c r="J23" i="12"/>
  <c r="I23" i="12"/>
  <c r="L25" i="12"/>
  <c r="K25" i="12"/>
  <c r="J25" i="12"/>
  <c r="I25" i="12"/>
  <c r="L24" i="12"/>
  <c r="K24" i="12"/>
  <c r="J24" i="12"/>
  <c r="I24" i="12"/>
  <c r="L20" i="12"/>
  <c r="K20" i="12"/>
  <c r="J20" i="12"/>
  <c r="I20" i="12"/>
  <c r="L17" i="12"/>
  <c r="K17" i="12"/>
  <c r="J17" i="12"/>
  <c r="I17" i="12"/>
  <c r="L18" i="12"/>
  <c r="K18" i="12"/>
  <c r="J18" i="12"/>
  <c r="I18" i="12"/>
  <c r="L16" i="12"/>
  <c r="K16" i="12"/>
  <c r="J16" i="12"/>
  <c r="I16" i="12"/>
  <c r="L11" i="12"/>
  <c r="K11" i="12"/>
  <c r="J11" i="12"/>
  <c r="I11" i="12"/>
  <c r="L12" i="12"/>
  <c r="K12" i="12"/>
  <c r="J12" i="12"/>
  <c r="I12" i="12"/>
  <c r="L10" i="12"/>
  <c r="K10" i="12"/>
  <c r="J10" i="12"/>
  <c r="I10" i="12"/>
  <c r="L14" i="12"/>
  <c r="K14" i="12"/>
  <c r="J14" i="12"/>
  <c r="L13" i="12"/>
  <c r="K13" i="12"/>
  <c r="J13" i="12"/>
  <c r="I13" i="12"/>
  <c r="L25" i="11"/>
  <c r="K25" i="11"/>
  <c r="J25" i="11"/>
  <c r="I25" i="11"/>
  <c r="L22" i="11"/>
  <c r="K22" i="11"/>
  <c r="J22" i="11"/>
  <c r="I22" i="11"/>
  <c r="L26" i="11"/>
  <c r="K26" i="11"/>
  <c r="J26" i="11"/>
  <c r="I26" i="11"/>
  <c r="L24" i="11"/>
  <c r="K24" i="11"/>
  <c r="J24" i="11"/>
  <c r="I24" i="11"/>
  <c r="L23" i="11"/>
  <c r="K23" i="11"/>
  <c r="J23" i="11"/>
  <c r="I23" i="11"/>
  <c r="L18" i="11"/>
  <c r="K18" i="11"/>
  <c r="J18" i="11"/>
  <c r="I18" i="11"/>
  <c r="L19" i="11"/>
  <c r="K19" i="11"/>
  <c r="J19" i="11"/>
  <c r="I19" i="11"/>
  <c r="L20" i="11"/>
  <c r="K20" i="11"/>
  <c r="J20" i="11"/>
  <c r="I20" i="11"/>
  <c r="L17" i="11"/>
  <c r="K17" i="11"/>
  <c r="J17" i="11"/>
  <c r="I17" i="11"/>
  <c r="L16" i="11"/>
  <c r="K16" i="11"/>
  <c r="J16" i="11"/>
  <c r="I16" i="11"/>
  <c r="L14" i="11"/>
  <c r="K14" i="11"/>
  <c r="J14" i="11"/>
  <c r="I14" i="11"/>
  <c r="L13" i="11"/>
  <c r="K13" i="11"/>
  <c r="J13" i="11"/>
  <c r="I13" i="11"/>
  <c r="L12" i="11"/>
  <c r="K12" i="11"/>
  <c r="J12" i="11"/>
  <c r="I12" i="11"/>
  <c r="L11" i="11"/>
  <c r="K11" i="11"/>
  <c r="J11" i="11"/>
  <c r="I11" i="11"/>
  <c r="L10" i="11"/>
  <c r="K10" i="11"/>
  <c r="J10" i="11"/>
  <c r="I10" i="11"/>
  <c r="L10" i="10"/>
  <c r="L12" i="10"/>
  <c r="L14" i="10"/>
  <c r="L11" i="10"/>
  <c r="J11" i="10"/>
  <c r="K10" i="10"/>
  <c r="K11" i="10"/>
  <c r="I10" i="10"/>
  <c r="J10" i="10"/>
  <c r="I11" i="10"/>
  <c r="I12" i="10"/>
  <c r="J12" i="10"/>
  <c r="K12" i="10"/>
  <c r="I14" i="10"/>
  <c r="J14" i="10"/>
  <c r="K14" i="10"/>
  <c r="I13" i="10"/>
  <c r="J13" i="10"/>
  <c r="K13" i="10"/>
  <c r="L13" i="10"/>
  <c r="I19" i="10"/>
  <c r="J19" i="10"/>
  <c r="K19" i="10"/>
  <c r="L19" i="10"/>
  <c r="I16" i="10"/>
  <c r="J16" i="10"/>
  <c r="K16" i="10"/>
  <c r="L16" i="10"/>
  <c r="I20" i="10"/>
  <c r="J20" i="10"/>
  <c r="K20" i="10"/>
  <c r="L20" i="10"/>
  <c r="I18" i="10"/>
  <c r="J18" i="10"/>
  <c r="K18" i="10"/>
  <c r="L18" i="10"/>
  <c r="I17" i="10"/>
  <c r="J17" i="10"/>
  <c r="K17" i="10"/>
  <c r="L17" i="10"/>
  <c r="I22" i="10"/>
  <c r="J22" i="10"/>
  <c r="K22" i="10"/>
  <c r="L22" i="10"/>
  <c r="I23" i="10"/>
  <c r="J23" i="10"/>
  <c r="K23" i="10"/>
  <c r="L23" i="10"/>
  <c r="I25" i="10"/>
  <c r="J25" i="10"/>
  <c r="K25" i="10"/>
  <c r="L25" i="10"/>
  <c r="I26" i="10"/>
  <c r="J26" i="10"/>
  <c r="K26" i="10"/>
  <c r="L26" i="10"/>
  <c r="I24" i="10"/>
  <c r="J24" i="10"/>
  <c r="K24" i="10"/>
  <c r="L24" i="10"/>
  <c r="AE18" i="7"/>
  <c r="AE17" i="7"/>
  <c r="AE16" i="7"/>
  <c r="AE15" i="7"/>
  <c r="AE14" i="7"/>
  <c r="AE13" i="7"/>
  <c r="AE12" i="7"/>
  <c r="AE11" i="7"/>
  <c r="AE10" i="7"/>
  <c r="Z18" i="7"/>
  <c r="Z17" i="7"/>
  <c r="Z16" i="7"/>
  <c r="Z15" i="7"/>
  <c r="Z14" i="7"/>
  <c r="Z13" i="7"/>
  <c r="Z12" i="7"/>
  <c r="Z11" i="7"/>
  <c r="Z10" i="7"/>
  <c r="AE18" i="8"/>
  <c r="AE17" i="8"/>
  <c r="AE16" i="8"/>
  <c r="AE15" i="8"/>
  <c r="AE14" i="8"/>
  <c r="AE13" i="8"/>
  <c r="AE12" i="8"/>
  <c r="AE11" i="8"/>
  <c r="AE10" i="8"/>
  <c r="Z18" i="8"/>
  <c r="Z17" i="8"/>
  <c r="Z16" i="8"/>
  <c r="Z15" i="8"/>
  <c r="Z14" i="8"/>
  <c r="Z13" i="8"/>
  <c r="Z12" i="8"/>
  <c r="Z11" i="8"/>
  <c r="Z10" i="8"/>
  <c r="J22" i="8"/>
  <c r="J18" i="8"/>
  <c r="L16" i="8"/>
  <c r="AE18" i="9"/>
  <c r="AE17" i="9"/>
  <c r="AE16" i="9"/>
  <c r="AE15" i="9"/>
  <c r="AE14" i="9"/>
  <c r="Z16" i="9"/>
  <c r="Z17" i="9"/>
  <c r="Z18" i="9"/>
  <c r="Z15" i="9"/>
  <c r="Z14" i="9"/>
  <c r="AE13" i="9"/>
  <c r="Z13" i="9"/>
  <c r="Z12" i="9"/>
  <c r="AE12" i="9"/>
  <c r="AE11" i="9"/>
  <c r="Z11" i="9"/>
  <c r="AE10" i="9"/>
  <c r="Z10" i="9"/>
  <c r="L11" i="7"/>
  <c r="L12" i="7"/>
  <c r="L13" i="7"/>
  <c r="L14" i="7"/>
  <c r="L15" i="7"/>
  <c r="L16" i="7"/>
  <c r="L17" i="7"/>
  <c r="L18" i="7"/>
  <c r="L20" i="7"/>
  <c r="L21" i="7"/>
  <c r="L22" i="7"/>
  <c r="L23" i="7"/>
  <c r="L24" i="7"/>
  <c r="L25" i="7"/>
  <c r="L26" i="7"/>
  <c r="L27" i="7"/>
  <c r="L28" i="7"/>
  <c r="L30" i="7"/>
  <c r="L31" i="7"/>
  <c r="L32" i="7"/>
  <c r="L33" i="7"/>
  <c r="L34" i="7"/>
  <c r="L35" i="7"/>
  <c r="L36" i="7"/>
  <c r="L37" i="7"/>
  <c r="L38" i="7"/>
  <c r="L10" i="7"/>
  <c r="L11" i="8"/>
  <c r="L12" i="8"/>
  <c r="L13" i="8"/>
  <c r="L14" i="8"/>
  <c r="L15" i="8"/>
  <c r="L17" i="8"/>
  <c r="L18" i="8"/>
  <c r="L20" i="8"/>
  <c r="L21" i="8"/>
  <c r="L23" i="8"/>
  <c r="L24" i="8"/>
  <c r="L25" i="8"/>
  <c r="L26" i="8"/>
  <c r="L27" i="8"/>
  <c r="L28" i="8"/>
  <c r="L30" i="8"/>
  <c r="L31" i="8"/>
  <c r="L32" i="8"/>
  <c r="L33" i="8"/>
  <c r="L34" i="8"/>
  <c r="L35" i="8"/>
  <c r="L36" i="8"/>
  <c r="L37" i="8"/>
  <c r="L38" i="8"/>
  <c r="L10" i="8"/>
  <c r="L11" i="9"/>
  <c r="L12" i="9"/>
  <c r="L13" i="9"/>
  <c r="L14" i="9"/>
  <c r="L15" i="9"/>
  <c r="L16" i="9"/>
  <c r="L17" i="9"/>
  <c r="L18" i="9"/>
  <c r="L20" i="9"/>
  <c r="L21" i="9"/>
  <c r="L22" i="9"/>
  <c r="L23" i="9"/>
  <c r="L24" i="9"/>
  <c r="L25" i="9"/>
  <c r="L26" i="9"/>
  <c r="L27" i="9"/>
  <c r="L28" i="9"/>
  <c r="L30" i="9"/>
  <c r="L31" i="9"/>
  <c r="L32" i="9"/>
  <c r="L33" i="9"/>
  <c r="L34" i="9"/>
  <c r="L35" i="9"/>
  <c r="L36" i="9"/>
  <c r="L37" i="9"/>
  <c r="L38" i="9"/>
  <c r="L10" i="9"/>
  <c r="K38" i="9"/>
  <c r="J38" i="9"/>
  <c r="I38" i="9"/>
  <c r="K35" i="9"/>
  <c r="J35" i="9"/>
  <c r="I35" i="9"/>
  <c r="K36" i="9"/>
  <c r="J36" i="9"/>
  <c r="I36" i="9"/>
  <c r="K34" i="9"/>
  <c r="J34" i="9"/>
  <c r="I34" i="9"/>
  <c r="K37" i="9"/>
  <c r="J37" i="9"/>
  <c r="I37" i="9"/>
  <c r="K33" i="9"/>
  <c r="J33" i="9"/>
  <c r="I33" i="9"/>
  <c r="K31" i="9"/>
  <c r="J31" i="9"/>
  <c r="I31" i="9"/>
  <c r="K32" i="9"/>
  <c r="J32" i="9"/>
  <c r="I32" i="9"/>
  <c r="K30" i="9"/>
  <c r="J30" i="9"/>
  <c r="I30" i="9"/>
  <c r="K27" i="9"/>
  <c r="J27" i="9"/>
  <c r="I27" i="9"/>
  <c r="K25" i="9"/>
  <c r="J25" i="9"/>
  <c r="I25" i="9"/>
  <c r="K28" i="9"/>
  <c r="J28" i="9"/>
  <c r="I28" i="9"/>
  <c r="K24" i="9"/>
  <c r="J24" i="9"/>
  <c r="I24" i="9"/>
  <c r="K26" i="9"/>
  <c r="J26" i="9"/>
  <c r="I26" i="9"/>
  <c r="K20" i="9"/>
  <c r="J20" i="9"/>
  <c r="I20" i="9"/>
  <c r="K23" i="9"/>
  <c r="J23" i="9"/>
  <c r="I23" i="9"/>
  <c r="K21" i="9"/>
  <c r="J21" i="9"/>
  <c r="I21" i="9"/>
  <c r="K22" i="9"/>
  <c r="J22" i="9"/>
  <c r="I22" i="9"/>
  <c r="K16" i="9"/>
  <c r="J16" i="9"/>
  <c r="I16" i="9"/>
  <c r="K17" i="9"/>
  <c r="J17" i="9"/>
  <c r="I17" i="9"/>
  <c r="K15" i="9"/>
  <c r="J15" i="9"/>
  <c r="I15" i="9"/>
  <c r="K18" i="9"/>
  <c r="J18" i="9"/>
  <c r="I18" i="9"/>
  <c r="K14" i="9"/>
  <c r="J14" i="9"/>
  <c r="I14" i="9"/>
  <c r="K10" i="9"/>
  <c r="J10" i="9"/>
  <c r="I10" i="9"/>
  <c r="K13" i="9"/>
  <c r="J13" i="9"/>
  <c r="I13" i="9"/>
  <c r="K12" i="9"/>
  <c r="J12" i="9"/>
  <c r="I12" i="9"/>
  <c r="K11" i="9"/>
  <c r="J11" i="9"/>
  <c r="I11" i="9"/>
  <c r="K38" i="8"/>
  <c r="J38" i="8"/>
  <c r="I38" i="8"/>
  <c r="K35" i="8"/>
  <c r="J35" i="8"/>
  <c r="I35" i="8"/>
  <c r="K37" i="8"/>
  <c r="J37" i="8"/>
  <c r="I37" i="8"/>
  <c r="K34" i="8"/>
  <c r="J34" i="8"/>
  <c r="I34" i="8"/>
  <c r="K36" i="8"/>
  <c r="J36" i="8"/>
  <c r="I36" i="8"/>
  <c r="K31" i="8"/>
  <c r="J31" i="8"/>
  <c r="I31" i="8"/>
  <c r="K32" i="8"/>
  <c r="J32" i="8"/>
  <c r="I32" i="8"/>
  <c r="K33" i="8"/>
  <c r="J33" i="8"/>
  <c r="I33" i="8"/>
  <c r="K30" i="8"/>
  <c r="J30" i="8"/>
  <c r="I30" i="8"/>
  <c r="K25" i="8"/>
  <c r="J25" i="8"/>
  <c r="I25" i="8"/>
  <c r="K27" i="8"/>
  <c r="J27" i="8"/>
  <c r="I27" i="8"/>
  <c r="K28" i="8"/>
  <c r="J28" i="8"/>
  <c r="I28" i="8"/>
  <c r="K26" i="8"/>
  <c r="J26" i="8"/>
  <c r="I26" i="8"/>
  <c r="K24" i="8"/>
  <c r="J24" i="8"/>
  <c r="I24" i="8"/>
  <c r="K23" i="8"/>
  <c r="J23" i="8"/>
  <c r="I23" i="8"/>
  <c r="K22" i="8"/>
  <c r="K21" i="8"/>
  <c r="J21" i="8"/>
  <c r="I21" i="8"/>
  <c r="K20" i="8"/>
  <c r="J20" i="8"/>
  <c r="I20" i="8"/>
  <c r="K16" i="8"/>
  <c r="I16" i="8"/>
  <c r="K17" i="8"/>
  <c r="J17" i="8"/>
  <c r="I17" i="8"/>
  <c r="K14" i="8"/>
  <c r="J14" i="8"/>
  <c r="I14" i="8"/>
  <c r="K15" i="8"/>
  <c r="J15" i="8"/>
  <c r="I15" i="8"/>
  <c r="K18" i="8"/>
  <c r="I18" i="8"/>
  <c r="K13" i="8"/>
  <c r="J13" i="8"/>
  <c r="I13" i="8"/>
  <c r="K12" i="8"/>
  <c r="J12" i="8"/>
  <c r="I12" i="8"/>
  <c r="K10" i="8"/>
  <c r="J10" i="8"/>
  <c r="I10" i="8"/>
  <c r="K11" i="8"/>
  <c r="J11" i="8"/>
  <c r="I11" i="8"/>
  <c r="K28" i="7"/>
  <c r="J28" i="7"/>
  <c r="I28" i="7"/>
  <c r="K26" i="7"/>
  <c r="J26" i="7"/>
  <c r="I26" i="7"/>
  <c r="K25" i="7"/>
  <c r="J25" i="7"/>
  <c r="I25" i="7"/>
  <c r="K24" i="7"/>
  <c r="J24" i="7"/>
  <c r="I24" i="7"/>
  <c r="K14" i="7"/>
  <c r="K11" i="7"/>
  <c r="K12" i="7"/>
  <c r="K13" i="7"/>
  <c r="K15" i="7"/>
  <c r="K16" i="7"/>
  <c r="K17" i="7"/>
  <c r="K18" i="7"/>
  <c r="K20" i="7"/>
  <c r="K21" i="7"/>
  <c r="K22" i="7"/>
  <c r="K23" i="7"/>
  <c r="K27" i="7"/>
  <c r="K32" i="7"/>
  <c r="K33" i="7"/>
  <c r="K31" i="7"/>
  <c r="K30" i="7"/>
  <c r="K35" i="7"/>
  <c r="K34" i="7"/>
  <c r="K37" i="7"/>
  <c r="K36" i="7"/>
  <c r="K38" i="7"/>
  <c r="K10" i="7"/>
  <c r="J11" i="7"/>
  <c r="J12" i="7"/>
  <c r="J13" i="7"/>
  <c r="J14" i="7"/>
  <c r="J15" i="7"/>
  <c r="J16" i="7"/>
  <c r="J17" i="7"/>
  <c r="J18" i="7"/>
  <c r="J20" i="7"/>
  <c r="J21" i="7"/>
  <c r="J22" i="7"/>
  <c r="J23" i="7"/>
  <c r="J27" i="7"/>
  <c r="J32" i="7"/>
  <c r="J33" i="7"/>
  <c r="J31" i="7"/>
  <c r="J30" i="7"/>
  <c r="J35" i="7"/>
  <c r="J34" i="7"/>
  <c r="J37" i="7"/>
  <c r="J36" i="7"/>
  <c r="J38" i="7"/>
  <c r="J10" i="7"/>
  <c r="I11" i="7"/>
  <c r="I12" i="7"/>
  <c r="I13" i="7"/>
  <c r="I14" i="7"/>
  <c r="I15" i="7"/>
  <c r="I16" i="7"/>
  <c r="I17" i="7"/>
  <c r="I18" i="7"/>
  <c r="I20" i="7"/>
  <c r="I21" i="7"/>
  <c r="I22" i="7"/>
  <c r="I23" i="7"/>
  <c r="I27" i="7"/>
  <c r="I32" i="7"/>
  <c r="I33" i="7"/>
  <c r="I31" i="7"/>
  <c r="I30" i="7"/>
  <c r="I35" i="7"/>
  <c r="I34" i="7"/>
  <c r="I37" i="7"/>
  <c r="I36" i="7"/>
  <c r="I38" i="7"/>
  <c r="I10" i="7"/>
  <c r="AE13" i="13" l="1"/>
  <c r="J16" i="8"/>
  <c r="I22" i="8"/>
  <c r="L22" i="8"/>
</calcChain>
</file>

<file path=xl/sharedStrings.xml><?xml version="1.0" encoding="utf-8"?>
<sst xmlns="http://schemas.openxmlformats.org/spreadsheetml/2006/main" count="647" uniqueCount="207">
  <si>
    <t>Model</t>
  </si>
  <si>
    <t>Test subject</t>
  </si>
  <si>
    <t>validation accuracy</t>
  </si>
  <si>
    <t>Test accuracy</t>
  </si>
  <si>
    <t>Non-default parameter settings</t>
  </si>
  <si>
    <t>CSP + RF</t>
  </si>
  <si>
    <t>B</t>
  </si>
  <si>
    <t>AutoFreq + CSP + LDA</t>
  </si>
  <si>
    <t>CSP + LDA</t>
  </si>
  <si>
    <t>CSP + SVM</t>
  </si>
  <si>
    <t>BiConvLSTM EEGNet</t>
  </si>
  <si>
    <t>BiLSTM EEGNet</t>
  </si>
  <si>
    <t>/</t>
  </si>
  <si>
    <t>ShallowConvNet</t>
  </si>
  <si>
    <t>0.8 dropout</t>
  </si>
  <si>
    <t>EEGNet</t>
  </si>
  <si>
    <t>DeepConvNet</t>
  </si>
  <si>
    <t>C</t>
  </si>
  <si>
    <t>E</t>
  </si>
  <si>
    <t>6 CSP components | 
SVM sigmoid with C 100 and Gamma 0.01</t>
  </si>
  <si>
    <t>10 CSP components | 
LDA SVD solver with 0.0001 tol</t>
  </si>
  <si>
    <t>1 - 34 Hz filter | 
10 CSP components | 
LDA SVD solver with 0.0001 tol</t>
  </si>
  <si>
    <t>10 CSP components | 
RF max depth None, max features 0.2,
min sample split 2, 250 estimators</t>
  </si>
  <si>
    <t>40 LSTM filters
LSTM kernel size 9, LSTM dropout 0.7</t>
  </si>
  <si>
    <t>2 - 30 Hz filter |
4 CSP components |
LDA SVD solver with 0.0001 tol</t>
  </si>
  <si>
    <t>4 CSP components |
RF max depth 10, max features 0.4,
min sample split 10, 50 estimators</t>
  </si>
  <si>
    <t>6 CSP components | 
LDA SVD solver with 0.0001 tol</t>
  </si>
  <si>
    <t>4 CSP components | 
SVM RBF with C 0.1 and Gamma auto</t>
  </si>
  <si>
    <t>40 LSTM filters | 
LSTM kernel size 9, LSTM dropout 0.7</t>
  </si>
  <si>
    <t>6 CSP components |
RF max depth 3, max features 0.4,
min sample split 5, 250 estimators</t>
  </si>
  <si>
    <t>2 - 30 Hz filter | 
10 CSP components | 
LDA SVD solver with 0.0001 tol</t>
  </si>
  <si>
    <t>6 CSP components | 
SVM RBF with C 100 and Gamma 0.001</t>
  </si>
  <si>
    <t>Left MI PPV</t>
  </si>
  <si>
    <t>Right MI PPV</t>
  </si>
  <si>
    <t>task/left</t>
  </si>
  <si>
    <t>task/right</t>
  </si>
  <si>
    <t>task/neutral</t>
  </si>
  <si>
    <t>65,88 +- 3,16</t>
  </si>
  <si>
    <t>66.15 +- 3.01</t>
  </si>
  <si>
    <t>66.15 +- 5.04</t>
  </si>
  <si>
    <t>66.93 +- 2.98</t>
  </si>
  <si>
    <t>81.77 @ epoch 448</t>
  </si>
  <si>
    <t>80.21 @ epoch 75</t>
  </si>
  <si>
    <t>72.92 @ epoch 1385</t>
  </si>
  <si>
    <t>83.33 @ epoch 1262</t>
  </si>
  <si>
    <t>80.73 @ epoch 2243</t>
  </si>
  <si>
    <t>71.19 +- 3.16</t>
  </si>
  <si>
    <t>90.10 @ epoch 301</t>
  </si>
  <si>
    <t>91.67 @ epoch 2497</t>
  </si>
  <si>
    <t>89.06 @ epoch 187</t>
  </si>
  <si>
    <t>89.06 @ epoch 1143</t>
  </si>
  <si>
    <t>88.54 @ epoch 78</t>
  </si>
  <si>
    <t>71.71 +- 3.49</t>
  </si>
  <si>
    <t>71.44 +- 3.41</t>
  </si>
  <si>
    <t>72.62 +- 2.98</t>
  </si>
  <si>
    <t>73.56 +- 1.59</t>
  </si>
  <si>
    <t>92.15 @ epoch 221</t>
  </si>
  <si>
    <t>91.62 @ epoch 338</t>
  </si>
  <si>
    <t>92.15 @ epoch 1010</t>
  </si>
  <si>
    <t>92.15 @ epoch 339</t>
  </si>
  <si>
    <t>90.58 @ epoch 478</t>
  </si>
  <si>
    <t>72.51 +- 1.76</t>
  </si>
  <si>
    <t>75.92 +- 0.98</t>
  </si>
  <si>
    <t>73.42 +- 1.71</t>
  </si>
  <si>
    <t>45.00 +- 2.57</t>
  </si>
  <si>
    <t>81.77 +- 1.94</t>
  </si>
  <si>
    <t>46.25 +- 2.76</t>
  </si>
  <si>
    <t>83.38 +- 2.13</t>
  </si>
  <si>
    <t>58.16 +- 2.55</t>
  </si>
  <si>
    <t>44.89 +- 3.51</t>
  </si>
  <si>
    <t>81.98 +- 1.98</t>
  </si>
  <si>
    <t>57.70 +- 1.98</t>
  </si>
  <si>
    <t>55.25 +- 3.67</t>
  </si>
  <si>
    <t>10 CSP components |
RF with max depth 3, 0.4 features,
10 min sample split, 500 estimators</t>
  </si>
  <si>
    <t>10 CSP components |
RF with max depth 10, 0.4 features,
10 min sample split, 250 estimators</t>
  </si>
  <si>
    <t>10 CSP components |
RF with max depth None, 0.2 features,
2 min sample split, 50 estimators</t>
  </si>
  <si>
    <t>10 CSP components |
rbf SVM with C 10 and gamma 0.01</t>
  </si>
  <si>
    <t>10 CSP components |
rbf SVM with C 1 and gamma auto</t>
  </si>
  <si>
    <t>10 CSP components |
rbf SVM with C 1 and gamma scale</t>
  </si>
  <si>
    <t>CSP 10 components |
SVD LDA with 0.0001 tol</t>
  </si>
  <si>
    <t>4 - 30 Hz filter |
10 CSP components |
LDA SVD solver with 0.0001 tol</t>
  </si>
  <si>
    <t>2 - 28 Hz filter | 
10 CSP components |
LDA lsqr solver</t>
  </si>
  <si>
    <t>1 - 28 Hz filter |
10 CSP components |
LDA SVD solver with 0.0001 tol</t>
  </si>
  <si>
    <t>48.07 +- 1.66</t>
  </si>
  <si>
    <t>82.97 +- 2.96</t>
  </si>
  <si>
    <t>56.86 +- 1.56</t>
  </si>
  <si>
    <t xml:space="preserve">0.6927 @ epoch 1473	</t>
  </si>
  <si>
    <t xml:space="preserve">0.8837 @ epoch 1159	</t>
  </si>
  <si>
    <t xml:space="preserve">0.7674 @ epoch 782	</t>
  </si>
  <si>
    <t xml:space="preserve">0.6753 @ epoch 1220	</t>
  </si>
  <si>
    <t xml:space="preserve">0.8663 @ epoch 1266	</t>
  </si>
  <si>
    <t xml:space="preserve">0.7483 @ epoch 79	</t>
  </si>
  <si>
    <t xml:space="preserve">0.651 @ epoch 2151	</t>
  </si>
  <si>
    <t xml:space="preserve">0.8247 @ epoch 1115	</t>
  </si>
  <si>
    <t xml:space="preserve">0.7292 @ epoch 138	</t>
  </si>
  <si>
    <t xml:space="preserve">0.6458 @ epoch 177	</t>
  </si>
  <si>
    <t xml:space="preserve">0.8681 @ epoch 947	</t>
  </si>
  <si>
    <t xml:space="preserve">0.7361 @ epoch 166	</t>
  </si>
  <si>
    <t>40 LSTM filter, 0.7 LSTM dropout</t>
  </si>
  <si>
    <t xml:space="preserve">0.6545 @ epoch 300	</t>
  </si>
  <si>
    <t xml:space="preserve">0.8663 @ epoch 300	</t>
  </si>
  <si>
    <t xml:space="preserve">0.7431 @ epoch 191	</t>
  </si>
  <si>
    <t>56.62 +- 1.29</t>
  </si>
  <si>
    <t>47.81 +- 1.85</t>
  </si>
  <si>
    <t>55.67 +- 2.87</t>
  </si>
  <si>
    <t>10 CSP components |
SVD LDA with 0.0001 tol</t>
  </si>
  <si>
    <t>10 CSP components |
lsqr LDA</t>
  </si>
  <si>
    <t>60.39 +- 1.04</t>
  </si>
  <si>
    <t>10 CSP components |
RBF SVM with C 10 and gamma auto</t>
  </si>
  <si>
    <t>51.69 +- 44.11</t>
  </si>
  <si>
    <t>10 CSP components |
RBF SVM with C 10 and gamma scale</t>
  </si>
  <si>
    <t>57.36 +- 2.20</t>
  </si>
  <si>
    <t>10 CSP components |
RBF SVM with C 1 and gamma scale</t>
  </si>
  <si>
    <t>59.83 +- 0.68</t>
  </si>
  <si>
    <t>10 CSP components |
RF with None max depth, 0.2 max features,
2 min samples split and 500 estimators</t>
  </si>
  <si>
    <t>50.40 +- 1.97</t>
  </si>
  <si>
    <t>10 CSP components |
RF with None max depth, sqrt max features,
10 min samples split and 250 estimators</t>
  </si>
  <si>
    <t>57.20 +- 2.74</t>
  </si>
  <si>
    <t>10 CSP components |
RF with 10 max depth, log2 max features,
10 min samples split and 250 estimators</t>
  </si>
  <si>
    <t>1 - 26 Hz filter |
10 CSP components |
LDA LSQR solver</t>
  </si>
  <si>
    <t xml:space="preserve">58.53 +- 1.66	</t>
  </si>
  <si>
    <t>2 - 34 Hz filter |
10 CSP components |
LDA SVD solver with 0.0001 tol</t>
  </si>
  <si>
    <t>47.91 +- 0.19</t>
  </si>
  <si>
    <t>55.03 +- 1.68</t>
  </si>
  <si>
    <t>2 - 28 Hz filter |
10 CSP components |
LDA SVD solver with 0.0001 tol</t>
  </si>
  <si>
    <t xml:space="preserve">0.7654 @ epoch 92	</t>
  </si>
  <si>
    <t xml:space="preserve">0.6993 @ epoch 458	</t>
  </si>
  <si>
    <t xml:space="preserve">0.7454 @ epoch 889	</t>
  </si>
  <si>
    <t xml:space="preserve">0.7543 @ epoch 1554	</t>
  </si>
  <si>
    <t xml:space="preserve">0.7132 @ epoch 990	</t>
  </si>
  <si>
    <t xml:space="preserve">0.7656 @ epoch 835	</t>
  </si>
  <si>
    <t>0.4 dropout</t>
  </si>
  <si>
    <t>0.7625 @ epoch 545</t>
  </si>
  <si>
    <t>0.7196 @ epoch 57</t>
  </si>
  <si>
    <t>0.7841 @ epoch 22</t>
  </si>
  <si>
    <t xml:space="preserve">0.7648 @ epoch 128	</t>
  </si>
  <si>
    <t xml:space="preserve">0.7486 @ epoch 6	</t>
  </si>
  <si>
    <t xml:space="preserve">0.7182 @ epoch 72	</t>
  </si>
  <si>
    <t>40 LSTM filters, kernel size 9, 
0.7 LSTM dropout</t>
  </si>
  <si>
    <t xml:space="preserve">0.7497 @ epoch 82	</t>
  </si>
  <si>
    <t xml:space="preserve">0.7329 @ epoch 50	</t>
  </si>
  <si>
    <t xml:space="preserve">0.724 @ epoch 240	</t>
  </si>
  <si>
    <t>Risky error</t>
  </si>
  <si>
    <t>CM VALUES</t>
  </si>
  <si>
    <t>Mean accuracy</t>
  </si>
  <si>
    <t>STD</t>
  </si>
  <si>
    <t>300 time points, kernel length 150, F1 16, F2 32, D 4</t>
  </si>
  <si>
    <t xml:space="preserve">0.8802 @ epoch 383	</t>
  </si>
  <si>
    <t xml:space="preserve">0.9479 @ epoch 2290	</t>
  </si>
  <si>
    <t xml:space="preserve">0.9529 @ epoch 896	</t>
  </si>
  <si>
    <t xml:space="preserve">0.7378 @ epoch 2483	</t>
  </si>
  <si>
    <t xml:space="preserve">0.9149 @ epoch 885	</t>
  </si>
  <si>
    <t xml:space="preserve">0.8333 @ epoch 233	</t>
  </si>
  <si>
    <t xml:space="preserve">0.8001 @ epoch 438	</t>
  </si>
  <si>
    <t xml:space="preserve">0.7578 @ epoch 292	</t>
  </si>
  <si>
    <t xml:space="preserve">0.798 @ epoch 2206	</t>
  </si>
  <si>
    <t>300 time points, dropout 0.5, 12 first layer filters,
strides 4, pool size 4</t>
  </si>
  <si>
    <t xml:space="preserve">0.8438 @ epoch 177	</t>
  </si>
  <si>
    <t xml:space="preserve">0.9271 @ epoch 1430	</t>
  </si>
  <si>
    <t xml:space="preserve">0.9686 @ epoch 717	</t>
  </si>
  <si>
    <t xml:space="preserve">0.7569 @ epoch 2496	</t>
  </si>
  <si>
    <t xml:space="preserve">0.9184 @ epoch 1316	</t>
  </si>
  <si>
    <t xml:space="preserve">0.8003 @ epoch 54	</t>
  </si>
  <si>
    <t xml:space="preserve">0.8007 @ epoch 49	</t>
  </si>
  <si>
    <t xml:space="preserve">0.7561 @ epoch 271	</t>
  </si>
  <si>
    <t xml:space="preserve">0.8293 @ epoch 1172	</t>
  </si>
  <si>
    <t>300 time points, 25 convolutional filters, strides 15,
pool size 75</t>
  </si>
  <si>
    <t xml:space="preserve">0.7812 @ epoch 1033	</t>
  </si>
  <si>
    <t xml:space="preserve">0.9427 @ epoch 2167	</t>
  </si>
  <si>
    <t xml:space="preserve">0.9686 @ epoch 973	</t>
  </si>
  <si>
    <t xml:space="preserve">0.7483 @ epoch 591	</t>
  </si>
  <si>
    <t xml:space="preserve">0.901 @ epoch 1701	</t>
  </si>
  <si>
    <t xml:space="preserve">0.8038 @ epoch 103	</t>
  </si>
  <si>
    <t xml:space="preserve">0.7949 @ epoch 2488	</t>
  </si>
  <si>
    <t xml:space="preserve">0.7827 @ epoch 691	</t>
  </si>
  <si>
    <t xml:space="preserve">0.7222 @ epoch 8	</t>
  </si>
  <si>
    <t>300 time points, 150 kernel length, F1 16, F2 32, D4 |
LSTM size 128</t>
  </si>
  <si>
    <t xml:space="preserve">0.8385 @ epoch 350	</t>
  </si>
  <si>
    <t xml:space="preserve">0.8958 @ epoch 920	</t>
  </si>
  <si>
    <t>300 time points, 150 kernel length, F1  6, D 2 |
LSTM kernel size 16, AVG pooling 4</t>
  </si>
  <si>
    <t xml:space="preserve">0.8281 @ epoch 494	</t>
  </si>
  <si>
    <t xml:space="preserve">0.8854 @ epoch 424	</t>
  </si>
  <si>
    <t xml:space="preserve">0.9267 @ epoch 389	</t>
  </si>
  <si>
    <t>300 time points, 150 kernel length, F1 16, F2 32, D4 |
LSTM size 192</t>
  </si>
  <si>
    <t xml:space="preserve">0.6892 @ epoch 246	</t>
  </si>
  <si>
    <t xml:space="preserve">0.875 @ epoch 53	</t>
  </si>
  <si>
    <t xml:space="preserve">0.7934 @ epoch 197	</t>
  </si>
  <si>
    <t xml:space="preserve">0.8819 @ epoch 164	</t>
  </si>
  <si>
    <t xml:space="preserve">0.8108 @ epoch 198	</t>
  </si>
  <si>
    <t xml:space="preserve">0.7955 @ epoch 870	</t>
  </si>
  <si>
    <t xml:space="preserve">0.7474 @ epoch 119	</t>
  </si>
  <si>
    <t xml:space="preserve">0.7332 @ epoch 140	</t>
  </si>
  <si>
    <t xml:space="preserve">0.7908 @ epoch 44	</t>
  </si>
  <si>
    <t xml:space="preserve">0.7735 @ epoch 138	</t>
  </si>
  <si>
    <t xml:space="preserve">0.7338 @ epoch 60	</t>
  </si>
  <si>
    <t xml:space="preserve">0.643 @ epoch 13	</t>
  </si>
  <si>
    <t xml:space="preserve">0.642 @ epoch 1410	</t>
  </si>
  <si>
    <t xml:space="preserve">0.6461 @ epoch 102	</t>
  </si>
  <si>
    <t>F1 12, F2 24</t>
  </si>
  <si>
    <t xml:space="preserve">0.619 @ epoch 437	</t>
  </si>
  <si>
    <t xml:space="preserve">0.6169 @ epoch 653	</t>
  </si>
  <si>
    <t xml:space="preserve">0.6138 @ epoch 1085	</t>
  </si>
  <si>
    <t xml:space="preserve">0.6409 @ epoch 55	</t>
  </si>
  <si>
    <t xml:space="preserve">0.6482 @ epoch 56	</t>
  </si>
  <si>
    <t xml:space="preserve">0.6493 @ epoch 144	</t>
  </si>
  <si>
    <t>40 LSTM filters, LSTM kernel size 9, 0.7 dropout</t>
  </si>
  <si>
    <t>Unknown due to premature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</si>
</sst>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1" tint="0.14999847407452621"/>
      <name val="Verdana"/>
      <family val="2"/>
    </font>
    <font>
      <b/>
      <sz val="14"/>
      <color theme="1" tint="0.14999847407452621"/>
      <name val="Verdana"/>
      <family val="2"/>
    </font>
    <font>
      <b/>
      <sz val="16"/>
      <color theme="1" tint="0.14999847407452621"/>
      <name val="Verdana"/>
      <family val="2"/>
    </font>
    <font>
      <b/>
      <sz val="11"/>
      <color theme="1"/>
      <name val="Verdana"/>
      <family val="2"/>
    </font>
    <font>
      <b/>
      <sz val="18"/>
      <color theme="1" tint="0.14999847407452621"/>
      <name val="Verdana"/>
      <family val="2"/>
    </font>
    <font>
      <b/>
      <sz val="16"/>
      <color theme="1"/>
      <name val="Verdana"/>
      <family val="2"/>
    </font>
    <font>
      <b/>
      <sz val="1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5" fillId="0" borderId="2" xfId="0" applyFont="1" applyBorder="1"/>
    <xf numFmtId="2" fontId="4" fillId="5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" fillId="0" borderId="0" xfId="0" applyFont="1" applyBorder="1"/>
    <xf numFmtId="2" fontId="1" fillId="0" borderId="2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558A-9C1B-4287-9C60-9E9EA65C4ADE}">
  <dimension ref="F8:AJ21"/>
  <sheetViews>
    <sheetView showGridLines="0" zoomScale="70" zoomScaleNormal="70" workbookViewId="0">
      <selection activeCell="Z13" sqref="Z13:AC13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16384" width="9.140625" style="1"/>
  </cols>
  <sheetData>
    <row r="8" spans="6:36" ht="15" customHeight="1" thickBot="1" x14ac:dyDescent="0.25">
      <c r="F8" s="2"/>
      <c r="H8" s="2"/>
      <c r="I8" s="2"/>
      <c r="J8" s="2"/>
      <c r="K8" s="2"/>
      <c r="L8" s="2"/>
      <c r="M8" s="5"/>
      <c r="P8" s="1" t="s">
        <v>34</v>
      </c>
      <c r="Q8" s="1" t="s">
        <v>35</v>
      </c>
      <c r="R8" s="1" t="s">
        <v>36</v>
      </c>
      <c r="S8" s="1" t="s">
        <v>34</v>
      </c>
      <c r="T8" s="1" t="s">
        <v>35</v>
      </c>
      <c r="U8" s="1" t="s">
        <v>36</v>
      </c>
    </row>
    <row r="9" spans="6:36" ht="30" customHeight="1" thickBot="1" x14ac:dyDescent="0.3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142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  <c r="Z9" s="26" t="s">
        <v>144</v>
      </c>
      <c r="AA9" s="27"/>
      <c r="AB9" s="27"/>
      <c r="AC9" s="28"/>
      <c r="AE9" s="26" t="s">
        <v>145</v>
      </c>
      <c r="AF9" s="27"/>
      <c r="AG9" s="27"/>
      <c r="AH9" s="28"/>
      <c r="AI9" s="24"/>
      <c r="AJ9" s="24"/>
    </row>
    <row r="10" spans="6:36" ht="50.1" customHeight="1" thickBot="1" x14ac:dyDescent="0.25">
      <c r="F10" s="9" t="s">
        <v>11</v>
      </c>
      <c r="G10" s="9" t="s">
        <v>6</v>
      </c>
      <c r="H10" s="9" t="s">
        <v>202</v>
      </c>
      <c r="I10" s="16">
        <f>(P10+T10+X10)/(SUM(P10:X10))*100</f>
        <v>71.666666666666671</v>
      </c>
      <c r="J10" s="16">
        <f>(P10/(P10+S10+V10))*100</f>
        <v>70.512820512820511</v>
      </c>
      <c r="K10" s="16">
        <f>T10/(Q10+T10+W10)*100</f>
        <v>73.101265822784811</v>
      </c>
      <c r="L10" s="16">
        <f>(Q10+S10+V10+W10)/(SUM(P10:X10))*100</f>
        <v>20.833333333333336</v>
      </c>
      <c r="M10" s="10" t="s">
        <v>12</v>
      </c>
      <c r="P10" s="18">
        <v>275</v>
      </c>
      <c r="Q10" s="18">
        <v>17</v>
      </c>
      <c r="R10" s="18">
        <v>30</v>
      </c>
      <c r="S10" s="18">
        <v>41</v>
      </c>
      <c r="T10" s="18">
        <v>231</v>
      </c>
      <c r="U10" s="18">
        <v>42</v>
      </c>
      <c r="V10" s="18">
        <v>74</v>
      </c>
      <c r="W10" s="18">
        <v>68</v>
      </c>
      <c r="X10" s="18">
        <v>182</v>
      </c>
      <c r="Z10" s="25">
        <f>AVERAGE((I10,I16,I19))</f>
        <v>72.111168131919456</v>
      </c>
      <c r="AA10" s="25"/>
      <c r="AB10" s="25"/>
      <c r="AC10" s="25"/>
      <c r="AE10" s="25">
        <f>_xlfn.STDEV.P((I10,I16,I19))</f>
        <v>9.4283676536094951</v>
      </c>
      <c r="AF10" s="25"/>
      <c r="AG10" s="25"/>
      <c r="AH10" s="25"/>
      <c r="AI10" s="24"/>
      <c r="AJ10" s="24"/>
    </row>
    <row r="11" spans="6:36" ht="50.1" customHeight="1" thickBot="1" x14ac:dyDescent="0.25">
      <c r="F11" s="11" t="s">
        <v>15</v>
      </c>
      <c r="G11" s="11" t="s">
        <v>6</v>
      </c>
      <c r="H11" s="11" t="s">
        <v>195</v>
      </c>
      <c r="I11" s="17">
        <f>(P11+T11+X11)/(SUM(P11:X11))*100</f>
        <v>72.8125</v>
      </c>
      <c r="J11" s="17">
        <f>(P11/(P11+S11+V11))*100</f>
        <v>72.192513368983953</v>
      </c>
      <c r="K11" s="17">
        <f>T11/(Q11+T11+W11)*100</f>
        <v>74.426229508196712</v>
      </c>
      <c r="L11" s="17">
        <f>(Q11+S11+V11+W11)/(SUM(P11:X11))*100</f>
        <v>18.958333333333332</v>
      </c>
      <c r="M11" s="12" t="s">
        <v>198</v>
      </c>
      <c r="P11" s="18">
        <v>270</v>
      </c>
      <c r="Q11" s="18">
        <v>19</v>
      </c>
      <c r="R11" s="18">
        <v>33</v>
      </c>
      <c r="S11" s="18">
        <v>41</v>
      </c>
      <c r="T11" s="18">
        <v>227</v>
      </c>
      <c r="U11" s="18">
        <v>46</v>
      </c>
      <c r="V11" s="18">
        <v>63</v>
      </c>
      <c r="W11" s="18">
        <v>59</v>
      </c>
      <c r="X11" s="18">
        <v>202</v>
      </c>
      <c r="Z11" s="29">
        <f>AVERAGE((I11,I15,I20))</f>
        <v>73.087791079094529</v>
      </c>
      <c r="AA11" s="30"/>
      <c r="AB11" s="30"/>
      <c r="AC11" s="31"/>
      <c r="AE11" s="29">
        <f>_xlfn.STDEV.P((I11,I15,I20))</f>
        <v>10.919455594589914</v>
      </c>
      <c r="AF11" s="30"/>
      <c r="AG11" s="30"/>
      <c r="AH11" s="31"/>
      <c r="AI11" s="24"/>
      <c r="AJ11" s="24"/>
    </row>
    <row r="12" spans="6:36" ht="50.1" customHeight="1" thickBot="1" x14ac:dyDescent="0.25">
      <c r="F12" s="9" t="s">
        <v>10</v>
      </c>
      <c r="G12" s="9" t="s">
        <v>6</v>
      </c>
      <c r="H12" s="9" t="s">
        <v>206</v>
      </c>
      <c r="I12" s="16">
        <f t="shared" ref="I12:I15" si="0">(P12+T12+X12)/(SUM(P12:X12))*100</f>
        <v>74.479166666666657</v>
      </c>
      <c r="J12" s="16">
        <f t="shared" ref="J12:J15" si="1">(P12/(P12+S12+V12))*100</f>
        <v>72.776280323450138</v>
      </c>
      <c r="K12" s="16">
        <f>T12/(Q12+T12+W12)*100</f>
        <v>76.507936507936506</v>
      </c>
      <c r="L12" s="16">
        <f t="shared" ref="L12:L15" si="2">(Q12+S12+V12+W12)/(SUM(P12:X12))*100</f>
        <v>18.229166666666664</v>
      </c>
      <c r="M12" s="10" t="s">
        <v>205</v>
      </c>
      <c r="P12" s="18">
        <v>270</v>
      </c>
      <c r="Q12" s="18">
        <v>20</v>
      </c>
      <c r="R12" s="18">
        <v>32</v>
      </c>
      <c r="S12" s="18">
        <v>35</v>
      </c>
      <c r="T12" s="18">
        <v>241</v>
      </c>
      <c r="U12" s="18">
        <v>38</v>
      </c>
      <c r="V12" s="18">
        <v>66</v>
      </c>
      <c r="W12" s="18">
        <v>54</v>
      </c>
      <c r="X12" s="18">
        <v>204</v>
      </c>
      <c r="Z12" s="33">
        <f>AVERAGE((I12))</f>
        <v>74.479166666666657</v>
      </c>
      <c r="AA12" s="34"/>
      <c r="AB12" s="34"/>
      <c r="AC12" s="35"/>
      <c r="AE12" s="33">
        <f>_xlfn.STDEV.P((I12))</f>
        <v>0</v>
      </c>
      <c r="AF12" s="34"/>
      <c r="AG12" s="34"/>
      <c r="AH12" s="35"/>
      <c r="AI12" s="24"/>
      <c r="AJ12" s="24"/>
    </row>
    <row r="13" spans="6:36" ht="50.1" customHeight="1" thickBot="1" x14ac:dyDescent="0.25">
      <c r="F13" s="11" t="s">
        <v>16</v>
      </c>
      <c r="G13" s="11" t="s">
        <v>6</v>
      </c>
      <c r="H13" s="11" t="s">
        <v>199</v>
      </c>
      <c r="I13" s="22">
        <f>(P13+T13+X13)/(SUM(P13:X13))*100</f>
        <v>77.5</v>
      </c>
      <c r="J13" s="22">
        <f>(P13/(P13+S13+V13))*100</f>
        <v>79.47214076246334</v>
      </c>
      <c r="K13" s="22">
        <f>T13/(Q13+T13+W13)*100</f>
        <v>79.522184300341294</v>
      </c>
      <c r="L13" s="22">
        <f>(Q13+S13+V13+W13)/(SUM(P13:X13))*100</f>
        <v>13.541666666666666</v>
      </c>
      <c r="M13" s="12" t="s">
        <v>12</v>
      </c>
      <c r="P13" s="18">
        <v>271</v>
      </c>
      <c r="Q13" s="18">
        <v>17</v>
      </c>
      <c r="R13" s="18">
        <v>34</v>
      </c>
      <c r="S13" s="18">
        <v>29</v>
      </c>
      <c r="T13" s="18">
        <v>233</v>
      </c>
      <c r="U13" s="18">
        <v>52</v>
      </c>
      <c r="V13" s="18">
        <v>41</v>
      </c>
      <c r="W13" s="18">
        <v>43</v>
      </c>
      <c r="X13" s="18">
        <v>240</v>
      </c>
      <c r="Z13" s="29">
        <f>AVERAGE((I13,I17,I21))</f>
        <v>79.071162878725843</v>
      </c>
      <c r="AA13" s="30"/>
      <c r="AB13" s="30"/>
      <c r="AC13" s="31"/>
      <c r="AE13" s="29">
        <f>_xlfn.STDEV.P((I13,I17,I21))</f>
        <v>9.4164146166196723</v>
      </c>
      <c r="AF13" s="30"/>
      <c r="AG13" s="30"/>
      <c r="AH13" s="31"/>
      <c r="AI13" s="24"/>
      <c r="AJ13" s="24"/>
    </row>
    <row r="14" spans="6:36" ht="20.100000000000001" customHeight="1" thickBot="1" x14ac:dyDescent="0.25">
      <c r="F14" s="13"/>
      <c r="G14" s="13"/>
      <c r="H14" s="13"/>
      <c r="I14" s="13"/>
      <c r="J14" s="13"/>
      <c r="K14" s="13"/>
      <c r="L14" s="13"/>
      <c r="M14" s="14"/>
      <c r="P14" s="18"/>
      <c r="Q14" s="18"/>
      <c r="R14" s="18"/>
      <c r="S14" s="18"/>
      <c r="T14" s="18"/>
      <c r="U14" s="18"/>
      <c r="V14" s="18"/>
      <c r="W14" s="18"/>
      <c r="X14" s="18"/>
      <c r="Z14" s="32"/>
      <c r="AA14" s="32"/>
      <c r="AB14" s="32"/>
      <c r="AC14" s="32"/>
      <c r="AD14" s="24"/>
      <c r="AE14" s="32"/>
      <c r="AF14" s="32"/>
      <c r="AG14" s="32"/>
      <c r="AH14" s="32"/>
      <c r="AI14" s="24"/>
      <c r="AJ14" s="24"/>
    </row>
    <row r="15" spans="6:36" ht="50.1" customHeight="1" thickBot="1" x14ac:dyDescent="0.25">
      <c r="F15" s="11" t="s">
        <v>15</v>
      </c>
      <c r="G15" s="11" t="s">
        <v>17</v>
      </c>
      <c r="H15" s="11" t="s">
        <v>196</v>
      </c>
      <c r="I15" s="17">
        <f t="shared" si="0"/>
        <v>59.854014598540154</v>
      </c>
      <c r="J15" s="17">
        <f t="shared" si="1"/>
        <v>73.05194805194806</v>
      </c>
      <c r="K15" s="17">
        <f t="shared" ref="K15" si="3">T15/(Q15+T15+W15)*100</f>
        <v>51.578947368421055</v>
      </c>
      <c r="L15" s="17">
        <f t="shared" si="2"/>
        <v>32.638164754953074</v>
      </c>
      <c r="M15" s="12" t="s">
        <v>198</v>
      </c>
      <c r="P15" s="18">
        <v>225</v>
      </c>
      <c r="Q15" s="18">
        <v>63</v>
      </c>
      <c r="R15" s="18">
        <v>33</v>
      </c>
      <c r="S15" s="18">
        <v>30</v>
      </c>
      <c r="T15" s="18">
        <v>245</v>
      </c>
      <c r="U15" s="18">
        <v>39</v>
      </c>
      <c r="V15" s="18">
        <v>53</v>
      </c>
      <c r="W15" s="18">
        <v>167</v>
      </c>
      <c r="X15" s="18">
        <v>104</v>
      </c>
      <c r="Z15" s="32"/>
      <c r="AA15" s="32"/>
      <c r="AB15" s="32"/>
      <c r="AC15" s="32"/>
      <c r="AD15" s="24"/>
      <c r="AE15" s="32"/>
      <c r="AF15" s="32"/>
      <c r="AG15" s="32"/>
      <c r="AH15" s="32"/>
      <c r="AI15" s="24"/>
      <c r="AJ15" s="24"/>
    </row>
    <row r="16" spans="6:36" ht="50.1" customHeight="1" thickBot="1" x14ac:dyDescent="0.25">
      <c r="F16" s="9" t="s">
        <v>11</v>
      </c>
      <c r="G16" s="9" t="s">
        <v>17</v>
      </c>
      <c r="H16" s="9" t="s">
        <v>203</v>
      </c>
      <c r="I16" s="16">
        <f>(P16+T16+X16)/(SUM(P16:X16))*100</f>
        <v>60.792492179353495</v>
      </c>
      <c r="J16" s="16">
        <f>(P16/(P16+S16+V16))*100</f>
        <v>73.81703470031546</v>
      </c>
      <c r="K16" s="16">
        <f>T16/(Q16+T16+W16)*100</f>
        <v>51.05042016806722</v>
      </c>
      <c r="L16" s="16">
        <f>(Q16+S16+V16+W16)/(SUM(P16:X16))*100</f>
        <v>32.950990615224192</v>
      </c>
      <c r="M16" s="10" t="s">
        <v>12</v>
      </c>
      <c r="P16" s="18">
        <v>234</v>
      </c>
      <c r="Q16" s="18">
        <v>67</v>
      </c>
      <c r="R16" s="18">
        <v>20</v>
      </c>
      <c r="S16" s="18">
        <v>31</v>
      </c>
      <c r="T16" s="18">
        <v>243</v>
      </c>
      <c r="U16" s="18">
        <v>40</v>
      </c>
      <c r="V16" s="18">
        <v>52</v>
      </c>
      <c r="W16" s="18">
        <v>166</v>
      </c>
      <c r="X16" s="18">
        <v>106</v>
      </c>
    </row>
    <row r="17" spans="6:36" ht="50.1" customHeight="1" thickBot="1" x14ac:dyDescent="0.25">
      <c r="F17" s="11" t="s">
        <v>16</v>
      </c>
      <c r="G17" s="11" t="s">
        <v>17</v>
      </c>
      <c r="H17" s="11" t="s">
        <v>200</v>
      </c>
      <c r="I17" s="22">
        <f t="shared" ref="I17" si="4">(P17+T17+X17)/(SUM(P17:X17))*100</f>
        <v>68.404588112617319</v>
      </c>
      <c r="J17" s="22">
        <f t="shared" ref="J17" si="5">(P17/(P17+S17+V17))*100</f>
        <v>80.479452054794521</v>
      </c>
      <c r="K17" s="22">
        <f t="shared" ref="K17" si="6">T17/(Q17+T17+W17)*100</f>
        <v>58.46867749419954</v>
      </c>
      <c r="L17" s="22">
        <f t="shared" ref="L17" si="7">(Q17+S17+V17+W17)/(SUM(P17:X17))*100</f>
        <v>24.608967674661105</v>
      </c>
      <c r="M17" s="12" t="s">
        <v>12</v>
      </c>
      <c r="P17" s="18">
        <v>235</v>
      </c>
      <c r="Q17" s="18">
        <v>51</v>
      </c>
      <c r="R17" s="18">
        <v>35</v>
      </c>
      <c r="S17" s="18">
        <v>30</v>
      </c>
      <c r="T17" s="18">
        <v>252</v>
      </c>
      <c r="U17" s="18">
        <v>32</v>
      </c>
      <c r="V17" s="18">
        <v>27</v>
      </c>
      <c r="W17" s="18">
        <v>128</v>
      </c>
      <c r="X17" s="18">
        <v>169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6:36" ht="20.100000000000001" customHeight="1" thickBot="1" x14ac:dyDescent="0.25">
      <c r="F18" s="13"/>
      <c r="G18" s="13"/>
      <c r="H18" s="13"/>
      <c r="I18" s="13"/>
      <c r="J18" s="13"/>
      <c r="K18" s="13"/>
      <c r="L18" s="13"/>
      <c r="M18" s="14"/>
      <c r="P18" s="18"/>
      <c r="Q18" s="18"/>
      <c r="R18" s="18"/>
      <c r="S18" s="18"/>
      <c r="T18" s="18"/>
      <c r="U18" s="18"/>
      <c r="V18" s="18"/>
      <c r="W18" s="18"/>
      <c r="X18" s="18"/>
    </row>
    <row r="19" spans="6:36" ht="50.1" customHeight="1" thickBot="1" x14ac:dyDescent="0.25">
      <c r="F19" s="9" t="s">
        <v>11</v>
      </c>
      <c r="G19" s="9" t="s">
        <v>18</v>
      </c>
      <c r="H19" s="9" t="s">
        <v>204</v>
      </c>
      <c r="I19" s="16">
        <f>(P19+T19+X19)/(SUM(P19:X19))*100</f>
        <v>83.874345549738223</v>
      </c>
      <c r="J19" s="16">
        <f>(P19/(P19+S19+V19))*100</f>
        <v>81.671159029649601</v>
      </c>
      <c r="K19" s="16">
        <f>T19/(Q19+T19+W19)*100</f>
        <v>87.096774193548384</v>
      </c>
      <c r="L19" s="16">
        <f>(Q19+S19+V19+W19)/(SUM(P19:X19))*100</f>
        <v>11.30890052356021</v>
      </c>
      <c r="M19" s="10" t="s">
        <v>12</v>
      </c>
      <c r="P19" s="18">
        <v>303</v>
      </c>
      <c r="Q19" s="18">
        <v>6</v>
      </c>
      <c r="R19" s="18">
        <v>13</v>
      </c>
      <c r="S19" s="18">
        <v>10</v>
      </c>
      <c r="T19" s="18">
        <v>270</v>
      </c>
      <c r="U19" s="18">
        <v>33</v>
      </c>
      <c r="V19" s="18">
        <v>58</v>
      </c>
      <c r="W19" s="18">
        <v>34</v>
      </c>
      <c r="X19" s="18">
        <v>228</v>
      </c>
    </row>
    <row r="20" spans="6:36" ht="50.1" customHeight="1" thickBot="1" x14ac:dyDescent="0.25">
      <c r="F20" s="11" t="s">
        <v>15</v>
      </c>
      <c r="G20" s="11" t="s">
        <v>18</v>
      </c>
      <c r="H20" s="11" t="s">
        <v>197</v>
      </c>
      <c r="I20" s="17">
        <f>(P20+T20+X20)/(SUM(P20:X20))*100</f>
        <v>86.596858638743456</v>
      </c>
      <c r="J20" s="17">
        <f>(P20/(P20+S20+V20))*100</f>
        <v>87.096774193548384</v>
      </c>
      <c r="K20" s="17">
        <f>T20/(Q20+T20+W20)*100</f>
        <v>88.311688311688314</v>
      </c>
      <c r="L20" s="17">
        <f>(Q20+S20+V20+W20)/(SUM(P20:X20))*100</f>
        <v>8.3769633507853403</v>
      </c>
      <c r="M20" s="12" t="s">
        <v>198</v>
      </c>
      <c r="P20" s="18">
        <v>297</v>
      </c>
      <c r="Q20" s="18">
        <v>8</v>
      </c>
      <c r="R20" s="18">
        <v>17</v>
      </c>
      <c r="S20" s="18">
        <v>10</v>
      </c>
      <c r="T20" s="18">
        <v>272</v>
      </c>
      <c r="U20" s="18">
        <v>31</v>
      </c>
      <c r="V20" s="18">
        <v>34</v>
      </c>
      <c r="W20" s="18">
        <v>28</v>
      </c>
      <c r="X20" s="18">
        <v>258</v>
      </c>
    </row>
    <row r="21" spans="6:36" ht="50.1" customHeight="1" thickBot="1" x14ac:dyDescent="0.25">
      <c r="F21" s="11" t="s">
        <v>16</v>
      </c>
      <c r="G21" s="11" t="s">
        <v>18</v>
      </c>
      <c r="H21" s="11" t="s">
        <v>201</v>
      </c>
      <c r="I21" s="22">
        <f>(P21+T21+X21)/(SUM(P21:X21))*100</f>
        <v>91.308900523560212</v>
      </c>
      <c r="J21" s="22">
        <f>(P21/(P21+S21+V21))*100</f>
        <v>91.867469879518069</v>
      </c>
      <c r="K21" s="22">
        <f>T21/(Q21+T21+W21)*100</f>
        <v>93.851132686084142</v>
      </c>
      <c r="L21" s="22">
        <f>(Q21+S21+V21+W21)/(SUM(P21:X21))*100</f>
        <v>4.81675392670157</v>
      </c>
      <c r="M21" s="12" t="s">
        <v>12</v>
      </c>
      <c r="P21" s="18">
        <v>305</v>
      </c>
      <c r="Q21" s="18">
        <v>2</v>
      </c>
      <c r="R21" s="18">
        <v>15</v>
      </c>
      <c r="S21" s="18">
        <v>1</v>
      </c>
      <c r="T21" s="18">
        <v>290</v>
      </c>
      <c r="U21" s="18">
        <v>22</v>
      </c>
      <c r="V21" s="18">
        <v>26</v>
      </c>
      <c r="W21" s="18">
        <v>17</v>
      </c>
      <c r="X21" s="18">
        <v>277</v>
      </c>
    </row>
  </sheetData>
  <mergeCells count="14">
    <mergeCell ref="Z14:AC14"/>
    <mergeCell ref="AE14:AH14"/>
    <mergeCell ref="Z15:AC15"/>
    <mergeCell ref="AE15:AH15"/>
    <mergeCell ref="Z11:AC11"/>
    <mergeCell ref="AE11:AH11"/>
    <mergeCell ref="Z12:AC12"/>
    <mergeCell ref="AE12:AH12"/>
    <mergeCell ref="Z10:AC10"/>
    <mergeCell ref="AE10:AH10"/>
    <mergeCell ref="Z9:AC9"/>
    <mergeCell ref="AE9:AH9"/>
    <mergeCell ref="Z13:AC13"/>
    <mergeCell ref="AE13:AH1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7A8A-907F-41F3-B591-3CC320AF9624}">
  <dimension ref="F8:AJ26"/>
  <sheetViews>
    <sheetView showGridLines="0" tabSelected="1" topLeftCell="A8" zoomScale="70" zoomScaleNormal="70" workbookViewId="0">
      <selection activeCell="L26" sqref="L26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16384" width="9.140625" style="1"/>
  </cols>
  <sheetData>
    <row r="8" spans="6:36" ht="15" customHeight="1" thickBot="1" x14ac:dyDescent="0.25">
      <c r="F8" s="2"/>
      <c r="H8" s="2"/>
      <c r="I8" s="2"/>
      <c r="J8" s="2"/>
      <c r="K8" s="2"/>
      <c r="L8" s="2"/>
      <c r="M8" s="5"/>
      <c r="P8" s="1" t="s">
        <v>34</v>
      </c>
      <c r="Q8" s="1" t="s">
        <v>35</v>
      </c>
      <c r="R8" s="1" t="s">
        <v>36</v>
      </c>
      <c r="S8" s="1" t="s">
        <v>34</v>
      </c>
      <c r="T8" s="1" t="s">
        <v>35</v>
      </c>
      <c r="U8" s="1" t="s">
        <v>36</v>
      </c>
    </row>
    <row r="9" spans="6:36" ht="30" customHeight="1" thickBot="1" x14ac:dyDescent="0.3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142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  <c r="Z9" s="26" t="s">
        <v>144</v>
      </c>
      <c r="AA9" s="27"/>
      <c r="AB9" s="27"/>
      <c r="AC9" s="28"/>
      <c r="AE9" s="26" t="s">
        <v>145</v>
      </c>
      <c r="AF9" s="27"/>
      <c r="AG9" s="27"/>
      <c r="AH9" s="28"/>
      <c r="AI9" s="24"/>
      <c r="AJ9" s="24"/>
    </row>
    <row r="10" spans="6:36" ht="50.1" customHeight="1" thickBot="1" x14ac:dyDescent="0.25">
      <c r="F10" s="11" t="s">
        <v>13</v>
      </c>
      <c r="G10" s="11" t="s">
        <v>6</v>
      </c>
      <c r="H10" s="11" t="s">
        <v>173</v>
      </c>
      <c r="I10" s="17">
        <f>(P10+T10+X10)/(SUM(P10:X10))*100</f>
        <v>52.708333333333336</v>
      </c>
      <c r="J10" s="17">
        <f>(P10/(P10+S10+V10))*100</f>
        <v>50.992063492063487</v>
      </c>
      <c r="K10" s="17">
        <f>T10/(Q10+T10+W10)*100</f>
        <v>51.990049751243781</v>
      </c>
      <c r="L10" s="17">
        <f>(Q10+S10+V10+W10)/(SUM(P10:X10))*100</f>
        <v>45.833333333333329</v>
      </c>
      <c r="M10" s="12" t="s">
        <v>166</v>
      </c>
      <c r="P10" s="18">
        <v>257</v>
      </c>
      <c r="Q10" s="18">
        <v>61</v>
      </c>
      <c r="R10" s="18">
        <v>4</v>
      </c>
      <c r="S10" s="18">
        <v>95</v>
      </c>
      <c r="T10" s="18">
        <v>209</v>
      </c>
      <c r="U10" s="18">
        <v>10</v>
      </c>
      <c r="V10" s="18">
        <v>152</v>
      </c>
      <c r="W10" s="18">
        <v>132</v>
      </c>
      <c r="X10" s="18">
        <v>40</v>
      </c>
      <c r="Z10" s="29">
        <f>AVERAGE((I10,I16,I22))</f>
        <v>50.657794547354875</v>
      </c>
      <c r="AA10" s="30"/>
      <c r="AB10" s="30"/>
      <c r="AC10" s="31"/>
      <c r="AE10" s="29">
        <f>_xlfn.STDEV.P((I10,I16,I22))</f>
        <v>1.6028353405426132</v>
      </c>
      <c r="AF10" s="30"/>
      <c r="AG10" s="30"/>
      <c r="AH10" s="31"/>
      <c r="AI10" s="24"/>
      <c r="AJ10" s="24"/>
    </row>
    <row r="11" spans="6:36" ht="50.1" customHeight="1" thickBot="1" x14ac:dyDescent="0.25">
      <c r="F11" s="11" t="s">
        <v>16</v>
      </c>
      <c r="G11" s="11" t="s">
        <v>6</v>
      </c>
      <c r="H11" s="11" t="s">
        <v>163</v>
      </c>
      <c r="I11" s="17">
        <f>(P11+T11+X11)/(SUM(P11:X11))*100</f>
        <v>60.729166666666664</v>
      </c>
      <c r="J11" s="17">
        <f>(P11/(P11+S11+V11))*100</f>
        <v>60.628019323671502</v>
      </c>
      <c r="K11" s="17">
        <f>T11/(Q11+T11+W11)*100</f>
        <v>57.857142857142861</v>
      </c>
      <c r="L11" s="17">
        <f>(Q11+S11+V11+W11)/(SUM(P11:X11))*100</f>
        <v>35.416666666666671</v>
      </c>
      <c r="M11" s="12" t="s">
        <v>156</v>
      </c>
      <c r="P11" s="18">
        <v>251</v>
      </c>
      <c r="Q11" s="18">
        <v>53</v>
      </c>
      <c r="R11" s="18">
        <v>18</v>
      </c>
      <c r="S11" s="18">
        <v>52</v>
      </c>
      <c r="T11" s="18">
        <v>243</v>
      </c>
      <c r="U11" s="18">
        <v>19</v>
      </c>
      <c r="V11" s="18">
        <v>111</v>
      </c>
      <c r="W11" s="18">
        <v>124</v>
      </c>
      <c r="X11" s="18">
        <v>89</v>
      </c>
      <c r="Z11" s="29">
        <f>AVERAGE((I11,I19,I26))</f>
        <v>64.412683967932466</v>
      </c>
      <c r="AA11" s="30"/>
      <c r="AB11" s="30"/>
      <c r="AC11" s="31"/>
      <c r="AE11" s="29">
        <f>_xlfn.STDEV.P((I11,I19,I26))</f>
        <v>3.4392912855000688</v>
      </c>
      <c r="AF11" s="30"/>
      <c r="AG11" s="30"/>
      <c r="AH11" s="31"/>
      <c r="AI11" s="24"/>
      <c r="AJ11" s="24"/>
    </row>
    <row r="12" spans="6:36" ht="50.1" customHeight="1" thickBot="1" x14ac:dyDescent="0.25">
      <c r="F12" s="11" t="s">
        <v>15</v>
      </c>
      <c r="G12" s="11" t="s">
        <v>6</v>
      </c>
      <c r="H12" s="11" t="s">
        <v>153</v>
      </c>
      <c r="I12" s="17">
        <f>(P12+T12+X12)/(SUM(P12:X12))*100</f>
        <v>62.187499999999993</v>
      </c>
      <c r="J12" s="17">
        <f>(P12/(P12+S12+V12))*100</f>
        <v>63.089005235602095</v>
      </c>
      <c r="K12" s="17">
        <f>T12/(Q12+T12+W12)*100</f>
        <v>56.812933025404156</v>
      </c>
      <c r="L12" s="17">
        <f>(Q12+S12+V12+W12)/(SUM(P12:X12))*100</f>
        <v>34.166666666666664</v>
      </c>
      <c r="M12" s="12" t="s">
        <v>146</v>
      </c>
      <c r="P12" s="18">
        <v>241</v>
      </c>
      <c r="Q12" s="18">
        <v>63</v>
      </c>
      <c r="R12" s="18">
        <v>18</v>
      </c>
      <c r="S12" s="18">
        <v>51</v>
      </c>
      <c r="T12" s="18">
        <v>246</v>
      </c>
      <c r="U12" s="18">
        <v>17</v>
      </c>
      <c r="V12" s="18">
        <v>90</v>
      </c>
      <c r="W12" s="18">
        <v>124</v>
      </c>
      <c r="X12" s="18">
        <v>110</v>
      </c>
      <c r="Z12" s="29">
        <f>AVERAGE((I12,I17,I23))</f>
        <v>60.682543056776332</v>
      </c>
      <c r="AA12" s="30"/>
      <c r="AB12" s="30"/>
      <c r="AC12" s="31"/>
      <c r="AE12" s="29">
        <f>_xlfn.STDEV.P((I12,I17,I23))</f>
        <v>1.6447234117403802</v>
      </c>
      <c r="AF12" s="30"/>
      <c r="AG12" s="30"/>
      <c r="AH12" s="31"/>
      <c r="AI12" s="24"/>
      <c r="AJ12" s="24"/>
    </row>
    <row r="13" spans="6:36" ht="50.1" customHeight="1" thickBot="1" x14ac:dyDescent="0.25">
      <c r="F13" s="9" t="s">
        <v>10</v>
      </c>
      <c r="G13" s="9" t="s">
        <v>6</v>
      </c>
      <c r="H13" s="9" t="s">
        <v>192</v>
      </c>
      <c r="I13" s="16">
        <f t="shared" ref="I13:I25" si="0">(P13+T13+X13)/(SUM(P13:X13))*100</f>
        <v>62.187499999999993</v>
      </c>
      <c r="J13" s="16">
        <f t="shared" ref="J13:J25" si="1">(P13/(P13+S13+V13))*100</f>
        <v>60.353535353535349</v>
      </c>
      <c r="K13" s="23">
        <f>T13/(Q13+T13+W13)*100</f>
        <v>67.032967032967022</v>
      </c>
      <c r="L13" s="23">
        <f t="shared" ref="L13:L25" si="2">(Q13+S13+V13+W13)/(SUM(P13:X13))*100</f>
        <v>25.729166666666664</v>
      </c>
      <c r="M13" s="10" t="s">
        <v>179</v>
      </c>
      <c r="P13" s="18">
        <v>239</v>
      </c>
      <c r="Q13" s="18">
        <v>37</v>
      </c>
      <c r="R13" s="18">
        <v>46</v>
      </c>
      <c r="S13" s="18">
        <v>61</v>
      </c>
      <c r="T13" s="18">
        <v>183</v>
      </c>
      <c r="U13" s="18">
        <v>70</v>
      </c>
      <c r="V13" s="18">
        <v>96</v>
      </c>
      <c r="W13" s="18">
        <v>53</v>
      </c>
      <c r="X13" s="18">
        <v>175</v>
      </c>
      <c r="Z13" s="33">
        <f>AVERAGE((I13,I18,I25))</f>
        <v>62.810523228093551</v>
      </c>
      <c r="AA13" s="34"/>
      <c r="AB13" s="34"/>
      <c r="AC13" s="35"/>
      <c r="AE13" s="33">
        <f>_xlfn.STDEV.P((I13,I18,I25))</f>
        <v>3.2095482362690482</v>
      </c>
      <c r="AF13" s="34"/>
      <c r="AG13" s="34"/>
      <c r="AH13" s="35"/>
      <c r="AI13" s="24"/>
      <c r="AJ13" s="24"/>
    </row>
    <row r="14" spans="6:36" ht="50.1" customHeight="1" thickBot="1" x14ac:dyDescent="0.25">
      <c r="F14" s="9" t="s">
        <v>11</v>
      </c>
      <c r="G14" s="9" t="s">
        <v>6</v>
      </c>
      <c r="H14" s="9" t="s">
        <v>189</v>
      </c>
      <c r="I14" s="23">
        <f>(P14+T14+X14)/(SUM(P14:X14))*100</f>
        <v>65.729166666666671</v>
      </c>
      <c r="J14" s="23">
        <f t="shared" si="1"/>
        <v>65.168539325842701</v>
      </c>
      <c r="K14" s="16">
        <f t="shared" ref="K14:K25" si="3">T14/(Q14+T14+W14)*100</f>
        <v>63.586956521739133</v>
      </c>
      <c r="L14" s="16">
        <f t="shared" si="2"/>
        <v>26.875</v>
      </c>
      <c r="M14" s="10" t="s">
        <v>176</v>
      </c>
      <c r="P14" s="18">
        <v>232</v>
      </c>
      <c r="Q14" s="18">
        <v>51</v>
      </c>
      <c r="R14" s="18">
        <v>39</v>
      </c>
      <c r="S14" s="18">
        <v>48</v>
      </c>
      <c r="T14" s="18">
        <v>234</v>
      </c>
      <c r="U14" s="18">
        <v>32</v>
      </c>
      <c r="V14" s="18">
        <v>76</v>
      </c>
      <c r="W14" s="18">
        <v>83</v>
      </c>
      <c r="X14" s="18">
        <v>165</v>
      </c>
      <c r="Z14" s="25">
        <f>AVERAGE((I14,I20,I24))</f>
        <v>65.519721730872689</v>
      </c>
      <c r="AA14" s="25"/>
      <c r="AB14" s="25"/>
      <c r="AC14" s="25"/>
      <c r="AE14" s="25">
        <f>_xlfn.STDEV.P((I14,I20,I24))</f>
        <v>0.89186948400102095</v>
      </c>
      <c r="AF14" s="25"/>
      <c r="AG14" s="25"/>
      <c r="AH14" s="25"/>
      <c r="AI14" s="24"/>
      <c r="AJ14" s="24"/>
    </row>
    <row r="15" spans="6:36" ht="20.100000000000001" customHeight="1" thickBot="1" x14ac:dyDescent="0.25">
      <c r="F15" s="13"/>
      <c r="G15" s="13"/>
      <c r="H15" s="13"/>
      <c r="I15" s="13"/>
      <c r="J15" s="13"/>
      <c r="K15" s="13"/>
      <c r="L15" s="13"/>
      <c r="M15" s="14"/>
      <c r="P15" s="18"/>
      <c r="Q15" s="18"/>
      <c r="R15" s="18"/>
      <c r="S15" s="18"/>
      <c r="T15" s="18"/>
      <c r="U15" s="18"/>
      <c r="V15" s="18"/>
      <c r="W15" s="18"/>
      <c r="X15" s="18"/>
      <c r="Z15" s="32"/>
      <c r="AA15" s="32"/>
      <c r="AB15" s="32"/>
      <c r="AC15" s="32"/>
      <c r="AD15" s="24"/>
      <c r="AE15" s="32"/>
      <c r="AF15" s="32"/>
      <c r="AG15" s="32"/>
      <c r="AH15" s="32"/>
      <c r="AI15" s="24"/>
      <c r="AJ15" s="24"/>
    </row>
    <row r="16" spans="6:36" ht="50.1" customHeight="1" thickBot="1" x14ac:dyDescent="0.3">
      <c r="F16" s="11" t="s">
        <v>13</v>
      </c>
      <c r="G16" s="11" t="s">
        <v>17</v>
      </c>
      <c r="H16" s="11" t="s">
        <v>174</v>
      </c>
      <c r="I16" s="17">
        <f>(P16+T16+X16)/(SUM(P16:X16))*100</f>
        <v>50.469238790406678</v>
      </c>
      <c r="J16" s="22">
        <f>(P16/(P16+S16+V16))*100</f>
        <v>90.909090909090907</v>
      </c>
      <c r="K16" s="17">
        <f>T16/(Q16+T16+W16)*100</f>
        <v>40.890125173852567</v>
      </c>
      <c r="L16" s="17">
        <f t="shared" si="2"/>
        <v>44.838373305526588</v>
      </c>
      <c r="M16" s="12" t="s">
        <v>166</v>
      </c>
      <c r="P16" s="18">
        <v>50</v>
      </c>
      <c r="Q16" s="18">
        <v>242</v>
      </c>
      <c r="R16" s="18">
        <v>29</v>
      </c>
      <c r="S16" s="18">
        <v>4</v>
      </c>
      <c r="T16" s="18">
        <v>294</v>
      </c>
      <c r="U16" s="18">
        <v>16</v>
      </c>
      <c r="V16" s="18">
        <v>1</v>
      </c>
      <c r="W16" s="18">
        <v>183</v>
      </c>
      <c r="X16" s="18">
        <v>140</v>
      </c>
      <c r="Z16" s="36"/>
      <c r="AA16" s="36"/>
      <c r="AB16" s="36"/>
      <c r="AC16" s="36"/>
      <c r="AD16" s="24"/>
      <c r="AE16" s="36"/>
      <c r="AF16" s="36"/>
      <c r="AG16" s="36"/>
      <c r="AH16" s="36"/>
      <c r="AI16" s="24"/>
      <c r="AJ16" s="24"/>
    </row>
    <row r="17" spans="6:36" ht="50.1" customHeight="1" thickBot="1" x14ac:dyDescent="0.25">
      <c r="F17" s="11" t="s">
        <v>15</v>
      </c>
      <c r="G17" s="11" t="s">
        <v>17</v>
      </c>
      <c r="H17" s="11" t="s">
        <v>154</v>
      </c>
      <c r="I17" s="17">
        <f t="shared" si="0"/>
        <v>58.394160583941598</v>
      </c>
      <c r="J17" s="17">
        <f t="shared" si="1"/>
        <v>78.733031674208149</v>
      </c>
      <c r="K17" s="17">
        <f t="shared" si="3"/>
        <v>50</v>
      </c>
      <c r="L17" s="17">
        <f t="shared" si="2"/>
        <v>28.362877997914492</v>
      </c>
      <c r="M17" s="12" t="s">
        <v>146</v>
      </c>
      <c r="P17" s="18">
        <v>174</v>
      </c>
      <c r="Q17" s="18">
        <v>85</v>
      </c>
      <c r="R17" s="18">
        <v>62</v>
      </c>
      <c r="S17" s="18">
        <v>24</v>
      </c>
      <c r="T17" s="18">
        <v>225</v>
      </c>
      <c r="U17" s="18">
        <v>65</v>
      </c>
      <c r="V17" s="18">
        <v>23</v>
      </c>
      <c r="W17" s="18">
        <v>140</v>
      </c>
      <c r="X17" s="18">
        <v>161</v>
      </c>
      <c r="Z17" s="32"/>
      <c r="AA17" s="32"/>
      <c r="AB17" s="32"/>
      <c r="AC17" s="32"/>
      <c r="AD17" s="24"/>
      <c r="AE17" s="32"/>
      <c r="AF17" s="32"/>
      <c r="AG17" s="32"/>
      <c r="AH17" s="32"/>
      <c r="AI17" s="24"/>
      <c r="AJ17" s="24"/>
    </row>
    <row r="18" spans="6:36" ht="50.1" customHeight="1" thickBot="1" x14ac:dyDescent="0.25">
      <c r="F18" s="9" t="s">
        <v>10</v>
      </c>
      <c r="G18" s="9" t="s">
        <v>17</v>
      </c>
      <c r="H18" s="9" t="s">
        <v>190</v>
      </c>
      <c r="I18" s="16">
        <f>(P18+T18+X18)/(SUM(P18:X18))*100</f>
        <v>59.228362877997917</v>
      </c>
      <c r="J18" s="16">
        <f>(P18/(P18+S18+V18))*100</f>
        <v>77.083333333333343</v>
      </c>
      <c r="K18" s="16">
        <f>T18/(Q18+T18+W18)*100</f>
        <v>53.350515463917525</v>
      </c>
      <c r="L18" s="16">
        <f>(Q18+S18+V18+W18)/(SUM(P18:X18))*100</f>
        <v>24.608967674661105</v>
      </c>
      <c r="M18" s="10" t="s">
        <v>179</v>
      </c>
      <c r="P18" s="18">
        <v>185</v>
      </c>
      <c r="Q18" s="18">
        <v>57</v>
      </c>
      <c r="R18" s="18">
        <v>79</v>
      </c>
      <c r="S18" s="18">
        <v>31</v>
      </c>
      <c r="T18" s="18">
        <v>207</v>
      </c>
      <c r="U18" s="18">
        <v>76</v>
      </c>
      <c r="V18" s="18">
        <v>24</v>
      </c>
      <c r="W18" s="18">
        <v>124</v>
      </c>
      <c r="X18" s="18">
        <v>176</v>
      </c>
      <c r="Z18" s="32"/>
      <c r="AA18" s="32"/>
      <c r="AB18" s="32"/>
      <c r="AC18" s="32"/>
      <c r="AD18" s="24"/>
      <c r="AE18" s="32"/>
      <c r="AF18" s="32"/>
      <c r="AG18" s="32"/>
      <c r="AH18" s="32"/>
      <c r="AI18" s="24"/>
      <c r="AJ18" s="24"/>
    </row>
    <row r="19" spans="6:36" ht="50.1" customHeight="1" thickBot="1" x14ac:dyDescent="0.25">
      <c r="F19" s="11" t="s">
        <v>16</v>
      </c>
      <c r="G19" s="11" t="s">
        <v>17</v>
      </c>
      <c r="H19" s="11" t="s">
        <v>164</v>
      </c>
      <c r="I19" s="17">
        <f t="shared" ref="I19" si="4">(P19+T19+X19)/(SUM(P19:X19))*100</f>
        <v>63.503649635036496</v>
      </c>
      <c r="J19" s="17">
        <f t="shared" ref="J19" si="5">(P19/(P19+S19+V19))*100</f>
        <v>82.872928176795583</v>
      </c>
      <c r="K19" s="17">
        <f t="shared" ref="K19" si="6">T19/(Q19+T19+W19)*100</f>
        <v>54.265402843601898</v>
      </c>
      <c r="L19" s="17">
        <f t="shared" ref="L19" si="7">(Q19+S19+V19+W19)/(SUM(P19:X19))*100</f>
        <v>23.357664233576642</v>
      </c>
      <c r="M19" s="12" t="s">
        <v>156</v>
      </c>
      <c r="P19" s="18">
        <v>150</v>
      </c>
      <c r="Q19" s="18">
        <v>104</v>
      </c>
      <c r="R19" s="18">
        <v>67</v>
      </c>
      <c r="S19" s="18">
        <v>26</v>
      </c>
      <c r="T19" s="18">
        <v>229</v>
      </c>
      <c r="U19" s="18">
        <v>59</v>
      </c>
      <c r="V19" s="18">
        <v>5</v>
      </c>
      <c r="W19" s="18">
        <v>89</v>
      </c>
      <c r="X19" s="18">
        <v>230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6:36" ht="50.1" customHeight="1" thickBot="1" x14ac:dyDescent="0.25">
      <c r="F20" s="9" t="s">
        <v>11</v>
      </c>
      <c r="G20" s="9" t="s">
        <v>17</v>
      </c>
      <c r="H20" s="9" t="s">
        <v>193</v>
      </c>
      <c r="I20" s="23">
        <f t="shared" si="0"/>
        <v>64.337851929092807</v>
      </c>
      <c r="J20" s="16">
        <f t="shared" si="1"/>
        <v>80.188679245283026</v>
      </c>
      <c r="K20" s="23">
        <f t="shared" si="3"/>
        <v>62.393162393162392</v>
      </c>
      <c r="L20" s="23">
        <f t="shared" si="2"/>
        <v>18.143899895724715</v>
      </c>
      <c r="M20" s="10" t="s">
        <v>176</v>
      </c>
      <c r="P20" s="18">
        <v>170</v>
      </c>
      <c r="Q20" s="18">
        <v>60</v>
      </c>
      <c r="R20" s="18">
        <v>91</v>
      </c>
      <c r="S20" s="18">
        <v>18</v>
      </c>
      <c r="T20" s="18">
        <v>219</v>
      </c>
      <c r="U20" s="18">
        <v>77</v>
      </c>
      <c r="V20" s="18">
        <v>24</v>
      </c>
      <c r="W20" s="18">
        <v>72</v>
      </c>
      <c r="X20" s="18">
        <v>228</v>
      </c>
    </row>
    <row r="21" spans="6:36" ht="20.100000000000001" customHeight="1" thickBot="1" x14ac:dyDescent="0.25">
      <c r="F21" s="13"/>
      <c r="G21" s="13"/>
      <c r="H21" s="13"/>
      <c r="I21" s="13"/>
      <c r="J21" s="13"/>
      <c r="K21" s="13"/>
      <c r="L21" s="13"/>
      <c r="M21" s="14"/>
      <c r="P21" s="18"/>
      <c r="Q21" s="18"/>
      <c r="R21" s="18"/>
      <c r="S21" s="18"/>
      <c r="T21" s="18"/>
      <c r="U21" s="18"/>
      <c r="V21" s="18"/>
      <c r="W21" s="18"/>
      <c r="X21" s="18"/>
    </row>
    <row r="22" spans="6:36" ht="50.1" customHeight="1" thickBot="1" x14ac:dyDescent="0.25">
      <c r="F22" s="11" t="s">
        <v>13</v>
      </c>
      <c r="G22" s="11" t="s">
        <v>18</v>
      </c>
      <c r="H22" s="11" t="s">
        <v>175</v>
      </c>
      <c r="I22" s="17">
        <f>(P22+T22+X22)/(SUM(P22:X22))*100</f>
        <v>48.795811518324605</v>
      </c>
      <c r="J22" s="17">
        <f>(P22/(P22+S22+V22))*100</f>
        <v>57.53846153846154</v>
      </c>
      <c r="K22" s="17">
        <f>T22/(Q22+T22+W22)*100</f>
        <v>46.107784431137731</v>
      </c>
      <c r="L22" s="17">
        <f>(Q22+S22+V22+W22)/(SUM(P22:X22))*100</f>
        <v>42.72251308900524</v>
      </c>
      <c r="M22" s="12" t="s">
        <v>166</v>
      </c>
      <c r="P22" s="18">
        <v>187</v>
      </c>
      <c r="Q22" s="18">
        <v>94</v>
      </c>
      <c r="R22" s="18">
        <v>41</v>
      </c>
      <c r="S22" s="18">
        <v>42</v>
      </c>
      <c r="T22" s="18">
        <v>231</v>
      </c>
      <c r="U22" s="18">
        <v>40</v>
      </c>
      <c r="V22" s="18">
        <v>96</v>
      </c>
      <c r="W22" s="18">
        <v>176</v>
      </c>
      <c r="X22" s="18">
        <v>48</v>
      </c>
    </row>
    <row r="23" spans="6:36" ht="50.1" customHeight="1" thickBot="1" x14ac:dyDescent="0.25">
      <c r="F23" s="11" t="s">
        <v>15</v>
      </c>
      <c r="G23" s="11" t="s">
        <v>18</v>
      </c>
      <c r="H23" s="11" t="s">
        <v>155</v>
      </c>
      <c r="I23" s="17">
        <f>(P23+T23+X23)/(SUM(P23:X23))*100</f>
        <v>61.465968586387433</v>
      </c>
      <c r="J23" s="17">
        <f>(P23/(P23+S23+V23))*100</f>
        <v>62.566844919786092</v>
      </c>
      <c r="K23" s="17">
        <f>T23/(Q23+T23+W23)*100</f>
        <v>68.359375</v>
      </c>
      <c r="L23" s="17">
        <f>(Q23+S23+V23+W23)/(SUM(P23:X23))*100</f>
        <v>23.141361256544503</v>
      </c>
      <c r="M23" s="12" t="s">
        <v>146</v>
      </c>
      <c r="P23" s="18">
        <v>234</v>
      </c>
      <c r="Q23" s="18">
        <v>17</v>
      </c>
      <c r="R23" s="18">
        <v>71</v>
      </c>
      <c r="S23" s="18">
        <v>62</v>
      </c>
      <c r="T23" s="18">
        <v>175</v>
      </c>
      <c r="U23" s="18">
        <v>76</v>
      </c>
      <c r="V23" s="18">
        <v>78</v>
      </c>
      <c r="W23" s="18">
        <v>64</v>
      </c>
      <c r="X23" s="18">
        <v>178</v>
      </c>
    </row>
    <row r="24" spans="6:36" ht="50.1" customHeight="1" thickBot="1" x14ac:dyDescent="0.25">
      <c r="F24" s="9" t="s">
        <v>11</v>
      </c>
      <c r="G24" s="9" t="s">
        <v>18</v>
      </c>
      <c r="H24" s="9" t="s">
        <v>191</v>
      </c>
      <c r="I24" s="16">
        <f>(P24+T24+X24)/(SUM(P24:X24))*100</f>
        <v>66.492146596858632</v>
      </c>
      <c r="J24" s="16">
        <f>(P24/(P24+S24+V24))*100</f>
        <v>65.229885057471265</v>
      </c>
      <c r="K24" s="23">
        <f>T24/(Q24+T24+W24)*100</f>
        <v>79.741379310344826</v>
      </c>
      <c r="L24" s="16">
        <f t="shared" si="2"/>
        <v>17.591623036649214</v>
      </c>
      <c r="M24" s="10" t="s">
        <v>176</v>
      </c>
      <c r="P24" s="18">
        <v>227</v>
      </c>
      <c r="Q24" s="18">
        <v>12</v>
      </c>
      <c r="R24" s="18">
        <v>83</v>
      </c>
      <c r="S24" s="18">
        <v>59</v>
      </c>
      <c r="T24" s="18">
        <v>185</v>
      </c>
      <c r="U24" s="18">
        <v>69</v>
      </c>
      <c r="V24" s="18">
        <v>62</v>
      </c>
      <c r="W24" s="18">
        <v>35</v>
      </c>
      <c r="X24" s="18">
        <v>223</v>
      </c>
    </row>
    <row r="25" spans="6:36" ht="50.1" customHeight="1" thickBot="1" x14ac:dyDescent="0.25">
      <c r="F25" s="9" t="s">
        <v>10</v>
      </c>
      <c r="G25" s="9" t="s">
        <v>18</v>
      </c>
      <c r="H25" s="9" t="s">
        <v>194</v>
      </c>
      <c r="I25" s="16">
        <f t="shared" si="0"/>
        <v>67.015706806282722</v>
      </c>
      <c r="J25" s="23">
        <f t="shared" si="1"/>
        <v>80.701754385964904</v>
      </c>
      <c r="K25" s="16">
        <f t="shared" si="3"/>
        <v>69.708029197080293</v>
      </c>
      <c r="L25" s="16">
        <f t="shared" si="2"/>
        <v>14.450261780104711</v>
      </c>
      <c r="M25" s="10" t="s">
        <v>179</v>
      </c>
      <c r="P25" s="18">
        <v>230</v>
      </c>
      <c r="Q25" s="18">
        <v>18</v>
      </c>
      <c r="R25" s="18">
        <v>74</v>
      </c>
      <c r="S25" s="18">
        <v>19</v>
      </c>
      <c r="T25" s="18">
        <v>191</v>
      </c>
      <c r="U25" s="18">
        <v>103</v>
      </c>
      <c r="V25" s="18">
        <v>36</v>
      </c>
      <c r="W25" s="18">
        <v>65</v>
      </c>
      <c r="X25" s="18">
        <v>219</v>
      </c>
    </row>
    <row r="26" spans="6:36" ht="50.1" customHeight="1" thickBot="1" x14ac:dyDescent="0.25">
      <c r="F26" s="11" t="s">
        <v>16</v>
      </c>
      <c r="G26" s="11" t="s">
        <v>18</v>
      </c>
      <c r="H26" s="11" t="s">
        <v>165</v>
      </c>
      <c r="I26" s="22">
        <f>(P26+T26+X26)/(SUM(P26:X26))*100</f>
        <v>69.005235602094245</v>
      </c>
      <c r="J26" s="17">
        <f>(P26/(P26+S26+V26))*100</f>
        <v>73.650793650793659</v>
      </c>
      <c r="K26" s="17">
        <f>T26/(Q26+T26+W26)*100</f>
        <v>78.205128205128204</v>
      </c>
      <c r="L26" s="22">
        <f>(Q26+S26+V26+W26)/(SUM(P26:X26))*100</f>
        <v>14.031413612565444</v>
      </c>
      <c r="M26" s="12" t="s">
        <v>156</v>
      </c>
      <c r="P26" s="18">
        <v>232</v>
      </c>
      <c r="Q26" s="18">
        <v>21</v>
      </c>
      <c r="R26" s="18">
        <v>69</v>
      </c>
      <c r="S26" s="18">
        <v>37</v>
      </c>
      <c r="T26" s="18">
        <v>183</v>
      </c>
      <c r="U26" s="18">
        <v>93</v>
      </c>
      <c r="V26" s="18">
        <v>46</v>
      </c>
      <c r="W26" s="18">
        <v>30</v>
      </c>
      <c r="X26" s="18">
        <v>244</v>
      </c>
    </row>
  </sheetData>
  <mergeCells count="20">
    <mergeCell ref="Z17:AC17"/>
    <mergeCell ref="AE17:AH17"/>
    <mergeCell ref="Z18:AC18"/>
    <mergeCell ref="AE18:AH18"/>
    <mergeCell ref="Z15:AC15"/>
    <mergeCell ref="AE15:AH15"/>
    <mergeCell ref="Z16:AC16"/>
    <mergeCell ref="AE16:AH16"/>
    <mergeCell ref="Z9:AC9"/>
    <mergeCell ref="AE9:AH9"/>
    <mergeCell ref="Z14:AC14"/>
    <mergeCell ref="AE14:AH14"/>
    <mergeCell ref="Z13:AC13"/>
    <mergeCell ref="AE13:AH13"/>
    <mergeCell ref="Z10:AC10"/>
    <mergeCell ref="AE10:AH10"/>
    <mergeCell ref="Z12:AC12"/>
    <mergeCell ref="AE12:AH12"/>
    <mergeCell ref="Z11:AC11"/>
    <mergeCell ref="AE11:AH1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1B35-64D7-4952-904C-73EBB8308BFD}">
  <dimension ref="F8:AJ26"/>
  <sheetViews>
    <sheetView showGridLines="0" topLeftCell="A4" zoomScale="70" zoomScaleNormal="70" workbookViewId="0">
      <selection activeCell="J37" sqref="J37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16384" width="9.140625" style="1"/>
  </cols>
  <sheetData>
    <row r="8" spans="6:36" ht="15" customHeight="1" thickBot="1" x14ac:dyDescent="0.25">
      <c r="F8" s="2"/>
      <c r="H8" s="2"/>
      <c r="I8" s="2"/>
      <c r="J8" s="2"/>
      <c r="K8" s="2"/>
      <c r="L8" s="2"/>
      <c r="M8" s="5"/>
      <c r="P8" s="1" t="s">
        <v>34</v>
      </c>
      <c r="Q8" s="1" t="s">
        <v>35</v>
      </c>
      <c r="R8" s="1" t="s">
        <v>36</v>
      </c>
      <c r="S8" s="1" t="s">
        <v>34</v>
      </c>
      <c r="T8" s="1" t="s">
        <v>35</v>
      </c>
      <c r="U8" s="1" t="s">
        <v>36</v>
      </c>
    </row>
    <row r="9" spans="6:36" ht="30" customHeight="1" thickBot="1" x14ac:dyDescent="0.2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142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 spans="6:36" ht="50.1" customHeight="1" thickBot="1" x14ac:dyDescent="0.25">
      <c r="F10" s="9" t="s">
        <v>10</v>
      </c>
      <c r="G10" s="9" t="s">
        <v>6</v>
      </c>
      <c r="H10" s="9" t="s">
        <v>180</v>
      </c>
      <c r="I10" s="16">
        <f t="shared" ref="I10:I24" si="0">(P10+T10+X10)/(SUM(P10:X10))*100</f>
        <v>54.479166666666664</v>
      </c>
      <c r="J10" s="16">
        <f t="shared" ref="J10:J24" si="1">(P10/(P10+S10+V10))*100</f>
        <v>67.582417582417591</v>
      </c>
      <c r="K10" s="16">
        <f>T10/(Q10+T10+W10)*100</f>
        <v>50.318471337579616</v>
      </c>
      <c r="L10" s="16">
        <f t="shared" ref="L10:L26" si="2">(Q10+S10+V10+W10)/(SUM(P10:X10))*100</f>
        <v>22.395833333333336</v>
      </c>
      <c r="M10" s="10" t="s">
        <v>179</v>
      </c>
      <c r="P10" s="18">
        <v>123</v>
      </c>
      <c r="Q10" s="18">
        <v>100</v>
      </c>
      <c r="R10" s="18">
        <v>99</v>
      </c>
      <c r="S10" s="18">
        <v>33</v>
      </c>
      <c r="T10" s="18">
        <v>158</v>
      </c>
      <c r="U10" s="18">
        <v>123</v>
      </c>
      <c r="V10" s="18">
        <v>26</v>
      </c>
      <c r="W10" s="18">
        <v>56</v>
      </c>
      <c r="X10" s="18">
        <v>242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6:36" ht="50.1" customHeight="1" thickBot="1" x14ac:dyDescent="0.35">
      <c r="F11" s="9" t="s">
        <v>11</v>
      </c>
      <c r="G11" s="9" t="s">
        <v>6</v>
      </c>
      <c r="H11" s="9" t="s">
        <v>184</v>
      </c>
      <c r="I11" s="16">
        <f t="shared" si="0"/>
        <v>65.729166666666671</v>
      </c>
      <c r="J11" s="16">
        <f t="shared" si="1"/>
        <v>66.666666666666657</v>
      </c>
      <c r="K11" s="16">
        <f t="shared" ref="K11:K24" si="3">T11/(Q11+T11+W11)*100</f>
        <v>72.692307692307693</v>
      </c>
      <c r="L11" s="16">
        <f t="shared" si="2"/>
        <v>19.166666666666668</v>
      </c>
      <c r="M11" s="10" t="s">
        <v>183</v>
      </c>
      <c r="P11" s="18">
        <v>226</v>
      </c>
      <c r="Q11" s="18">
        <v>18</v>
      </c>
      <c r="R11" s="18">
        <v>78</v>
      </c>
      <c r="S11" s="18">
        <v>58</v>
      </c>
      <c r="T11" s="18">
        <v>189</v>
      </c>
      <c r="U11" s="18">
        <v>67</v>
      </c>
      <c r="V11" s="18">
        <v>55</v>
      </c>
      <c r="W11" s="18">
        <v>53</v>
      </c>
      <c r="X11" s="18">
        <v>216</v>
      </c>
      <c r="Z11" s="37"/>
      <c r="AA11" s="37"/>
      <c r="AB11" s="37"/>
      <c r="AC11" s="37"/>
      <c r="AD11" s="24"/>
      <c r="AE11" s="37"/>
      <c r="AF11" s="37"/>
      <c r="AG11" s="37"/>
      <c r="AH11" s="37"/>
      <c r="AI11" s="24"/>
      <c r="AJ11" s="24"/>
    </row>
    <row r="12" spans="6:36" ht="50.1" customHeight="1" thickBot="1" x14ac:dyDescent="0.25">
      <c r="F12" s="11" t="s">
        <v>13</v>
      </c>
      <c r="G12" s="11" t="s">
        <v>6</v>
      </c>
      <c r="H12" s="11" t="s">
        <v>170</v>
      </c>
      <c r="I12" s="17">
        <f t="shared" si="0"/>
        <v>63.113897596656223</v>
      </c>
      <c r="J12" s="17">
        <f t="shared" si="1"/>
        <v>58.851674641148321</v>
      </c>
      <c r="K12" s="17">
        <f t="shared" si="3"/>
        <v>74.175824175824175</v>
      </c>
      <c r="L12" s="17">
        <f t="shared" si="2"/>
        <v>22.884012539184955</v>
      </c>
      <c r="M12" s="12" t="s">
        <v>166</v>
      </c>
      <c r="P12" s="18">
        <v>246</v>
      </c>
      <c r="Q12" s="18">
        <v>17</v>
      </c>
      <c r="R12" s="18">
        <v>59</v>
      </c>
      <c r="S12" s="18">
        <v>101</v>
      </c>
      <c r="T12" s="18">
        <v>135</v>
      </c>
      <c r="U12" s="18">
        <v>75</v>
      </c>
      <c r="V12" s="18">
        <v>71</v>
      </c>
      <c r="W12" s="18">
        <v>30</v>
      </c>
      <c r="X12" s="18">
        <v>223</v>
      </c>
      <c r="Z12" s="32"/>
      <c r="AA12" s="32"/>
      <c r="AB12" s="32"/>
      <c r="AC12" s="32"/>
      <c r="AD12" s="24"/>
      <c r="AE12" s="32"/>
      <c r="AF12" s="32"/>
      <c r="AG12" s="32"/>
      <c r="AH12" s="32"/>
      <c r="AI12" s="24"/>
      <c r="AJ12" s="24"/>
    </row>
    <row r="13" spans="6:36" ht="50.1" customHeight="1" thickBot="1" x14ac:dyDescent="0.25">
      <c r="F13" s="11" t="s">
        <v>15</v>
      </c>
      <c r="G13" s="11" t="s">
        <v>6</v>
      </c>
      <c r="H13" s="11" t="s">
        <v>150</v>
      </c>
      <c r="I13" s="17">
        <f t="shared" si="0"/>
        <v>67.395833333333329</v>
      </c>
      <c r="J13" s="22">
        <f t="shared" si="1"/>
        <v>72.542372881355931</v>
      </c>
      <c r="K13" s="17">
        <f t="shared" si="3"/>
        <v>73.782771535580522</v>
      </c>
      <c r="L13" s="22">
        <f t="shared" si="2"/>
        <v>15.729166666666666</v>
      </c>
      <c r="M13" s="12" t="s">
        <v>146</v>
      </c>
      <c r="P13" s="18">
        <v>214</v>
      </c>
      <c r="Q13" s="18">
        <v>25</v>
      </c>
      <c r="R13" s="18">
        <v>83</v>
      </c>
      <c r="S13" s="18">
        <v>38</v>
      </c>
      <c r="T13" s="18">
        <v>197</v>
      </c>
      <c r="U13" s="18">
        <v>79</v>
      </c>
      <c r="V13" s="18">
        <v>43</v>
      </c>
      <c r="W13" s="18">
        <v>45</v>
      </c>
      <c r="X13" s="18">
        <v>236</v>
      </c>
      <c r="Z13" s="32"/>
      <c r="AA13" s="32"/>
      <c r="AB13" s="32"/>
      <c r="AC13" s="32"/>
      <c r="AD13" s="24"/>
      <c r="AE13" s="32"/>
      <c r="AF13" s="32"/>
      <c r="AG13" s="32"/>
      <c r="AH13" s="32"/>
      <c r="AI13" s="24"/>
      <c r="AJ13" s="24"/>
    </row>
    <row r="14" spans="6:36" ht="50.1" customHeight="1" thickBot="1" x14ac:dyDescent="0.25">
      <c r="F14" s="11" t="s">
        <v>16</v>
      </c>
      <c r="G14" s="11" t="s">
        <v>6</v>
      </c>
      <c r="H14" s="11" t="s">
        <v>160</v>
      </c>
      <c r="I14" s="22">
        <f t="shared" si="0"/>
        <v>67.916666666666671</v>
      </c>
      <c r="J14" s="17">
        <f t="shared" si="1"/>
        <v>70.063694267515913</v>
      </c>
      <c r="K14" s="22">
        <f t="shared" si="3"/>
        <v>76.19047619047619</v>
      </c>
      <c r="L14" s="17">
        <f t="shared" si="2"/>
        <v>16.041666666666668</v>
      </c>
      <c r="M14" s="12" t="s">
        <v>156</v>
      </c>
      <c r="P14" s="18">
        <v>220</v>
      </c>
      <c r="Q14" s="18">
        <v>24</v>
      </c>
      <c r="R14" s="18">
        <v>78</v>
      </c>
      <c r="S14" s="18">
        <v>46</v>
      </c>
      <c r="T14" s="18">
        <v>192</v>
      </c>
      <c r="U14" s="18">
        <v>76</v>
      </c>
      <c r="V14" s="18">
        <v>48</v>
      </c>
      <c r="W14" s="18">
        <v>36</v>
      </c>
      <c r="X14" s="18">
        <v>240</v>
      </c>
      <c r="Z14" s="32"/>
      <c r="AA14" s="32"/>
      <c r="AB14" s="32"/>
      <c r="AC14" s="32"/>
      <c r="AD14" s="24"/>
      <c r="AE14" s="32"/>
      <c r="AF14" s="32"/>
      <c r="AG14" s="32"/>
      <c r="AH14" s="32"/>
      <c r="AI14" s="24"/>
      <c r="AJ14" s="24"/>
    </row>
    <row r="15" spans="6:36" ht="20.100000000000001" customHeight="1" thickBot="1" x14ac:dyDescent="0.25">
      <c r="F15" s="13"/>
      <c r="G15" s="13"/>
      <c r="H15" s="13"/>
      <c r="I15" s="13"/>
      <c r="J15" s="13"/>
      <c r="K15" s="13"/>
      <c r="L15" s="13"/>
      <c r="M15" s="14"/>
      <c r="P15" s="18"/>
      <c r="Q15" s="18"/>
      <c r="R15" s="18"/>
      <c r="S15" s="18"/>
      <c r="T15" s="18"/>
      <c r="U15" s="18"/>
      <c r="V15" s="18"/>
      <c r="W15" s="18"/>
      <c r="X15" s="18"/>
      <c r="Z15" s="32"/>
      <c r="AA15" s="32"/>
      <c r="AB15" s="32"/>
      <c r="AC15" s="32"/>
      <c r="AD15" s="24"/>
      <c r="AE15" s="32"/>
      <c r="AF15" s="32"/>
      <c r="AG15" s="32"/>
      <c r="AH15" s="32"/>
      <c r="AI15" s="24"/>
      <c r="AJ15" s="24"/>
    </row>
    <row r="16" spans="6:36" ht="50.1" customHeight="1" thickBot="1" x14ac:dyDescent="0.25">
      <c r="F16" s="11" t="s">
        <v>13</v>
      </c>
      <c r="G16" s="11" t="s">
        <v>17</v>
      </c>
      <c r="H16" s="11" t="s">
        <v>171</v>
      </c>
      <c r="I16" s="17">
        <f>(P16+T16+X16)/(SUM(P16:X16))*100</f>
        <v>55.995828988529716</v>
      </c>
      <c r="J16" s="17">
        <f>(P16/(P16+S16+V16))*100</f>
        <v>84.93150684931507</v>
      </c>
      <c r="K16" s="17">
        <f>T16/(Q16+T16+W16)*100</f>
        <v>44.082840236686387</v>
      </c>
      <c r="L16" s="17">
        <f t="shared" si="2"/>
        <v>41.710114702815432</v>
      </c>
      <c r="M16" s="12" t="s">
        <v>166</v>
      </c>
      <c r="P16" s="18">
        <v>124</v>
      </c>
      <c r="Q16" s="18">
        <v>184</v>
      </c>
      <c r="R16" s="18">
        <v>13</v>
      </c>
      <c r="S16" s="18">
        <v>7</v>
      </c>
      <c r="T16" s="18">
        <v>298</v>
      </c>
      <c r="U16" s="18">
        <v>9</v>
      </c>
      <c r="V16" s="18">
        <v>15</v>
      </c>
      <c r="W16" s="18">
        <v>194</v>
      </c>
      <c r="X16" s="18">
        <v>115</v>
      </c>
      <c r="Z16" s="38"/>
      <c r="AA16" s="38"/>
      <c r="AB16" s="38"/>
      <c r="AC16" s="38"/>
      <c r="AD16" s="24"/>
      <c r="AE16" s="38"/>
      <c r="AF16" s="38"/>
      <c r="AG16" s="38"/>
      <c r="AH16" s="38"/>
      <c r="AI16" s="24"/>
      <c r="AJ16" s="24"/>
    </row>
    <row r="17" spans="6:36" ht="50.1" customHeight="1" thickBot="1" x14ac:dyDescent="0.25">
      <c r="F17" s="9" t="s">
        <v>10</v>
      </c>
      <c r="G17" s="9" t="s">
        <v>17</v>
      </c>
      <c r="H17" s="9" t="s">
        <v>187</v>
      </c>
      <c r="I17" s="16">
        <f t="shared" ref="I17" si="4">(P17+T17+X17)/(SUM(P17:X17))*100</f>
        <v>61.83524504692388</v>
      </c>
      <c r="J17" s="16">
        <f t="shared" ref="J17" si="5">(P17/(P17+S17+V17))*100</f>
        <v>76.521739130434781</v>
      </c>
      <c r="K17" s="16">
        <f t="shared" ref="K17" si="6">T17/(Q17+T17+W17)*100</f>
        <v>63.694267515923563</v>
      </c>
      <c r="L17" s="16">
        <f t="shared" si="2"/>
        <v>17.518248175182482</v>
      </c>
      <c r="M17" s="10" t="s">
        <v>179</v>
      </c>
      <c r="P17" s="18">
        <v>176</v>
      </c>
      <c r="Q17" s="18">
        <v>47</v>
      </c>
      <c r="R17" s="18">
        <v>98</v>
      </c>
      <c r="S17" s="18">
        <v>14</v>
      </c>
      <c r="T17" s="18">
        <v>200</v>
      </c>
      <c r="U17" s="18">
        <v>100</v>
      </c>
      <c r="V17" s="18">
        <v>40</v>
      </c>
      <c r="W17" s="18">
        <v>67</v>
      </c>
      <c r="X17" s="18">
        <v>217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6:36" ht="50.1" customHeight="1" thickBot="1" x14ac:dyDescent="0.25">
      <c r="F18" s="9" t="s">
        <v>11</v>
      </c>
      <c r="G18" s="9" t="s">
        <v>17</v>
      </c>
      <c r="H18" s="9" t="s">
        <v>185</v>
      </c>
      <c r="I18" s="16">
        <f>(P18+T18+X18)/(SUM(P18:X18))*100</f>
        <v>65.484880083420222</v>
      </c>
      <c r="J18" s="16">
        <f>(P18/(P18+S18+V18))*100</f>
        <v>75.086505190311414</v>
      </c>
      <c r="K18" s="16">
        <f>T18/(Q18+T18+W18)*100</f>
        <v>64.970059880239518</v>
      </c>
      <c r="L18" s="16">
        <f>(Q18+S18+V18+W18)/(SUM(P18:X18))*100</f>
        <v>19.708029197080293</v>
      </c>
      <c r="M18" s="10" t="s">
        <v>183</v>
      </c>
      <c r="P18" s="18">
        <v>217</v>
      </c>
      <c r="Q18" s="18">
        <v>43</v>
      </c>
      <c r="R18" s="18">
        <v>61</v>
      </c>
      <c r="S18" s="18">
        <v>16</v>
      </c>
      <c r="T18" s="18">
        <v>217</v>
      </c>
      <c r="U18" s="18">
        <v>81</v>
      </c>
      <c r="V18" s="18">
        <v>56</v>
      </c>
      <c r="W18" s="18">
        <v>74</v>
      </c>
      <c r="X18" s="18">
        <v>194</v>
      </c>
    </row>
    <row r="19" spans="6:36" ht="50.1" customHeight="1" thickBot="1" x14ac:dyDescent="0.25">
      <c r="F19" s="11" t="s">
        <v>15</v>
      </c>
      <c r="G19" s="11" t="s">
        <v>17</v>
      </c>
      <c r="H19" s="11" t="s">
        <v>151</v>
      </c>
      <c r="I19" s="17">
        <f t="shared" si="0"/>
        <v>63.920750782064651</v>
      </c>
      <c r="J19" s="17">
        <f t="shared" si="1"/>
        <v>70.347003154574125</v>
      </c>
      <c r="K19" s="17">
        <f t="shared" si="3"/>
        <v>53.232758620689658</v>
      </c>
      <c r="L19" s="17">
        <f t="shared" si="2"/>
        <v>32.429614181439</v>
      </c>
      <c r="M19" s="12" t="s">
        <v>146</v>
      </c>
      <c r="P19" s="18">
        <v>223</v>
      </c>
      <c r="Q19" s="18">
        <v>92</v>
      </c>
      <c r="R19" s="18">
        <v>6</v>
      </c>
      <c r="S19" s="18">
        <v>38</v>
      </c>
      <c r="T19" s="18">
        <v>247</v>
      </c>
      <c r="U19" s="18">
        <v>29</v>
      </c>
      <c r="V19" s="18">
        <v>56</v>
      </c>
      <c r="W19" s="18">
        <v>125</v>
      </c>
      <c r="X19" s="18">
        <v>143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6:36" ht="50.1" customHeight="1" thickBot="1" x14ac:dyDescent="0.25">
      <c r="F20" s="11" t="s">
        <v>16</v>
      </c>
      <c r="G20" s="11" t="s">
        <v>17</v>
      </c>
      <c r="H20" s="11" t="s">
        <v>161</v>
      </c>
      <c r="I20" s="22">
        <f>(P20+T20+X20)/(SUM(P20:X20))*100</f>
        <v>75.342465753424662</v>
      </c>
      <c r="J20" s="22">
        <f>(P20/(P20+S20+V20))*100</f>
        <v>89.91935483870968</v>
      </c>
      <c r="K20" s="22">
        <f>T20/(Q20+T20+W20)*100</f>
        <v>72.549019607843135</v>
      </c>
      <c r="L20" s="22">
        <f>(Q20+S20+V20+W20)/(SUM(P20:X20))*100</f>
        <v>11.485774499473129</v>
      </c>
      <c r="M20" s="12" t="s">
        <v>156</v>
      </c>
      <c r="P20" s="18">
        <v>223</v>
      </c>
      <c r="Q20" s="18">
        <v>44</v>
      </c>
      <c r="R20" s="18">
        <v>44</v>
      </c>
      <c r="S20" s="18">
        <v>11</v>
      </c>
      <c r="T20" s="18">
        <v>222</v>
      </c>
      <c r="U20" s="18">
        <v>81</v>
      </c>
      <c r="V20" s="18">
        <v>14</v>
      </c>
      <c r="W20" s="18">
        <v>40</v>
      </c>
      <c r="X20" s="18">
        <v>270</v>
      </c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6:36" ht="20.100000000000001" customHeight="1" thickBot="1" x14ac:dyDescent="0.25">
      <c r="F21" s="13"/>
      <c r="G21" s="13"/>
      <c r="H21" s="13"/>
      <c r="I21" s="13"/>
      <c r="J21" s="13"/>
      <c r="K21" s="13"/>
      <c r="L21" s="13"/>
      <c r="M21" s="14"/>
      <c r="P21" s="18"/>
      <c r="Q21" s="18"/>
      <c r="R21" s="18"/>
      <c r="S21" s="18"/>
      <c r="T21" s="18"/>
      <c r="U21" s="18"/>
      <c r="V21" s="18"/>
      <c r="W21" s="18"/>
      <c r="X21" s="18"/>
    </row>
    <row r="22" spans="6:36" ht="50.1" customHeight="1" thickBot="1" x14ac:dyDescent="0.25">
      <c r="F22" s="11" t="s">
        <v>13</v>
      </c>
      <c r="G22" s="11" t="s">
        <v>18</v>
      </c>
      <c r="H22" s="11" t="s">
        <v>172</v>
      </c>
      <c r="I22" s="17">
        <f>(P22+T22+X22)/(SUM(P22:X22))*100</f>
        <v>60.31413612565445</v>
      </c>
      <c r="J22" s="17">
        <f>(P22/(P22+S22+V22))*100</f>
        <v>51.239669421487598</v>
      </c>
      <c r="K22" s="17">
        <f>T22/(Q22+T22+W22)*100</f>
        <v>94.117647058823522</v>
      </c>
      <c r="L22" s="17">
        <f>(Q22+S22+V22+W22)/(SUM(P22:X22))*100</f>
        <v>31.518324607329845</v>
      </c>
      <c r="M22" s="12" t="s">
        <v>166</v>
      </c>
      <c r="P22" s="18">
        <v>310</v>
      </c>
      <c r="Q22" s="18">
        <v>5</v>
      </c>
      <c r="R22" s="18">
        <v>7</v>
      </c>
      <c r="S22" s="18">
        <v>146</v>
      </c>
      <c r="T22" s="18">
        <v>96</v>
      </c>
      <c r="U22" s="18">
        <v>71</v>
      </c>
      <c r="V22" s="18">
        <v>149</v>
      </c>
      <c r="W22" s="18">
        <v>1</v>
      </c>
      <c r="X22" s="18">
        <v>170</v>
      </c>
    </row>
    <row r="23" spans="6:36" ht="50.1" customHeight="1" thickBot="1" x14ac:dyDescent="0.25">
      <c r="F23" s="9" t="s">
        <v>11</v>
      </c>
      <c r="G23" s="9" t="s">
        <v>18</v>
      </c>
      <c r="H23" s="9" t="s">
        <v>186</v>
      </c>
      <c r="I23" s="16">
        <f>(P23+T23+X23)/(SUM(P23:X23))*100</f>
        <v>69.319371727748688</v>
      </c>
      <c r="J23" s="16">
        <f>(P23/(P23+S23+V23))*100</f>
        <v>62.888888888888893</v>
      </c>
      <c r="K23" s="16">
        <f>T23/(Q23+T23+W23)*100</f>
        <v>92.352941176470594</v>
      </c>
      <c r="L23" s="16">
        <f t="shared" si="2"/>
        <v>18.848167539267017</v>
      </c>
      <c r="M23" s="10" t="s">
        <v>183</v>
      </c>
      <c r="P23" s="18">
        <v>283</v>
      </c>
      <c r="Q23" s="18">
        <v>6</v>
      </c>
      <c r="R23" s="18">
        <v>33</v>
      </c>
      <c r="S23" s="18">
        <v>76</v>
      </c>
      <c r="T23" s="18">
        <v>157</v>
      </c>
      <c r="U23" s="18">
        <v>80</v>
      </c>
      <c r="V23" s="18">
        <v>91</v>
      </c>
      <c r="W23" s="18">
        <v>7</v>
      </c>
      <c r="X23" s="18">
        <v>222</v>
      </c>
    </row>
    <row r="24" spans="6:36" ht="50.1" customHeight="1" thickBot="1" x14ac:dyDescent="0.25">
      <c r="F24" s="9" t="s">
        <v>10</v>
      </c>
      <c r="G24" s="9" t="s">
        <v>18</v>
      </c>
      <c r="H24" s="9" t="s">
        <v>188</v>
      </c>
      <c r="I24" s="16">
        <f t="shared" si="0"/>
        <v>69.424083769633498</v>
      </c>
      <c r="J24" s="16">
        <f t="shared" si="1"/>
        <v>68.7192118226601</v>
      </c>
      <c r="K24" s="16">
        <f t="shared" si="3"/>
        <v>93.333333333333329</v>
      </c>
      <c r="L24" s="16">
        <f t="shared" si="2"/>
        <v>14.136125654450263</v>
      </c>
      <c r="M24" s="10" t="s">
        <v>179</v>
      </c>
      <c r="P24" s="18">
        <v>279</v>
      </c>
      <c r="Q24" s="18">
        <v>4</v>
      </c>
      <c r="R24" s="18">
        <v>39</v>
      </c>
      <c r="S24" s="18">
        <v>83</v>
      </c>
      <c r="T24" s="18">
        <v>112</v>
      </c>
      <c r="U24" s="18">
        <v>118</v>
      </c>
      <c r="V24" s="18">
        <v>44</v>
      </c>
      <c r="W24" s="18">
        <v>4</v>
      </c>
      <c r="X24" s="18">
        <v>272</v>
      </c>
    </row>
    <row r="25" spans="6:36" ht="50.1" customHeight="1" thickBot="1" x14ac:dyDescent="0.25">
      <c r="F25" s="11" t="s">
        <v>16</v>
      </c>
      <c r="G25" s="11" t="s">
        <v>18</v>
      </c>
      <c r="H25" s="11" t="s">
        <v>162</v>
      </c>
      <c r="I25" s="17">
        <f>(P25+T25+X25)/(SUM(P25:X25))*100</f>
        <v>74.031413612565444</v>
      </c>
      <c r="J25" s="17">
        <f>(P25/(P25+S25+V25))*100</f>
        <v>69.107551487414185</v>
      </c>
      <c r="K25" s="17">
        <f>T25/(Q25+T25+W25)*100</f>
        <v>93.41317365269461</v>
      </c>
      <c r="L25" s="17">
        <f>(Q25+S25+V25+W25)/(SUM(P25:X25))*100</f>
        <v>15.287958115183246</v>
      </c>
      <c r="M25" s="12" t="s">
        <v>156</v>
      </c>
      <c r="P25" s="18">
        <v>302</v>
      </c>
      <c r="Q25" s="18">
        <v>5</v>
      </c>
      <c r="R25" s="18">
        <v>15</v>
      </c>
      <c r="S25" s="18">
        <v>70</v>
      </c>
      <c r="T25" s="18">
        <v>156</v>
      </c>
      <c r="U25" s="18">
        <v>87</v>
      </c>
      <c r="V25" s="18">
        <v>65</v>
      </c>
      <c r="W25" s="18">
        <v>6</v>
      </c>
      <c r="X25" s="18">
        <v>249</v>
      </c>
    </row>
    <row r="26" spans="6:36" ht="50.1" customHeight="1" thickBot="1" x14ac:dyDescent="0.25">
      <c r="F26" s="11" t="s">
        <v>15</v>
      </c>
      <c r="G26" s="11" t="s">
        <v>18</v>
      </c>
      <c r="H26" s="11" t="s">
        <v>152</v>
      </c>
      <c r="I26" s="22">
        <f>(P26+T26+X26)/(SUM(P26:X26))*100</f>
        <v>78.1151832460733</v>
      </c>
      <c r="J26" s="22">
        <f>(P26/(P26+S26+V26))*100</f>
        <v>74.680306905370841</v>
      </c>
      <c r="K26" s="22">
        <f>T26/(Q26+T26+W26)*100</f>
        <v>94.9748743718593</v>
      </c>
      <c r="L26" s="22">
        <f t="shared" si="2"/>
        <v>11.413612565445026</v>
      </c>
      <c r="M26" s="12" t="s">
        <v>146</v>
      </c>
      <c r="P26" s="18">
        <v>292</v>
      </c>
      <c r="Q26" s="18">
        <v>5</v>
      </c>
      <c r="R26" s="18">
        <v>25</v>
      </c>
      <c r="S26" s="18">
        <v>49</v>
      </c>
      <c r="T26" s="18">
        <v>189</v>
      </c>
      <c r="U26" s="18">
        <v>75</v>
      </c>
      <c r="V26" s="18">
        <v>50</v>
      </c>
      <c r="W26" s="18">
        <v>5</v>
      </c>
      <c r="X26" s="18">
        <v>265</v>
      </c>
    </row>
  </sheetData>
  <mergeCells count="12">
    <mergeCell ref="Z11:AC11"/>
    <mergeCell ref="AE11:AH11"/>
    <mergeCell ref="Z15:AC15"/>
    <mergeCell ref="AE15:AH15"/>
    <mergeCell ref="Z16:AC16"/>
    <mergeCell ref="AE16:AH16"/>
    <mergeCell ref="Z12:AC12"/>
    <mergeCell ref="AE12:AH12"/>
    <mergeCell ref="Z13:AC13"/>
    <mergeCell ref="AE13:AH13"/>
    <mergeCell ref="Z14:AC14"/>
    <mergeCell ref="AE14:AH1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A576-83A3-431C-81E8-CB9CABB870EF}">
  <dimension ref="F7:AJ26"/>
  <sheetViews>
    <sheetView showGridLines="0" zoomScale="70" zoomScaleNormal="70" workbookViewId="0">
      <selection activeCell="G36" sqref="G36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16384" width="9.140625" style="1"/>
  </cols>
  <sheetData>
    <row r="7" spans="6:36" x14ac:dyDescent="0.2"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spans="6:36" ht="15" customHeight="1" thickBot="1" x14ac:dyDescent="0.25">
      <c r="F8" s="2"/>
      <c r="H8" s="2"/>
      <c r="I8" s="2"/>
      <c r="J8" s="2"/>
      <c r="K8" s="2"/>
      <c r="L8" s="2"/>
      <c r="M8" s="5"/>
      <c r="P8" s="1" t="s">
        <v>34</v>
      </c>
      <c r="Q8" s="1" t="s">
        <v>35</v>
      </c>
      <c r="R8" s="1" t="s">
        <v>36</v>
      </c>
      <c r="S8" s="1" t="s">
        <v>34</v>
      </c>
      <c r="T8" s="1" t="s">
        <v>35</v>
      </c>
      <c r="U8" s="1" t="s">
        <v>36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6:36" ht="30" customHeight="1" thickBot="1" x14ac:dyDescent="0.3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142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  <c r="Z9" s="37"/>
      <c r="AA9" s="37"/>
      <c r="AB9" s="37"/>
      <c r="AC9" s="37"/>
      <c r="AD9" s="24"/>
      <c r="AE9" s="37"/>
      <c r="AF9" s="37"/>
      <c r="AG9" s="37"/>
      <c r="AH9" s="37"/>
      <c r="AI9" s="24"/>
      <c r="AJ9" s="24"/>
    </row>
    <row r="10" spans="6:36" ht="50.1" customHeight="1" thickBot="1" x14ac:dyDescent="0.25">
      <c r="F10" s="9" t="s">
        <v>10</v>
      </c>
      <c r="G10" s="9" t="s">
        <v>6</v>
      </c>
      <c r="H10" s="9" t="s">
        <v>180</v>
      </c>
      <c r="I10" s="16">
        <f t="shared" ref="I10:I26" si="0">(P10+T10+X10)/(SUM(P10:X10))*100</f>
        <v>72.916666666666657</v>
      </c>
      <c r="J10" s="16">
        <f t="shared" ref="J10:J26" si="1">(P10/(P10+S10+V10))*100</f>
        <v>70.512820512820511</v>
      </c>
      <c r="K10" s="16">
        <f>T10/(Q10+T10+W10)*100</f>
        <v>77.049180327868854</v>
      </c>
      <c r="L10" s="16">
        <f t="shared" ref="L10:L26" si="2">(Q10+S10+V10+W10)/(SUM(P10:X10))*100</f>
        <v>19.270833333333336</v>
      </c>
      <c r="M10" s="10" t="s">
        <v>179</v>
      </c>
      <c r="P10" s="18">
        <v>55</v>
      </c>
      <c r="Q10" s="18">
        <v>4</v>
      </c>
      <c r="R10" s="18">
        <v>5</v>
      </c>
      <c r="S10" s="18">
        <v>6</v>
      </c>
      <c r="T10" s="18">
        <v>47</v>
      </c>
      <c r="U10" s="18">
        <v>10</v>
      </c>
      <c r="V10" s="18">
        <v>17</v>
      </c>
      <c r="W10" s="18">
        <v>10</v>
      </c>
      <c r="X10" s="18">
        <v>38</v>
      </c>
      <c r="Z10" s="32"/>
      <c r="AA10" s="32"/>
      <c r="AB10" s="32"/>
      <c r="AC10" s="32"/>
      <c r="AD10" s="24"/>
      <c r="AE10" s="32"/>
      <c r="AF10" s="32"/>
      <c r="AG10" s="32"/>
      <c r="AH10" s="32"/>
      <c r="AI10" s="24"/>
      <c r="AJ10" s="24"/>
    </row>
    <row r="11" spans="6:36" ht="50.1" customHeight="1" thickBot="1" x14ac:dyDescent="0.25">
      <c r="F11" s="9" t="s">
        <v>11</v>
      </c>
      <c r="G11" s="9" t="s">
        <v>6</v>
      </c>
      <c r="H11" s="9" t="s">
        <v>177</v>
      </c>
      <c r="I11" s="16">
        <f t="shared" si="0"/>
        <v>75</v>
      </c>
      <c r="J11" s="16">
        <f t="shared" si="1"/>
        <v>81.666666666666671</v>
      </c>
      <c r="K11" s="16">
        <f t="shared" ref="K11:K26" si="3">T11/(Q11+T11+W11)*100</f>
        <v>70</v>
      </c>
      <c r="L11" s="16">
        <f t="shared" si="2"/>
        <v>16.666666666666664</v>
      </c>
      <c r="M11" s="10" t="s">
        <v>176</v>
      </c>
      <c r="P11" s="18">
        <v>49</v>
      </c>
      <c r="Q11" s="18">
        <v>9</v>
      </c>
      <c r="R11" s="18">
        <v>6</v>
      </c>
      <c r="S11" s="18">
        <v>4</v>
      </c>
      <c r="T11" s="18">
        <v>49</v>
      </c>
      <c r="U11" s="18">
        <v>10</v>
      </c>
      <c r="V11" s="18">
        <v>7</v>
      </c>
      <c r="W11" s="18">
        <v>12</v>
      </c>
      <c r="X11" s="18">
        <v>46</v>
      </c>
      <c r="Z11" s="32"/>
      <c r="AA11" s="32"/>
      <c r="AB11" s="32"/>
      <c r="AC11" s="32"/>
      <c r="AD11" s="24"/>
      <c r="AE11" s="32"/>
      <c r="AF11" s="32"/>
      <c r="AG11" s="32"/>
      <c r="AH11" s="32"/>
      <c r="AI11" s="24"/>
      <c r="AJ11" s="24"/>
    </row>
    <row r="12" spans="6:36" ht="50.1" customHeight="1" thickBot="1" x14ac:dyDescent="0.25">
      <c r="F12" s="11" t="s">
        <v>13</v>
      </c>
      <c r="G12" s="11" t="s">
        <v>6</v>
      </c>
      <c r="H12" s="11" t="s">
        <v>167</v>
      </c>
      <c r="I12" s="17">
        <f t="shared" si="0"/>
        <v>75.520833333333343</v>
      </c>
      <c r="J12" s="22">
        <f t="shared" si="1"/>
        <v>84.745762711864401</v>
      </c>
      <c r="K12" s="17">
        <f t="shared" si="3"/>
        <v>67.567567567567565</v>
      </c>
      <c r="L12" s="17">
        <f t="shared" si="2"/>
        <v>17.1875</v>
      </c>
      <c r="M12" s="12" t="s">
        <v>166</v>
      </c>
      <c r="P12" s="18">
        <v>50</v>
      </c>
      <c r="Q12" s="18">
        <v>8</v>
      </c>
      <c r="R12" s="18">
        <v>6</v>
      </c>
      <c r="S12" s="18">
        <v>5</v>
      </c>
      <c r="T12" s="18">
        <v>50</v>
      </c>
      <c r="U12" s="18">
        <v>8</v>
      </c>
      <c r="V12" s="18">
        <v>4</v>
      </c>
      <c r="W12" s="18">
        <v>16</v>
      </c>
      <c r="X12" s="18">
        <v>45</v>
      </c>
      <c r="Z12" s="32"/>
      <c r="AA12" s="32"/>
      <c r="AB12" s="32"/>
      <c r="AC12" s="32"/>
      <c r="AD12" s="24"/>
      <c r="AE12" s="32"/>
      <c r="AF12" s="32"/>
      <c r="AG12" s="32"/>
      <c r="AH12" s="32"/>
      <c r="AI12" s="24"/>
      <c r="AJ12" s="24"/>
    </row>
    <row r="13" spans="6:36" ht="50.1" customHeight="1" thickBot="1" x14ac:dyDescent="0.25">
      <c r="F13" s="11" t="s">
        <v>16</v>
      </c>
      <c r="G13" s="11" t="s">
        <v>6</v>
      </c>
      <c r="H13" s="11" t="s">
        <v>157</v>
      </c>
      <c r="I13" s="17">
        <f>(P13+T13+X13)/(SUM(P13:X13))*100</f>
        <v>75.520833333333343</v>
      </c>
      <c r="J13" s="17">
        <f>(P13/(P13+S13+V13))*100</f>
        <v>76.811594202898547</v>
      </c>
      <c r="K13" s="17">
        <f>T13/(Q13+T13+W13)*100</f>
        <v>75.862068965517238</v>
      </c>
      <c r="L13" s="22">
        <f>(Q13+S13+V13+W13)/(SUM(P13:X13))*100</f>
        <v>15.625</v>
      </c>
      <c r="M13" s="12" t="s">
        <v>156</v>
      </c>
      <c r="P13" s="18">
        <v>53</v>
      </c>
      <c r="Q13" s="18">
        <v>3</v>
      </c>
      <c r="R13" s="18">
        <v>8</v>
      </c>
      <c r="S13" s="18">
        <v>10</v>
      </c>
      <c r="T13" s="18">
        <v>44</v>
      </c>
      <c r="U13" s="18">
        <v>9</v>
      </c>
      <c r="V13" s="18">
        <v>6</v>
      </c>
      <c r="W13" s="18">
        <v>11</v>
      </c>
      <c r="X13" s="18">
        <v>48</v>
      </c>
      <c r="Z13" s="38"/>
      <c r="AA13" s="38"/>
      <c r="AB13" s="38"/>
      <c r="AC13" s="38"/>
      <c r="AD13" s="24"/>
      <c r="AE13" s="38"/>
      <c r="AF13" s="38"/>
      <c r="AG13" s="38"/>
      <c r="AH13" s="38"/>
      <c r="AI13" s="24"/>
      <c r="AJ13" s="24"/>
    </row>
    <row r="14" spans="6:36" ht="50.1" customHeight="1" thickBot="1" x14ac:dyDescent="0.25">
      <c r="F14" s="11" t="s">
        <v>15</v>
      </c>
      <c r="G14" s="11" t="s">
        <v>6</v>
      </c>
      <c r="H14" s="11" t="s">
        <v>147</v>
      </c>
      <c r="I14" s="22">
        <f t="shared" si="0"/>
        <v>78.125</v>
      </c>
      <c r="J14" s="17">
        <f t="shared" si="1"/>
        <v>83.333333333333343</v>
      </c>
      <c r="K14" s="17">
        <f t="shared" si="3"/>
        <v>72.463768115942031</v>
      </c>
      <c r="L14" s="22">
        <f t="shared" si="2"/>
        <v>15.625</v>
      </c>
      <c r="M14" s="12" t="s">
        <v>146</v>
      </c>
      <c r="P14" s="18">
        <v>55</v>
      </c>
      <c r="Q14" s="18">
        <v>5</v>
      </c>
      <c r="R14" s="18">
        <v>4</v>
      </c>
      <c r="S14" s="18">
        <v>5</v>
      </c>
      <c r="T14" s="18">
        <v>50</v>
      </c>
      <c r="U14" s="18">
        <v>8</v>
      </c>
      <c r="V14" s="18">
        <v>6</v>
      </c>
      <c r="W14" s="18">
        <v>14</v>
      </c>
      <c r="X14" s="18">
        <v>45</v>
      </c>
      <c r="Z14" s="32"/>
      <c r="AA14" s="32"/>
      <c r="AB14" s="32"/>
      <c r="AC14" s="32"/>
      <c r="AD14" s="24"/>
      <c r="AE14" s="32"/>
      <c r="AF14" s="32"/>
      <c r="AG14" s="32"/>
      <c r="AH14" s="32"/>
      <c r="AI14" s="24"/>
      <c r="AJ14" s="24"/>
    </row>
    <row r="15" spans="6:36" ht="20.100000000000001" customHeight="1" thickBot="1" x14ac:dyDescent="0.25">
      <c r="F15" s="13"/>
      <c r="G15" s="13"/>
      <c r="H15" s="13"/>
      <c r="I15" s="13"/>
      <c r="J15" s="13"/>
      <c r="K15" s="13"/>
      <c r="L15" s="13"/>
      <c r="M15" s="14"/>
      <c r="P15" s="18"/>
      <c r="Q15" s="18"/>
      <c r="R15" s="18"/>
      <c r="S15" s="18"/>
      <c r="T15" s="18"/>
      <c r="U15" s="18"/>
      <c r="V15" s="18"/>
      <c r="W15" s="18"/>
      <c r="X15" s="18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6:36" ht="50.1" customHeight="1" thickBot="1" x14ac:dyDescent="0.25">
      <c r="F16" s="9" t="s">
        <v>10</v>
      </c>
      <c r="G16" s="9" t="s">
        <v>17</v>
      </c>
      <c r="H16" s="9" t="s">
        <v>181</v>
      </c>
      <c r="I16" s="16">
        <f t="shared" ref="I16" si="4">(P16+T16+X16)/(SUM(P16:X16))*100</f>
        <v>87.5</v>
      </c>
      <c r="J16" s="16">
        <f t="shared" ref="J16" si="5">(P16/(P16+S16+V16))*100</f>
        <v>85.507246376811594</v>
      </c>
      <c r="K16" s="16">
        <f t="shared" ref="K16" si="6">T16/(Q16+T16+W16)*100</f>
        <v>87.692307692307693</v>
      </c>
      <c r="L16" s="16">
        <f t="shared" si="2"/>
        <v>9.375</v>
      </c>
      <c r="M16" s="10" t="s">
        <v>179</v>
      </c>
      <c r="P16" s="18">
        <v>59</v>
      </c>
      <c r="Q16" s="18">
        <v>2</v>
      </c>
      <c r="R16" s="18">
        <v>3</v>
      </c>
      <c r="S16" s="18">
        <v>3</v>
      </c>
      <c r="T16" s="18">
        <v>57</v>
      </c>
      <c r="U16" s="18">
        <v>3</v>
      </c>
      <c r="V16" s="18">
        <v>7</v>
      </c>
      <c r="W16" s="18">
        <v>6</v>
      </c>
      <c r="X16" s="18">
        <v>52</v>
      </c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6:36" ht="50.1" customHeight="1" thickBot="1" x14ac:dyDescent="0.25">
      <c r="F17" s="9" t="s">
        <v>11</v>
      </c>
      <c r="G17" s="9" t="s">
        <v>17</v>
      </c>
      <c r="H17" s="9" t="s">
        <v>178</v>
      </c>
      <c r="I17" s="16">
        <f>(P17+T17+X17)/(SUM(P17:X17))*100</f>
        <v>88.020833333333343</v>
      </c>
      <c r="J17" s="16">
        <f>(P17/(P17+S17+V17))*100</f>
        <v>89.705882352941174</v>
      </c>
      <c r="K17" s="16">
        <f>T17/(Q17+T17+W17)*100</f>
        <v>86.36363636363636</v>
      </c>
      <c r="L17" s="16">
        <f>(Q17+S17+V17+W17)/(SUM(P17:X17))*100</f>
        <v>8.3333333333333321</v>
      </c>
      <c r="M17" s="10" t="s">
        <v>176</v>
      </c>
      <c r="P17" s="18">
        <v>61</v>
      </c>
      <c r="Q17" s="18">
        <v>1</v>
      </c>
      <c r="R17" s="18">
        <v>2</v>
      </c>
      <c r="S17" s="18">
        <v>1</v>
      </c>
      <c r="T17" s="18">
        <v>57</v>
      </c>
      <c r="U17" s="18">
        <v>5</v>
      </c>
      <c r="V17" s="18">
        <v>6</v>
      </c>
      <c r="W17" s="18">
        <v>8</v>
      </c>
      <c r="X17" s="18">
        <v>51</v>
      </c>
    </row>
    <row r="18" spans="6:36" ht="50.1" customHeight="1" thickBot="1" x14ac:dyDescent="0.25">
      <c r="F18" s="11" t="s">
        <v>15</v>
      </c>
      <c r="G18" s="11" t="s">
        <v>17</v>
      </c>
      <c r="H18" s="11" t="s">
        <v>148</v>
      </c>
      <c r="I18" s="17">
        <f t="shared" si="0"/>
        <v>95.3125</v>
      </c>
      <c r="J18" s="17">
        <f t="shared" si="1"/>
        <v>92.537313432835816</v>
      </c>
      <c r="K18" s="17">
        <f t="shared" si="3"/>
        <v>96.875</v>
      </c>
      <c r="L18" s="17">
        <f t="shared" si="2"/>
        <v>3.6458333333333335</v>
      </c>
      <c r="M18" s="12" t="s">
        <v>146</v>
      </c>
      <c r="P18" s="18">
        <v>62</v>
      </c>
      <c r="Q18" s="18">
        <v>0</v>
      </c>
      <c r="R18" s="18">
        <v>2</v>
      </c>
      <c r="S18" s="18">
        <v>1</v>
      </c>
      <c r="T18" s="18">
        <v>62</v>
      </c>
      <c r="U18" s="18">
        <v>0</v>
      </c>
      <c r="V18" s="18">
        <v>4</v>
      </c>
      <c r="W18" s="18">
        <v>2</v>
      </c>
      <c r="X18" s="18">
        <v>59</v>
      </c>
    </row>
    <row r="19" spans="6:36" ht="50.1" customHeight="1" thickBot="1" x14ac:dyDescent="0.25">
      <c r="F19" s="11" t="s">
        <v>13</v>
      </c>
      <c r="G19" s="11" t="s">
        <v>17</v>
      </c>
      <c r="H19" s="11" t="s">
        <v>168</v>
      </c>
      <c r="I19" s="17">
        <f>(P19+T19+X19)/(SUM(P19:X19))*100</f>
        <v>95.833333333333343</v>
      </c>
      <c r="J19" s="22">
        <f>(P19/(P19+S19+V19))*100</f>
        <v>95.384615384615387</v>
      </c>
      <c r="K19" s="17">
        <f>T19/(Q19+T19+W19)*100</f>
        <v>96.774193548387103</v>
      </c>
      <c r="L19" s="17">
        <f>(Q19+S19+V19+W19)/(SUM(P19:X19))*100</f>
        <v>2.604166666666667</v>
      </c>
      <c r="M19" s="12" t="s">
        <v>166</v>
      </c>
      <c r="P19" s="18">
        <v>62</v>
      </c>
      <c r="Q19" s="18">
        <v>1</v>
      </c>
      <c r="R19" s="18">
        <v>1</v>
      </c>
      <c r="S19" s="18">
        <v>1</v>
      </c>
      <c r="T19" s="18">
        <v>60</v>
      </c>
      <c r="U19" s="18">
        <v>2</v>
      </c>
      <c r="V19" s="18">
        <v>2</v>
      </c>
      <c r="W19" s="18">
        <v>1</v>
      </c>
      <c r="X19" s="18">
        <v>62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6:36" ht="50.1" customHeight="1" thickBot="1" x14ac:dyDescent="0.25">
      <c r="F20" s="11" t="s">
        <v>16</v>
      </c>
      <c r="G20" s="11" t="s">
        <v>17</v>
      </c>
      <c r="H20" s="11" t="s">
        <v>158</v>
      </c>
      <c r="I20" s="22">
        <f>(P20+T20+X20)/(SUM(P20:X20))*100</f>
        <v>96.875</v>
      </c>
      <c r="J20" s="22">
        <f>(P20/(P20+S20+V20))*100</f>
        <v>95.384615384615387</v>
      </c>
      <c r="K20" s="22">
        <f>T20/(Q20+T20+W20)*100</f>
        <v>98.412698412698404</v>
      </c>
      <c r="L20" s="22">
        <f>(Q20+S20+V20+W20)/(SUM(P20:X20))*100</f>
        <v>2.083333333333333</v>
      </c>
      <c r="M20" s="12" t="s">
        <v>156</v>
      </c>
      <c r="P20" s="18">
        <v>62</v>
      </c>
      <c r="Q20" s="18">
        <v>0</v>
      </c>
      <c r="R20" s="18">
        <v>2</v>
      </c>
      <c r="S20" s="18">
        <v>1</v>
      </c>
      <c r="T20" s="18">
        <v>62</v>
      </c>
      <c r="U20" s="18">
        <v>0</v>
      </c>
      <c r="V20" s="18">
        <v>2</v>
      </c>
      <c r="W20" s="18">
        <v>1</v>
      </c>
      <c r="X20" s="18">
        <v>62</v>
      </c>
    </row>
    <row r="21" spans="6:36" ht="20.100000000000001" customHeight="1" thickBot="1" x14ac:dyDescent="0.25">
      <c r="F21" s="13"/>
      <c r="G21" s="13"/>
      <c r="H21" s="13"/>
      <c r="I21" s="13"/>
      <c r="J21" s="13"/>
      <c r="K21" s="13"/>
      <c r="L21" s="13"/>
      <c r="M21" s="14"/>
      <c r="P21" s="18"/>
      <c r="Q21" s="18"/>
      <c r="R21" s="18"/>
      <c r="S21" s="18"/>
      <c r="T21" s="18"/>
      <c r="U21" s="18"/>
      <c r="V21" s="18"/>
      <c r="W21" s="18"/>
      <c r="X21" s="18"/>
    </row>
    <row r="22" spans="6:36" ht="50.1" customHeight="1" thickBot="1" x14ac:dyDescent="0.25">
      <c r="F22" s="9" t="s">
        <v>11</v>
      </c>
      <c r="G22" s="9" t="s">
        <v>18</v>
      </c>
      <c r="H22" s="9" t="s">
        <v>178</v>
      </c>
      <c r="I22" s="16">
        <f>(P22+T22+X22)/(SUM(P22:X22))*100</f>
        <v>82.722513089005233</v>
      </c>
      <c r="J22" s="16">
        <f>(P22/(P22+S22+V22))*100</f>
        <v>85.074626865671647</v>
      </c>
      <c r="K22" s="16">
        <f>T22/(Q22+T22+W22)*100</f>
        <v>87.096774193548384</v>
      </c>
      <c r="L22" s="16">
        <f t="shared" si="2"/>
        <v>9.4240837696335085</v>
      </c>
      <c r="M22" s="10" t="s">
        <v>176</v>
      </c>
      <c r="P22" s="18">
        <v>57</v>
      </c>
      <c r="Q22" s="18">
        <v>0</v>
      </c>
      <c r="R22" s="18">
        <v>7</v>
      </c>
      <c r="S22" s="18">
        <v>1</v>
      </c>
      <c r="T22" s="18">
        <v>54</v>
      </c>
      <c r="U22" s="18">
        <v>8</v>
      </c>
      <c r="V22" s="18">
        <v>9</v>
      </c>
      <c r="W22" s="18">
        <v>8</v>
      </c>
      <c r="X22" s="18">
        <v>47</v>
      </c>
    </row>
    <row r="23" spans="6:36" ht="50.1" customHeight="1" thickBot="1" x14ac:dyDescent="0.25">
      <c r="F23" s="9" t="s">
        <v>10</v>
      </c>
      <c r="G23" s="9" t="s">
        <v>18</v>
      </c>
      <c r="H23" s="9" t="s">
        <v>182</v>
      </c>
      <c r="I23" s="16">
        <f t="shared" si="0"/>
        <v>86.387434554973822</v>
      </c>
      <c r="J23" s="16">
        <f t="shared" si="1"/>
        <v>84.285714285714292</v>
      </c>
      <c r="K23" s="16">
        <f t="shared" si="3"/>
        <v>90.163934426229503</v>
      </c>
      <c r="L23" s="16">
        <f t="shared" si="2"/>
        <v>8.9005235602094235</v>
      </c>
      <c r="M23" s="10" t="s">
        <v>179</v>
      </c>
      <c r="P23" s="18">
        <v>59</v>
      </c>
      <c r="Q23" s="18">
        <v>2</v>
      </c>
      <c r="R23" s="18">
        <v>3</v>
      </c>
      <c r="S23" s="18">
        <v>2</v>
      </c>
      <c r="T23" s="18">
        <v>55</v>
      </c>
      <c r="U23" s="18">
        <v>6</v>
      </c>
      <c r="V23" s="18">
        <v>9</v>
      </c>
      <c r="W23" s="18">
        <v>4</v>
      </c>
      <c r="X23" s="18">
        <v>51</v>
      </c>
    </row>
    <row r="24" spans="6:36" ht="50.1" customHeight="1" thickBot="1" x14ac:dyDescent="0.25">
      <c r="F24" s="11" t="s">
        <v>16</v>
      </c>
      <c r="G24" s="11" t="s">
        <v>18</v>
      </c>
      <c r="H24" s="11" t="s">
        <v>159</v>
      </c>
      <c r="I24" s="17">
        <f>(P24+T24+X24)/(SUM(P24:X24))*100</f>
        <v>89.005235602094245</v>
      </c>
      <c r="J24" s="17">
        <f>(P24/(P24+S24+V24))*100</f>
        <v>88.732394366197184</v>
      </c>
      <c r="K24" s="17">
        <f>T24/(Q24+T24+W24)*100</f>
        <v>87.692307692307693</v>
      </c>
      <c r="L24" s="17">
        <f>(Q24+S24+V24+W24)/(SUM(P24:X24))*100</f>
        <v>8.3769633507853403</v>
      </c>
      <c r="M24" s="12" t="s">
        <v>156</v>
      </c>
      <c r="P24" s="18">
        <v>63</v>
      </c>
      <c r="Q24" s="18">
        <v>0</v>
      </c>
      <c r="R24" s="18">
        <v>1</v>
      </c>
      <c r="S24" s="18">
        <v>2</v>
      </c>
      <c r="T24" s="18">
        <v>57</v>
      </c>
      <c r="U24" s="18">
        <v>4</v>
      </c>
      <c r="V24" s="18">
        <v>6</v>
      </c>
      <c r="W24" s="18">
        <v>8</v>
      </c>
      <c r="X24" s="18">
        <v>50</v>
      </c>
    </row>
    <row r="25" spans="6:36" ht="50.1" customHeight="1" thickBot="1" x14ac:dyDescent="0.25">
      <c r="F25" s="11" t="s">
        <v>15</v>
      </c>
      <c r="G25" s="11" t="s">
        <v>18</v>
      </c>
      <c r="H25" s="11" t="s">
        <v>149</v>
      </c>
      <c r="I25" s="22">
        <f>(P25+T25+X25)/(SUM(P25:X25))*100</f>
        <v>93.193717277486911</v>
      </c>
      <c r="J25" s="22">
        <f>(P25/(P25+S25+V25))*100</f>
        <v>93.84615384615384</v>
      </c>
      <c r="K25" s="17">
        <f>T25/(Q25+T25+W25)*100</f>
        <v>93.650793650793645</v>
      </c>
      <c r="L25" s="22">
        <f t="shared" si="2"/>
        <v>4.1884816753926701</v>
      </c>
      <c r="M25" s="12" t="s">
        <v>146</v>
      </c>
      <c r="P25" s="18">
        <v>61</v>
      </c>
      <c r="Q25" s="18">
        <v>2</v>
      </c>
      <c r="R25" s="18">
        <v>1</v>
      </c>
      <c r="S25" s="18">
        <v>0</v>
      </c>
      <c r="T25" s="18">
        <v>59</v>
      </c>
      <c r="U25" s="18">
        <v>4</v>
      </c>
      <c r="V25" s="18">
        <v>4</v>
      </c>
      <c r="W25" s="18">
        <v>2</v>
      </c>
      <c r="X25" s="18">
        <v>58</v>
      </c>
    </row>
    <row r="26" spans="6:36" ht="50.1" customHeight="1" thickBot="1" x14ac:dyDescent="0.25">
      <c r="F26" s="11" t="s">
        <v>13</v>
      </c>
      <c r="G26" s="11" t="s">
        <v>18</v>
      </c>
      <c r="H26" s="11" t="s">
        <v>169</v>
      </c>
      <c r="I26" s="22">
        <f t="shared" si="0"/>
        <v>93.193717277486911</v>
      </c>
      <c r="J26" s="17">
        <f t="shared" si="1"/>
        <v>93.75</v>
      </c>
      <c r="K26" s="22">
        <f t="shared" si="3"/>
        <v>93.75</v>
      </c>
      <c r="L26" s="22">
        <f t="shared" si="2"/>
        <v>4.1884816753926701</v>
      </c>
      <c r="M26" s="12" t="s">
        <v>166</v>
      </c>
      <c r="P26" s="18">
        <v>60</v>
      </c>
      <c r="Q26" s="18">
        <v>1</v>
      </c>
      <c r="R26" s="18">
        <v>3</v>
      </c>
      <c r="S26" s="18">
        <v>1</v>
      </c>
      <c r="T26" s="18">
        <v>60</v>
      </c>
      <c r="U26" s="18">
        <v>2</v>
      </c>
      <c r="V26" s="18">
        <v>3</v>
      </c>
      <c r="W26" s="18">
        <v>3</v>
      </c>
      <c r="X26" s="18">
        <v>58</v>
      </c>
    </row>
  </sheetData>
  <mergeCells count="12">
    <mergeCell ref="Z14:AC14"/>
    <mergeCell ref="AE14:AH14"/>
    <mergeCell ref="Z10:AC10"/>
    <mergeCell ref="AE10:AH10"/>
    <mergeCell ref="Z9:AC9"/>
    <mergeCell ref="AE9:AH9"/>
    <mergeCell ref="Z13:AC13"/>
    <mergeCell ref="AE13:AH13"/>
    <mergeCell ref="Z11:AC11"/>
    <mergeCell ref="AE11:AH11"/>
    <mergeCell ref="Z12:AC12"/>
    <mergeCell ref="AE12:AH1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B1B1-F19E-41EE-8653-198049A97B08}">
  <dimension ref="F8:AH38"/>
  <sheetViews>
    <sheetView showGridLines="0" zoomScale="70" zoomScaleNormal="70" workbookViewId="0">
      <selection activeCell="I17" sqref="I17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16384" width="9.140625" style="1"/>
  </cols>
  <sheetData>
    <row r="8" spans="6:34" ht="15" customHeight="1" thickBot="1" x14ac:dyDescent="0.25">
      <c r="F8" s="2"/>
      <c r="H8" s="2"/>
      <c r="I8" s="2"/>
      <c r="J8" s="2"/>
      <c r="K8" s="2"/>
      <c r="L8" s="2"/>
      <c r="M8" s="5"/>
      <c r="P8" s="1" t="s">
        <v>34</v>
      </c>
      <c r="Q8" s="1" t="s">
        <v>35</v>
      </c>
      <c r="R8" s="1" t="s">
        <v>36</v>
      </c>
      <c r="S8" s="1" t="s">
        <v>34</v>
      </c>
      <c r="T8" s="1" t="s">
        <v>35</v>
      </c>
      <c r="U8" s="1" t="s">
        <v>36</v>
      </c>
    </row>
    <row r="9" spans="6:34" ht="30" customHeight="1" thickBot="1" x14ac:dyDescent="0.3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142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  <c r="Z9" s="26" t="s">
        <v>144</v>
      </c>
      <c r="AA9" s="27"/>
      <c r="AB9" s="27"/>
      <c r="AC9" s="28"/>
      <c r="AE9" s="26" t="s">
        <v>145</v>
      </c>
      <c r="AF9" s="27"/>
      <c r="AG9" s="27"/>
      <c r="AH9" s="28"/>
    </row>
    <row r="10" spans="6:34" ht="50.1" customHeight="1" thickBot="1" x14ac:dyDescent="0.25">
      <c r="F10" s="3" t="s">
        <v>5</v>
      </c>
      <c r="G10" s="3" t="s">
        <v>6</v>
      </c>
      <c r="H10" s="3" t="s">
        <v>37</v>
      </c>
      <c r="I10" s="15">
        <f>(P10+T10+X10)/(SUM(P10:X10))*100</f>
        <v>59.375</v>
      </c>
      <c r="J10" s="15">
        <f>(P10/(P10+S10+V10))*100</f>
        <v>67.1875</v>
      </c>
      <c r="K10" s="15">
        <f>T10/(Q10+T10+W10)*100</f>
        <v>64.705882352941174</v>
      </c>
      <c r="L10" s="15">
        <f>(Q10+S10+V10+W10)/(SUM(P10:X10))*100</f>
        <v>20.3125</v>
      </c>
      <c r="M10" s="4" t="s">
        <v>25</v>
      </c>
      <c r="P10" s="18">
        <v>43</v>
      </c>
      <c r="Q10" s="18">
        <v>6</v>
      </c>
      <c r="R10" s="18">
        <v>15</v>
      </c>
      <c r="S10" s="18">
        <v>6</v>
      </c>
      <c r="T10" s="18">
        <v>33</v>
      </c>
      <c r="U10" s="18">
        <v>24</v>
      </c>
      <c r="V10" s="18">
        <v>15</v>
      </c>
      <c r="W10" s="18">
        <v>12</v>
      </c>
      <c r="X10" s="18">
        <v>38</v>
      </c>
      <c r="Z10" s="29">
        <f>AVERAGE((I10,I20,I32))</f>
        <v>67.835587550901678</v>
      </c>
      <c r="AA10" s="30"/>
      <c r="AB10" s="30"/>
      <c r="AC10" s="31"/>
      <c r="AE10" s="29">
        <f>_xlfn.STDEV.P((I10,I20,I32))</f>
        <v>6.0665932688755992</v>
      </c>
      <c r="AF10" s="30"/>
      <c r="AG10" s="30"/>
      <c r="AH10" s="31"/>
    </row>
    <row r="11" spans="6:34" ht="50.1" customHeight="1" thickBot="1" x14ac:dyDescent="0.25">
      <c r="F11" s="3" t="s">
        <v>7</v>
      </c>
      <c r="G11" s="3" t="s">
        <v>6</v>
      </c>
      <c r="H11" s="3" t="s">
        <v>38</v>
      </c>
      <c r="I11" s="15">
        <f t="shared" ref="I11:I38" si="0">(P11+T11+X11)/(SUM(P11:X11))*100</f>
        <v>60.416666666666664</v>
      </c>
      <c r="J11" s="15">
        <f t="shared" ref="J11:J38" si="1">(P11/(P11+S11+V11))*100</f>
        <v>66.153846153846146</v>
      </c>
      <c r="K11" s="15">
        <f t="shared" ref="K11:K38" si="2">T11/(Q11+T11+W11)*100</f>
        <v>61.016949152542374</v>
      </c>
      <c r="L11" s="15">
        <f t="shared" ref="L11:L38" si="3">(Q11+S11+V11+W11)/(SUM(P11:X11))*100</f>
        <v>23.4375</v>
      </c>
      <c r="M11" s="4" t="s">
        <v>24</v>
      </c>
      <c r="P11" s="18">
        <v>43</v>
      </c>
      <c r="Q11" s="18">
        <v>10</v>
      </c>
      <c r="R11" s="18">
        <v>11</v>
      </c>
      <c r="S11" s="18">
        <v>7</v>
      </c>
      <c r="T11" s="18">
        <v>36</v>
      </c>
      <c r="U11" s="18">
        <v>20</v>
      </c>
      <c r="V11" s="18">
        <v>15</v>
      </c>
      <c r="W11" s="18">
        <v>13</v>
      </c>
      <c r="X11" s="18">
        <v>37</v>
      </c>
      <c r="Z11" s="29">
        <f>AVERAGE((I11,I21,I33))</f>
        <v>68.704552065154147</v>
      </c>
      <c r="AA11" s="30"/>
      <c r="AB11" s="30"/>
      <c r="AC11" s="31"/>
      <c r="AE11" s="29">
        <f>_xlfn.STDEV.P((I11,I21,I33))</f>
        <v>5.9140778565586931</v>
      </c>
      <c r="AF11" s="30"/>
      <c r="AG11" s="30"/>
      <c r="AH11" s="31"/>
    </row>
    <row r="12" spans="6:34" ht="50.1" customHeight="1" thickBot="1" x14ac:dyDescent="0.25">
      <c r="F12" s="3" t="s">
        <v>8</v>
      </c>
      <c r="G12" s="3" t="s">
        <v>6</v>
      </c>
      <c r="H12" s="3" t="s">
        <v>39</v>
      </c>
      <c r="I12" s="15">
        <f t="shared" si="0"/>
        <v>60.9375</v>
      </c>
      <c r="J12" s="15">
        <f t="shared" si="1"/>
        <v>66.153846153846146</v>
      </c>
      <c r="K12" s="15">
        <f t="shared" si="2"/>
        <v>62.711864406779661</v>
      </c>
      <c r="L12" s="15">
        <f t="shared" si="3"/>
        <v>22.916666666666664</v>
      </c>
      <c r="M12" s="4" t="s">
        <v>26</v>
      </c>
      <c r="P12" s="18">
        <v>43</v>
      </c>
      <c r="Q12" s="18">
        <v>9</v>
      </c>
      <c r="R12" s="18">
        <v>12</v>
      </c>
      <c r="S12" s="18">
        <v>7</v>
      </c>
      <c r="T12" s="18">
        <v>37</v>
      </c>
      <c r="U12" s="18">
        <v>19</v>
      </c>
      <c r="V12" s="18">
        <v>15</v>
      </c>
      <c r="W12" s="18">
        <v>13</v>
      </c>
      <c r="X12" s="18">
        <v>37</v>
      </c>
      <c r="Z12" s="29">
        <f>AVERAGE((I12,I22,I31))</f>
        <v>68.702734147760324</v>
      </c>
      <c r="AA12" s="30"/>
      <c r="AB12" s="30"/>
      <c r="AC12" s="31"/>
      <c r="AE12" s="29">
        <f>_xlfn.STDEV.P((I12,I22,I31))</f>
        <v>5.4930297078598143</v>
      </c>
      <c r="AF12" s="30"/>
      <c r="AG12" s="30"/>
      <c r="AH12" s="31"/>
    </row>
    <row r="13" spans="6:34" ht="50.1" customHeight="1" thickBot="1" x14ac:dyDescent="0.25">
      <c r="F13" s="3" t="s">
        <v>9</v>
      </c>
      <c r="G13" s="3" t="s">
        <v>6</v>
      </c>
      <c r="H13" s="3" t="s">
        <v>40</v>
      </c>
      <c r="I13" s="15">
        <f t="shared" si="0"/>
        <v>61.458333333333336</v>
      </c>
      <c r="J13" s="15">
        <f t="shared" si="1"/>
        <v>68.852459016393439</v>
      </c>
      <c r="K13" s="15">
        <f t="shared" si="2"/>
        <v>63.157894736842103</v>
      </c>
      <c r="L13" s="15">
        <f t="shared" si="3"/>
        <v>20.833333333333336</v>
      </c>
      <c r="M13" s="4" t="s">
        <v>27</v>
      </c>
      <c r="P13" s="18">
        <v>42</v>
      </c>
      <c r="Q13" s="18">
        <v>8</v>
      </c>
      <c r="R13" s="18">
        <v>14</v>
      </c>
      <c r="S13" s="18">
        <v>7</v>
      </c>
      <c r="T13" s="18">
        <v>36</v>
      </c>
      <c r="U13" s="18">
        <v>20</v>
      </c>
      <c r="V13" s="18">
        <v>12</v>
      </c>
      <c r="W13" s="18">
        <v>13</v>
      </c>
      <c r="X13" s="18">
        <v>40</v>
      </c>
      <c r="Z13" s="29">
        <f>AVERAGE((I13,I23,I30))</f>
        <v>68.69818935427574</v>
      </c>
      <c r="AA13" s="30"/>
      <c r="AB13" s="30"/>
      <c r="AC13" s="31"/>
      <c r="AE13" s="29">
        <f>_xlfn.STDEV.P((I13,I23,I30))</f>
        <v>5.4149035379718242</v>
      </c>
      <c r="AF13" s="30"/>
      <c r="AG13" s="30"/>
      <c r="AH13" s="31"/>
    </row>
    <row r="14" spans="6:34" ht="50.1" customHeight="1" thickBot="1" x14ac:dyDescent="0.25">
      <c r="F14" s="9" t="s">
        <v>10</v>
      </c>
      <c r="G14" s="9" t="s">
        <v>6</v>
      </c>
      <c r="H14" s="9" t="s">
        <v>41</v>
      </c>
      <c r="I14" s="16">
        <f t="shared" si="0"/>
        <v>70.833333333333343</v>
      </c>
      <c r="J14" s="16">
        <f t="shared" si="1"/>
        <v>81.355932203389841</v>
      </c>
      <c r="K14" s="16">
        <f>T14/(Q14+T14+W14)*100</f>
        <v>68.253968253968253</v>
      </c>
      <c r="L14" s="16">
        <f t="shared" si="3"/>
        <v>16.145833333333336</v>
      </c>
      <c r="M14" s="10" t="s">
        <v>28</v>
      </c>
      <c r="P14" s="18">
        <v>48</v>
      </c>
      <c r="Q14" s="18">
        <v>6</v>
      </c>
      <c r="R14" s="18">
        <v>10</v>
      </c>
      <c r="S14" s="18">
        <v>5</v>
      </c>
      <c r="T14" s="18">
        <v>43</v>
      </c>
      <c r="U14" s="18">
        <v>15</v>
      </c>
      <c r="V14" s="18">
        <v>6</v>
      </c>
      <c r="W14" s="18">
        <v>14</v>
      </c>
      <c r="X14" s="18">
        <v>45</v>
      </c>
      <c r="Z14" s="29">
        <f>AVERAGE((I25,I14,I35))</f>
        <v>81.920811518324612</v>
      </c>
      <c r="AA14" s="30"/>
      <c r="AB14" s="30"/>
      <c r="AC14" s="31"/>
      <c r="AE14" s="29">
        <f>_xlfn.STDEV.P((I25,I14,I35))</f>
        <v>7.8892039469456838</v>
      </c>
      <c r="AF14" s="30"/>
      <c r="AG14" s="30"/>
      <c r="AH14" s="31"/>
    </row>
    <row r="15" spans="6:34" ht="50.1" customHeight="1" thickBot="1" x14ac:dyDescent="0.25">
      <c r="F15" s="9" t="s">
        <v>11</v>
      </c>
      <c r="G15" s="9" t="s">
        <v>6</v>
      </c>
      <c r="H15" s="9" t="s">
        <v>42</v>
      </c>
      <c r="I15" s="16">
        <f t="shared" si="0"/>
        <v>71.354166666666657</v>
      </c>
      <c r="J15" s="16">
        <f t="shared" si="1"/>
        <v>78.461538461538467</v>
      </c>
      <c r="K15" s="16">
        <f t="shared" si="2"/>
        <v>69.841269841269835</v>
      </c>
      <c r="L15" s="16">
        <f t="shared" si="3"/>
        <v>17.1875</v>
      </c>
      <c r="M15" s="10" t="s">
        <v>12</v>
      </c>
      <c r="P15" s="18">
        <v>51</v>
      </c>
      <c r="Q15" s="18">
        <v>2</v>
      </c>
      <c r="R15" s="18">
        <v>11</v>
      </c>
      <c r="S15" s="18">
        <v>8</v>
      </c>
      <c r="T15" s="18">
        <v>44</v>
      </c>
      <c r="U15" s="18">
        <v>11</v>
      </c>
      <c r="V15" s="18">
        <v>6</v>
      </c>
      <c r="W15" s="18">
        <v>17</v>
      </c>
      <c r="X15" s="18">
        <v>42</v>
      </c>
      <c r="Z15" s="29">
        <f>AVERAGE((I15,I28,I34))</f>
        <v>81.567226585223963</v>
      </c>
      <c r="AA15" s="30"/>
      <c r="AB15" s="30"/>
      <c r="AC15" s="31"/>
      <c r="AE15" s="29">
        <f>_xlfn.STDEV.P((I15,I28,I34))</f>
        <v>7.9095836181871686</v>
      </c>
      <c r="AF15" s="30"/>
      <c r="AG15" s="30"/>
      <c r="AH15" s="31"/>
    </row>
    <row r="16" spans="6:34" ht="50.1" customHeight="1" thickBot="1" x14ac:dyDescent="0.25">
      <c r="F16" s="11" t="s">
        <v>13</v>
      </c>
      <c r="G16" s="11" t="s">
        <v>6</v>
      </c>
      <c r="H16" s="11" t="s">
        <v>43</v>
      </c>
      <c r="I16" s="17">
        <f t="shared" si="0"/>
        <v>72.395833333333343</v>
      </c>
      <c r="J16" s="17">
        <f t="shared" si="1"/>
        <v>76.666666666666671</v>
      </c>
      <c r="K16" s="17">
        <f t="shared" si="2"/>
        <v>71.875</v>
      </c>
      <c r="L16" s="17">
        <f t="shared" si="3"/>
        <v>16.666666666666664</v>
      </c>
      <c r="M16" s="12" t="s">
        <v>14</v>
      </c>
      <c r="P16" s="18">
        <v>46</v>
      </c>
      <c r="Q16" s="18">
        <v>8</v>
      </c>
      <c r="R16" s="18">
        <v>10</v>
      </c>
      <c r="S16" s="18">
        <v>6</v>
      </c>
      <c r="T16" s="18">
        <v>46</v>
      </c>
      <c r="U16" s="18">
        <v>11</v>
      </c>
      <c r="V16" s="18">
        <v>8</v>
      </c>
      <c r="W16" s="18">
        <v>10</v>
      </c>
      <c r="X16" s="18">
        <v>47</v>
      </c>
      <c r="Z16" s="29">
        <f>AVERAGE((I16,I24,I37))</f>
        <v>82.445280686445614</v>
      </c>
      <c r="AA16" s="30"/>
      <c r="AB16" s="30"/>
      <c r="AC16" s="31"/>
      <c r="AE16" s="29">
        <f>_xlfn.STDEV.P((I16,I24,I37))</f>
        <v>7.1538811074596307</v>
      </c>
      <c r="AF16" s="30"/>
      <c r="AG16" s="30"/>
      <c r="AH16" s="31"/>
    </row>
    <row r="17" spans="6:34" ht="50.1" customHeight="1" thickBot="1" x14ac:dyDescent="0.25">
      <c r="F17" s="11" t="s">
        <v>15</v>
      </c>
      <c r="G17" s="11" t="s">
        <v>6</v>
      </c>
      <c r="H17" s="11" t="s">
        <v>44</v>
      </c>
      <c r="I17" s="17">
        <f t="shared" si="0"/>
        <v>77.083333333333343</v>
      </c>
      <c r="J17" s="17">
        <f t="shared" si="1"/>
        <v>84.745762711864401</v>
      </c>
      <c r="K17" s="17">
        <f t="shared" si="2"/>
        <v>71.014492753623188</v>
      </c>
      <c r="L17" s="17">
        <f t="shared" si="3"/>
        <v>15.104166666666666</v>
      </c>
      <c r="M17" s="12" t="s">
        <v>12</v>
      </c>
      <c r="P17" s="18">
        <v>50</v>
      </c>
      <c r="Q17" s="18">
        <v>8</v>
      </c>
      <c r="R17" s="18">
        <v>6</v>
      </c>
      <c r="S17" s="18">
        <v>5</v>
      </c>
      <c r="T17" s="18">
        <v>49</v>
      </c>
      <c r="U17" s="18">
        <v>9</v>
      </c>
      <c r="V17" s="18">
        <v>4</v>
      </c>
      <c r="W17" s="18">
        <v>12</v>
      </c>
      <c r="X17" s="18">
        <v>49</v>
      </c>
      <c r="Z17" s="29">
        <f>AVERAGE((I17,I27,I36))</f>
        <v>84.35227603257708</v>
      </c>
      <c r="AA17" s="30"/>
      <c r="AB17" s="30"/>
      <c r="AC17" s="31"/>
      <c r="AE17" s="29">
        <f>_xlfn.STDEV.P((I17,I27,I36))</f>
        <v>5.2144280394799756</v>
      </c>
      <c r="AF17" s="30"/>
      <c r="AG17" s="30"/>
      <c r="AH17" s="31"/>
    </row>
    <row r="18" spans="6:34" ht="50.1" customHeight="1" thickBot="1" x14ac:dyDescent="0.25">
      <c r="F18" s="11" t="s">
        <v>16</v>
      </c>
      <c r="G18" s="11" t="s">
        <v>6</v>
      </c>
      <c r="H18" s="11" t="s">
        <v>45</v>
      </c>
      <c r="I18" s="20">
        <f t="shared" si="0"/>
        <v>80.729166666666657</v>
      </c>
      <c r="J18" s="20">
        <f t="shared" si="1"/>
        <v>89.285714285714292</v>
      </c>
      <c r="K18" s="20">
        <f t="shared" si="2"/>
        <v>85.18518518518519</v>
      </c>
      <c r="L18" s="20">
        <f t="shared" si="3"/>
        <v>7.291666666666667</v>
      </c>
      <c r="M18" s="12" t="s">
        <v>12</v>
      </c>
      <c r="P18" s="18">
        <v>50</v>
      </c>
      <c r="Q18" s="18">
        <v>4</v>
      </c>
      <c r="R18" s="18">
        <v>10</v>
      </c>
      <c r="S18" s="18">
        <v>4</v>
      </c>
      <c r="T18" s="18">
        <v>46</v>
      </c>
      <c r="U18" s="18">
        <v>13</v>
      </c>
      <c r="V18" s="18">
        <v>2</v>
      </c>
      <c r="W18" s="18">
        <v>4</v>
      </c>
      <c r="X18" s="18">
        <v>59</v>
      </c>
      <c r="Z18" s="39">
        <f>AVERAGE((I18,I26,I38))</f>
        <v>85.917502908667828</v>
      </c>
      <c r="AA18" s="40"/>
      <c r="AB18" s="40"/>
      <c r="AC18" s="41"/>
      <c r="AE18" s="39">
        <f>_xlfn.STDEV.P((I18,I26,I38))</f>
        <v>3.6687894877635059</v>
      </c>
      <c r="AF18" s="40"/>
      <c r="AG18" s="40"/>
      <c r="AH18" s="41"/>
    </row>
    <row r="19" spans="6:34" ht="20.100000000000001" customHeight="1" thickBot="1" x14ac:dyDescent="0.25">
      <c r="F19" s="13"/>
      <c r="G19" s="13"/>
      <c r="H19" s="13"/>
      <c r="I19" s="13"/>
      <c r="J19" s="13"/>
      <c r="K19" s="13"/>
      <c r="L19" s="13"/>
      <c r="M19" s="14"/>
      <c r="P19" s="18"/>
      <c r="Q19" s="18"/>
      <c r="R19" s="18"/>
      <c r="S19" s="18"/>
      <c r="T19" s="18"/>
      <c r="U19" s="18"/>
      <c r="V19" s="18"/>
      <c r="W19" s="18"/>
      <c r="X19" s="18"/>
    </row>
    <row r="20" spans="6:34" ht="50.1" customHeight="1" thickBot="1" x14ac:dyDescent="0.25">
      <c r="F20" s="3" t="s">
        <v>5</v>
      </c>
      <c r="G20" s="3" t="s">
        <v>17</v>
      </c>
      <c r="H20" s="3" t="s">
        <v>46</v>
      </c>
      <c r="I20" s="15">
        <f t="shared" si="0"/>
        <v>70.833333333333343</v>
      </c>
      <c r="J20" s="15">
        <f t="shared" si="1"/>
        <v>75</v>
      </c>
      <c r="K20" s="15">
        <f t="shared" si="2"/>
        <v>75.806451612903231</v>
      </c>
      <c r="L20" s="15">
        <f t="shared" si="3"/>
        <v>15.625</v>
      </c>
      <c r="M20" s="4" t="s">
        <v>29</v>
      </c>
      <c r="P20" s="18">
        <v>45</v>
      </c>
      <c r="Q20" s="18">
        <v>4</v>
      </c>
      <c r="R20" s="18">
        <v>15</v>
      </c>
      <c r="S20" s="18">
        <v>5</v>
      </c>
      <c r="T20" s="18">
        <v>47</v>
      </c>
      <c r="U20" s="18">
        <v>11</v>
      </c>
      <c r="V20" s="18">
        <v>10</v>
      </c>
      <c r="W20" s="18">
        <v>11</v>
      </c>
      <c r="X20" s="18">
        <v>44</v>
      </c>
    </row>
    <row r="21" spans="6:34" ht="50.1" customHeight="1" thickBot="1" x14ac:dyDescent="0.25">
      <c r="F21" s="3" t="s">
        <v>7</v>
      </c>
      <c r="G21" s="3" t="s">
        <v>17</v>
      </c>
      <c r="H21" s="3" t="s">
        <v>52</v>
      </c>
      <c r="I21" s="15">
        <f t="shared" si="0"/>
        <v>71.875</v>
      </c>
      <c r="J21" s="15">
        <f t="shared" si="1"/>
        <v>77.58620689655173</v>
      </c>
      <c r="K21" s="15">
        <f t="shared" si="2"/>
        <v>72.727272727272734</v>
      </c>
      <c r="L21" s="15">
        <f t="shared" si="3"/>
        <v>16.145833333333336</v>
      </c>
      <c r="M21" s="4" t="s">
        <v>30</v>
      </c>
      <c r="P21" s="18">
        <v>45</v>
      </c>
      <c r="Q21" s="18">
        <v>6</v>
      </c>
      <c r="R21" s="18">
        <v>13</v>
      </c>
      <c r="S21" s="18">
        <v>5</v>
      </c>
      <c r="T21" s="18">
        <v>48</v>
      </c>
      <c r="U21" s="18">
        <v>10</v>
      </c>
      <c r="V21" s="18">
        <v>8</v>
      </c>
      <c r="W21" s="18">
        <v>12</v>
      </c>
      <c r="X21" s="18">
        <v>45</v>
      </c>
    </row>
    <row r="22" spans="6:34" ht="50.1" customHeight="1" thickBot="1" x14ac:dyDescent="0.25">
      <c r="F22" s="3" t="s">
        <v>8</v>
      </c>
      <c r="G22" s="3" t="s">
        <v>17</v>
      </c>
      <c r="H22" s="3" t="s">
        <v>53</v>
      </c>
      <c r="I22" s="15">
        <f t="shared" si="0"/>
        <v>72.395833333333343</v>
      </c>
      <c r="J22" s="15">
        <f t="shared" si="1"/>
        <v>77.58620689655173</v>
      </c>
      <c r="K22" s="15">
        <f t="shared" si="2"/>
        <v>73.846153846153854</v>
      </c>
      <c r="L22" s="15">
        <f t="shared" si="3"/>
        <v>15.625</v>
      </c>
      <c r="M22" s="4" t="s">
        <v>20</v>
      </c>
      <c r="P22" s="18">
        <v>45</v>
      </c>
      <c r="Q22" s="18">
        <v>6</v>
      </c>
      <c r="R22" s="18">
        <v>13</v>
      </c>
      <c r="S22" s="18">
        <v>5</v>
      </c>
      <c r="T22" s="18">
        <v>48</v>
      </c>
      <c r="U22" s="18">
        <v>10</v>
      </c>
      <c r="V22" s="18">
        <v>8</v>
      </c>
      <c r="W22" s="18">
        <v>11</v>
      </c>
      <c r="X22" s="18">
        <v>46</v>
      </c>
    </row>
    <row r="23" spans="6:34" ht="50.1" customHeight="1" thickBot="1" x14ac:dyDescent="0.25">
      <c r="F23" s="3" t="s">
        <v>9</v>
      </c>
      <c r="G23" s="3" t="s">
        <v>17</v>
      </c>
      <c r="H23" s="3" t="s">
        <v>54</v>
      </c>
      <c r="I23" s="15">
        <f t="shared" si="0"/>
        <v>74.479166666666657</v>
      </c>
      <c r="J23" s="15">
        <f t="shared" si="1"/>
        <v>80.327868852459019</v>
      </c>
      <c r="K23" s="15">
        <f t="shared" si="2"/>
        <v>76.19047619047619</v>
      </c>
      <c r="L23" s="15">
        <f t="shared" si="3"/>
        <v>14.0625</v>
      </c>
      <c r="M23" s="4" t="s">
        <v>31</v>
      </c>
      <c r="P23" s="18">
        <v>49</v>
      </c>
      <c r="Q23" s="18">
        <v>3</v>
      </c>
      <c r="R23" s="18">
        <v>12</v>
      </c>
      <c r="S23" s="18">
        <v>5</v>
      </c>
      <c r="T23" s="18">
        <v>48</v>
      </c>
      <c r="U23" s="18">
        <v>10</v>
      </c>
      <c r="V23" s="18">
        <v>7</v>
      </c>
      <c r="W23" s="18">
        <v>12</v>
      </c>
      <c r="X23" s="18">
        <v>46</v>
      </c>
    </row>
    <row r="24" spans="6:34" ht="50.1" customHeight="1" thickBot="1" x14ac:dyDescent="0.25">
      <c r="F24" s="11" t="s">
        <v>13</v>
      </c>
      <c r="G24" s="11" t="s">
        <v>17</v>
      </c>
      <c r="H24" s="11" t="s">
        <v>49</v>
      </c>
      <c r="I24" s="17">
        <f>(P24+T24+X24)/(SUM(P24:X24))*100</f>
        <v>86.458333333333343</v>
      </c>
      <c r="J24" s="17">
        <f>(P24/(P24+S24+V24))*100</f>
        <v>88.235294117647058</v>
      </c>
      <c r="K24" s="17">
        <f>T24/(Q24+T24+W24)*100</f>
        <v>85.9375</v>
      </c>
      <c r="L24" s="17">
        <f t="shared" si="3"/>
        <v>8.8541666666666679</v>
      </c>
      <c r="M24" s="12" t="s">
        <v>28</v>
      </c>
      <c r="P24" s="18">
        <v>60</v>
      </c>
      <c r="Q24" s="18">
        <v>1</v>
      </c>
      <c r="R24" s="18">
        <v>3</v>
      </c>
      <c r="S24" s="18">
        <v>2</v>
      </c>
      <c r="T24" s="18">
        <v>55</v>
      </c>
      <c r="U24" s="18">
        <v>6</v>
      </c>
      <c r="V24" s="18">
        <v>6</v>
      </c>
      <c r="W24" s="18">
        <v>8</v>
      </c>
      <c r="X24" s="18">
        <v>51</v>
      </c>
    </row>
    <row r="25" spans="6:34" ht="50.1" customHeight="1" thickBot="1" x14ac:dyDescent="0.25">
      <c r="F25" s="9" t="s">
        <v>10</v>
      </c>
      <c r="G25" s="9" t="s">
        <v>17</v>
      </c>
      <c r="H25" s="9" t="s">
        <v>51</v>
      </c>
      <c r="I25" s="16">
        <f t="shared" ref="I25:I26" si="4">(P25+T25+X25)/(SUM(P25:X25))*100</f>
        <v>88.541666666666657</v>
      </c>
      <c r="J25" s="21">
        <f t="shared" ref="J25:J26" si="5">(P25/(P25+S25+V25))*100</f>
        <v>93.75</v>
      </c>
      <c r="K25" s="16">
        <f t="shared" ref="K25:K26" si="6">T25/(Q25+T25+W25)*100</f>
        <v>86.36363636363636</v>
      </c>
      <c r="L25" s="16">
        <f t="shared" si="3"/>
        <v>6.770833333333333</v>
      </c>
      <c r="M25" s="9" t="s">
        <v>14</v>
      </c>
      <c r="P25" s="18">
        <v>60</v>
      </c>
      <c r="Q25" s="18">
        <v>0</v>
      </c>
      <c r="R25" s="18">
        <v>4</v>
      </c>
      <c r="S25" s="18">
        <v>1</v>
      </c>
      <c r="T25" s="18">
        <v>57</v>
      </c>
      <c r="U25" s="18">
        <v>5</v>
      </c>
      <c r="V25" s="18">
        <v>3</v>
      </c>
      <c r="W25" s="18">
        <v>9</v>
      </c>
      <c r="X25" s="18">
        <v>53</v>
      </c>
    </row>
    <row r="26" spans="6:34" ht="50.1" customHeight="1" thickBot="1" x14ac:dyDescent="0.25">
      <c r="F26" s="11" t="s">
        <v>16</v>
      </c>
      <c r="G26" s="11" t="s">
        <v>17</v>
      </c>
      <c r="H26" s="11" t="s">
        <v>47</v>
      </c>
      <c r="I26" s="17">
        <f t="shared" si="4"/>
        <v>88.541666666666657</v>
      </c>
      <c r="J26" s="17">
        <f t="shared" si="5"/>
        <v>88.235294117647058</v>
      </c>
      <c r="K26" s="17">
        <f t="shared" si="6"/>
        <v>87.692307692307693</v>
      </c>
      <c r="L26" s="17">
        <f t="shared" si="3"/>
        <v>8.3333333333333321</v>
      </c>
      <c r="M26" s="12" t="s">
        <v>12</v>
      </c>
      <c r="P26" s="18">
        <v>60</v>
      </c>
      <c r="Q26" s="18">
        <v>2</v>
      </c>
      <c r="R26" s="18">
        <v>2</v>
      </c>
      <c r="S26" s="18">
        <v>2</v>
      </c>
      <c r="T26" s="18">
        <v>57</v>
      </c>
      <c r="U26" s="18">
        <v>4</v>
      </c>
      <c r="V26" s="18">
        <v>6</v>
      </c>
      <c r="W26" s="18">
        <v>6</v>
      </c>
      <c r="X26" s="18">
        <v>53</v>
      </c>
    </row>
    <row r="27" spans="6:34" ht="50.1" customHeight="1" thickBot="1" x14ac:dyDescent="0.25">
      <c r="F27" s="11" t="s">
        <v>15</v>
      </c>
      <c r="G27" s="11" t="s">
        <v>17</v>
      </c>
      <c r="H27" s="11" t="s">
        <v>48</v>
      </c>
      <c r="I27" s="17">
        <f t="shared" si="0"/>
        <v>89.0625</v>
      </c>
      <c r="J27" s="17">
        <f t="shared" si="1"/>
        <v>87.323943661971825</v>
      </c>
      <c r="K27" s="17">
        <f t="shared" si="2"/>
        <v>91.803278688524586</v>
      </c>
      <c r="L27" s="17">
        <f t="shared" si="3"/>
        <v>7.291666666666667</v>
      </c>
      <c r="M27" s="12" t="s">
        <v>12</v>
      </c>
      <c r="P27" s="18">
        <v>62</v>
      </c>
      <c r="Q27" s="18">
        <v>0</v>
      </c>
      <c r="R27" s="18">
        <v>2</v>
      </c>
      <c r="S27" s="18">
        <v>2</v>
      </c>
      <c r="T27" s="18">
        <v>56</v>
      </c>
      <c r="U27" s="18">
        <v>5</v>
      </c>
      <c r="V27" s="18">
        <v>7</v>
      </c>
      <c r="W27" s="18">
        <v>5</v>
      </c>
      <c r="X27" s="18">
        <v>53</v>
      </c>
    </row>
    <row r="28" spans="6:34" ht="50.1" customHeight="1" thickBot="1" x14ac:dyDescent="0.25">
      <c r="F28" s="9" t="s">
        <v>11</v>
      </c>
      <c r="G28" s="9" t="s">
        <v>17</v>
      </c>
      <c r="H28" s="9" t="s">
        <v>50</v>
      </c>
      <c r="I28" s="21">
        <f t="shared" ref="I28" si="7">(P28+T28+X28)/(SUM(P28:X28))*100</f>
        <v>90.625</v>
      </c>
      <c r="J28" s="16">
        <f t="shared" ref="J28" si="8">(P28/(P28+S28+V28))*100</f>
        <v>88.405797101449281</v>
      </c>
      <c r="K28" s="21">
        <f t="shared" ref="K28" si="9">T28/(Q28+T28+W28)*100</f>
        <v>93.442622950819683</v>
      </c>
      <c r="L28" s="21">
        <f t="shared" si="3"/>
        <v>6.25</v>
      </c>
      <c r="M28" s="9" t="s">
        <v>12</v>
      </c>
      <c r="P28" s="18">
        <v>61</v>
      </c>
      <c r="Q28" s="18">
        <v>0</v>
      </c>
      <c r="R28" s="18">
        <v>3</v>
      </c>
      <c r="S28" s="18">
        <v>3</v>
      </c>
      <c r="T28" s="18">
        <v>57</v>
      </c>
      <c r="U28" s="18">
        <v>3</v>
      </c>
      <c r="V28" s="18">
        <v>5</v>
      </c>
      <c r="W28" s="18">
        <v>4</v>
      </c>
      <c r="X28" s="18">
        <v>56</v>
      </c>
    </row>
    <row r="29" spans="6:34" ht="20.100000000000001" customHeight="1" thickBot="1" x14ac:dyDescent="0.25">
      <c r="F29" s="13"/>
      <c r="G29" s="13"/>
      <c r="H29" s="13"/>
      <c r="I29" s="13"/>
      <c r="J29" s="13"/>
      <c r="K29" s="13"/>
      <c r="L29" s="13"/>
      <c r="M29" s="14"/>
      <c r="P29" s="18"/>
      <c r="Q29" s="18"/>
      <c r="R29" s="18"/>
      <c r="S29" s="18"/>
      <c r="T29" s="18"/>
      <c r="U29" s="18"/>
      <c r="V29" s="18"/>
      <c r="W29" s="18"/>
      <c r="X29" s="18"/>
    </row>
    <row r="30" spans="6:34" ht="50.1" customHeight="1" thickBot="1" x14ac:dyDescent="0.25">
      <c r="F30" s="3" t="s">
        <v>9</v>
      </c>
      <c r="G30" s="3" t="s">
        <v>18</v>
      </c>
      <c r="H30" s="3" t="s">
        <v>61</v>
      </c>
      <c r="I30" s="15">
        <f>(P30+T30+X30)/(SUM(P30:X30))*100</f>
        <v>70.157068062827221</v>
      </c>
      <c r="J30" s="15">
        <f>(P30/(P30+S30+V30))*100</f>
        <v>75</v>
      </c>
      <c r="K30" s="15">
        <f>T30/(Q30+T30+W30)*100</f>
        <v>66.666666666666657</v>
      </c>
      <c r="L30" s="15">
        <f t="shared" si="3"/>
        <v>19.895287958115183</v>
      </c>
      <c r="M30" s="4" t="s">
        <v>22</v>
      </c>
      <c r="P30" s="18">
        <v>48</v>
      </c>
      <c r="Q30" s="18">
        <v>9</v>
      </c>
      <c r="R30" s="18">
        <v>7</v>
      </c>
      <c r="S30" s="18">
        <v>7</v>
      </c>
      <c r="T30" s="18">
        <v>44</v>
      </c>
      <c r="U30" s="18">
        <v>12</v>
      </c>
      <c r="V30" s="18">
        <v>9</v>
      </c>
      <c r="W30" s="18">
        <v>13</v>
      </c>
      <c r="X30" s="18">
        <v>42</v>
      </c>
    </row>
    <row r="31" spans="6:34" ht="50.1" customHeight="1" thickBot="1" x14ac:dyDescent="0.25">
      <c r="F31" s="3" t="s">
        <v>8</v>
      </c>
      <c r="G31" s="3" t="s">
        <v>18</v>
      </c>
      <c r="H31" s="3" t="s">
        <v>62</v>
      </c>
      <c r="I31" s="15">
        <f>(P31+T31+X31)/(SUM(P31:X31))*100</f>
        <v>72.774869109947645</v>
      </c>
      <c r="J31" s="15">
        <f>(P31/(P31+S31+V31))*100</f>
        <v>76.923076923076934</v>
      </c>
      <c r="K31" s="15">
        <f>T31/(Q31+T31+W31)*100</f>
        <v>72.881355932203391</v>
      </c>
      <c r="L31" s="15">
        <f t="shared" si="3"/>
        <v>16.230366492146597</v>
      </c>
      <c r="M31" s="4" t="s">
        <v>21</v>
      </c>
      <c r="P31" s="18">
        <v>50</v>
      </c>
      <c r="Q31" s="18">
        <v>4</v>
      </c>
      <c r="R31" s="18">
        <v>10</v>
      </c>
      <c r="S31" s="18">
        <v>9</v>
      </c>
      <c r="T31" s="18">
        <v>43</v>
      </c>
      <c r="U31" s="18">
        <v>11</v>
      </c>
      <c r="V31" s="18">
        <v>6</v>
      </c>
      <c r="W31" s="18">
        <v>12</v>
      </c>
      <c r="X31" s="18">
        <v>46</v>
      </c>
    </row>
    <row r="32" spans="6:34" ht="50.1" customHeight="1" thickBot="1" x14ac:dyDescent="0.25">
      <c r="F32" s="3" t="s">
        <v>5</v>
      </c>
      <c r="G32" s="3" t="s">
        <v>18</v>
      </c>
      <c r="H32" s="3" t="s">
        <v>55</v>
      </c>
      <c r="I32" s="15">
        <f t="shared" si="0"/>
        <v>73.298429319371721</v>
      </c>
      <c r="J32" s="15">
        <f t="shared" si="1"/>
        <v>80</v>
      </c>
      <c r="K32" s="15">
        <f t="shared" si="2"/>
        <v>71.428571428571431</v>
      </c>
      <c r="L32" s="15">
        <f t="shared" si="3"/>
        <v>15.706806282722512</v>
      </c>
      <c r="M32" s="4" t="s">
        <v>19</v>
      </c>
      <c r="P32" s="18">
        <v>48</v>
      </c>
      <c r="Q32" s="18">
        <v>6</v>
      </c>
      <c r="R32" s="18">
        <v>10</v>
      </c>
      <c r="S32" s="18">
        <v>7</v>
      </c>
      <c r="T32" s="18">
        <v>45</v>
      </c>
      <c r="U32" s="18">
        <v>11</v>
      </c>
      <c r="V32" s="18">
        <v>5</v>
      </c>
      <c r="W32" s="18">
        <v>12</v>
      </c>
      <c r="X32" s="18">
        <v>47</v>
      </c>
    </row>
    <row r="33" spans="6:24" ht="50.1" customHeight="1" thickBot="1" x14ac:dyDescent="0.25">
      <c r="F33" s="3" t="s">
        <v>7</v>
      </c>
      <c r="G33" s="3" t="s">
        <v>18</v>
      </c>
      <c r="H33" s="3" t="s">
        <v>63</v>
      </c>
      <c r="I33" s="15">
        <f t="shared" si="0"/>
        <v>73.821989528795811</v>
      </c>
      <c r="J33" s="15">
        <f t="shared" si="1"/>
        <v>74.242424242424249</v>
      </c>
      <c r="K33" s="15">
        <f t="shared" si="2"/>
        <v>76.363636363636374</v>
      </c>
      <c r="L33" s="15">
        <f t="shared" si="3"/>
        <v>15.706806282722512</v>
      </c>
      <c r="M33" s="4" t="s">
        <v>20</v>
      </c>
      <c r="P33" s="18">
        <v>49</v>
      </c>
      <c r="Q33" s="18">
        <v>6</v>
      </c>
      <c r="R33" s="18">
        <v>9</v>
      </c>
      <c r="S33" s="18">
        <v>10</v>
      </c>
      <c r="T33" s="18">
        <v>42</v>
      </c>
      <c r="U33" s="18">
        <v>11</v>
      </c>
      <c r="V33" s="18">
        <v>7</v>
      </c>
      <c r="W33" s="18">
        <v>7</v>
      </c>
      <c r="X33" s="18">
        <v>50</v>
      </c>
    </row>
    <row r="34" spans="6:24" ht="50.1" customHeight="1" thickBot="1" x14ac:dyDescent="0.25">
      <c r="F34" s="9" t="s">
        <v>11</v>
      </c>
      <c r="G34" s="9" t="s">
        <v>18</v>
      </c>
      <c r="H34" s="9" t="s">
        <v>59</v>
      </c>
      <c r="I34" s="16">
        <f>(P34+T34+X34)/(SUM(P34:X34))*100</f>
        <v>82.722513089005233</v>
      </c>
      <c r="J34" s="16">
        <f>(P34/(P34+S34+V34))*100</f>
        <v>83.333333333333343</v>
      </c>
      <c r="K34" s="16">
        <f>T34/(Q34+T34+W34)*100</f>
        <v>87.096774193548384</v>
      </c>
      <c r="L34" s="16">
        <f t="shared" si="3"/>
        <v>9.9476439790575917</v>
      </c>
      <c r="M34" s="10" t="s">
        <v>23</v>
      </c>
      <c r="P34" s="18">
        <v>55</v>
      </c>
      <c r="Q34" s="18">
        <v>2</v>
      </c>
      <c r="R34" s="18">
        <v>7</v>
      </c>
      <c r="S34" s="18">
        <v>2</v>
      </c>
      <c r="T34" s="18">
        <v>54</v>
      </c>
      <c r="U34" s="18">
        <v>7</v>
      </c>
      <c r="V34" s="18">
        <v>9</v>
      </c>
      <c r="W34" s="18">
        <v>6</v>
      </c>
      <c r="X34" s="18">
        <v>49</v>
      </c>
    </row>
    <row r="35" spans="6:24" ht="50.1" customHeight="1" thickBot="1" x14ac:dyDescent="0.25">
      <c r="F35" s="9" t="s">
        <v>10</v>
      </c>
      <c r="G35" s="9" t="s">
        <v>18</v>
      </c>
      <c r="H35" s="9" t="s">
        <v>60</v>
      </c>
      <c r="I35" s="16">
        <f t="shared" si="0"/>
        <v>86.387434554973822</v>
      </c>
      <c r="J35" s="21">
        <f t="shared" si="1"/>
        <v>91.803278688524586</v>
      </c>
      <c r="K35" s="16">
        <f t="shared" si="2"/>
        <v>90</v>
      </c>
      <c r="L35" s="16">
        <f t="shared" si="3"/>
        <v>5.7591623036649215</v>
      </c>
      <c r="M35" s="9" t="s">
        <v>12</v>
      </c>
      <c r="P35" s="18">
        <v>56</v>
      </c>
      <c r="Q35" s="18">
        <v>1</v>
      </c>
      <c r="R35" s="18">
        <v>7</v>
      </c>
      <c r="S35" s="18">
        <v>1</v>
      </c>
      <c r="T35" s="18">
        <v>54</v>
      </c>
      <c r="U35" s="18">
        <v>8</v>
      </c>
      <c r="V35" s="18">
        <v>4</v>
      </c>
      <c r="W35" s="18">
        <v>5</v>
      </c>
      <c r="X35" s="18">
        <v>55</v>
      </c>
    </row>
    <row r="36" spans="6:24" ht="50.1" customHeight="1" thickBot="1" x14ac:dyDescent="0.25">
      <c r="F36" s="11" t="s">
        <v>15</v>
      </c>
      <c r="G36" s="11" t="s">
        <v>18</v>
      </c>
      <c r="H36" s="11" t="s">
        <v>57</v>
      </c>
      <c r="I36" s="17">
        <f>(P36+T36+X36)/(SUM(P36:X36))*100</f>
        <v>86.910994764397913</v>
      </c>
      <c r="J36" s="17">
        <f>(P36/(P36+S36+V36))*100</f>
        <v>90.163934426229503</v>
      </c>
      <c r="K36" s="17">
        <f>T36/(Q36+T36+W36)*100</f>
        <v>88.888888888888886</v>
      </c>
      <c r="L36" s="17">
        <f t="shared" si="3"/>
        <v>6.8062827225130889</v>
      </c>
      <c r="M36" s="12" t="s">
        <v>14</v>
      </c>
      <c r="P36" s="18">
        <v>55</v>
      </c>
      <c r="Q36" s="18">
        <v>3</v>
      </c>
      <c r="R36" s="18">
        <v>6</v>
      </c>
      <c r="S36" s="18">
        <v>1</v>
      </c>
      <c r="T36" s="18">
        <v>56</v>
      </c>
      <c r="U36" s="18">
        <v>6</v>
      </c>
      <c r="V36" s="18">
        <v>5</v>
      </c>
      <c r="W36" s="18">
        <v>4</v>
      </c>
      <c r="X36" s="18">
        <v>55</v>
      </c>
    </row>
    <row r="37" spans="6:24" ht="50.1" customHeight="1" thickBot="1" x14ac:dyDescent="0.25">
      <c r="F37" s="11" t="s">
        <v>13</v>
      </c>
      <c r="G37" s="11" t="s">
        <v>18</v>
      </c>
      <c r="H37" s="11" t="s">
        <v>58</v>
      </c>
      <c r="I37" s="17">
        <f t="shared" si="0"/>
        <v>88.481675392670155</v>
      </c>
      <c r="J37" s="17">
        <f t="shared" si="1"/>
        <v>88.888888888888886</v>
      </c>
      <c r="K37" s="20">
        <f t="shared" si="2"/>
        <v>93.548387096774192</v>
      </c>
      <c r="L37" s="17">
        <f t="shared" si="3"/>
        <v>5.7591623036649215</v>
      </c>
      <c r="M37" s="12" t="s">
        <v>12</v>
      </c>
      <c r="P37" s="18">
        <v>56</v>
      </c>
      <c r="Q37" s="18">
        <v>1</v>
      </c>
      <c r="R37" s="18">
        <v>7</v>
      </c>
      <c r="S37" s="18">
        <v>1</v>
      </c>
      <c r="T37" s="18">
        <v>58</v>
      </c>
      <c r="U37" s="18">
        <v>4</v>
      </c>
      <c r="V37" s="18">
        <v>6</v>
      </c>
      <c r="W37" s="18">
        <v>3</v>
      </c>
      <c r="X37" s="18">
        <v>55</v>
      </c>
    </row>
    <row r="38" spans="6:24" ht="50.1" customHeight="1" thickBot="1" x14ac:dyDescent="0.25">
      <c r="F38" s="11" t="s">
        <v>16</v>
      </c>
      <c r="G38" s="11" t="s">
        <v>18</v>
      </c>
      <c r="H38" s="11" t="s">
        <v>56</v>
      </c>
      <c r="I38" s="20">
        <f t="shared" si="0"/>
        <v>88.481675392670155</v>
      </c>
      <c r="J38" s="17">
        <f t="shared" si="1"/>
        <v>90.625</v>
      </c>
      <c r="K38" s="17">
        <f t="shared" si="2"/>
        <v>93.103448275862064</v>
      </c>
      <c r="L38" s="20">
        <f t="shared" si="3"/>
        <v>5.2356020942408374</v>
      </c>
      <c r="M38" s="12" t="s">
        <v>12</v>
      </c>
      <c r="P38" s="18">
        <v>58</v>
      </c>
      <c r="Q38" s="18">
        <v>1</v>
      </c>
      <c r="R38" s="18">
        <v>5</v>
      </c>
      <c r="S38" s="18">
        <v>2</v>
      </c>
      <c r="T38" s="18">
        <v>54</v>
      </c>
      <c r="U38" s="18">
        <v>7</v>
      </c>
      <c r="V38" s="18">
        <v>4</v>
      </c>
      <c r="W38" s="18">
        <v>3</v>
      </c>
      <c r="X38" s="18">
        <v>57</v>
      </c>
    </row>
  </sheetData>
  <mergeCells count="20">
    <mergeCell ref="Z18:AC18"/>
    <mergeCell ref="AE18:AH18"/>
    <mergeCell ref="Z15:AC15"/>
    <mergeCell ref="AE15:AH15"/>
    <mergeCell ref="Z16:AC16"/>
    <mergeCell ref="AE16:AH16"/>
    <mergeCell ref="Z17:AC17"/>
    <mergeCell ref="AE17:AH17"/>
    <mergeCell ref="Z12:AC12"/>
    <mergeCell ref="AE12:AH12"/>
    <mergeCell ref="Z13:AC13"/>
    <mergeCell ref="AE13:AH13"/>
    <mergeCell ref="Z14:AC14"/>
    <mergeCell ref="AE14:AH14"/>
    <mergeCell ref="Z9:AC9"/>
    <mergeCell ref="AE9:AH9"/>
    <mergeCell ref="Z10:AC10"/>
    <mergeCell ref="AE10:AH10"/>
    <mergeCell ref="Z11:AC11"/>
    <mergeCell ref="AE11:AH11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D4CD-FAF8-4A97-BEBE-C0D0BD73B9E4}">
  <dimension ref="F8:AH38"/>
  <sheetViews>
    <sheetView showGridLines="0" topLeftCell="B15" zoomScale="70" zoomScaleNormal="70" workbookViewId="0">
      <selection activeCell="Z17" sqref="Z17:AC17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16384" width="9.140625" style="1"/>
  </cols>
  <sheetData>
    <row r="8" spans="6:34" ht="15" customHeight="1" thickBot="1" x14ac:dyDescent="0.25">
      <c r="F8" s="2"/>
      <c r="H8" s="2"/>
      <c r="I8" s="2"/>
      <c r="J8" s="2"/>
      <c r="K8" s="2"/>
      <c r="L8" s="2"/>
      <c r="M8" s="5"/>
      <c r="P8" s="1" t="s">
        <v>34</v>
      </c>
      <c r="Q8" s="1" t="s">
        <v>35</v>
      </c>
      <c r="R8" s="1" t="s">
        <v>36</v>
      </c>
      <c r="S8" s="1" t="s">
        <v>34</v>
      </c>
      <c r="T8" s="1" t="s">
        <v>35</v>
      </c>
      <c r="U8" s="1" t="s">
        <v>36</v>
      </c>
    </row>
    <row r="9" spans="6:34" ht="30" customHeight="1" thickBot="1" x14ac:dyDescent="0.3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142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  <c r="Z9" s="26" t="s">
        <v>144</v>
      </c>
      <c r="AA9" s="27"/>
      <c r="AB9" s="27"/>
      <c r="AC9" s="28"/>
      <c r="AE9" s="26" t="s">
        <v>145</v>
      </c>
      <c r="AF9" s="27"/>
      <c r="AG9" s="27"/>
      <c r="AH9" s="28"/>
    </row>
    <row r="10" spans="6:34" ht="50.1" customHeight="1" thickBot="1" x14ac:dyDescent="0.25">
      <c r="F10" s="3" t="s">
        <v>7</v>
      </c>
      <c r="G10" s="3" t="s">
        <v>6</v>
      </c>
      <c r="H10" s="3" t="s">
        <v>83</v>
      </c>
      <c r="I10" s="15">
        <f>(P10+T10+X10)/(SUM(P10:X10))*100</f>
        <v>34.895833333333329</v>
      </c>
      <c r="J10" s="15">
        <f>(P10/(P10+S10+V10))*100</f>
        <v>34.167709637046308</v>
      </c>
      <c r="K10" s="15">
        <f>T10/(Q10+T10+W10)*100</f>
        <v>32.558139534883722</v>
      </c>
      <c r="L10" s="15">
        <f>(Q10+S10+V10+W10)/(SUM(P10:X10))*100</f>
        <v>57.8125</v>
      </c>
      <c r="M10" s="4" t="s">
        <v>80</v>
      </c>
      <c r="P10" s="18">
        <v>273</v>
      </c>
      <c r="Q10" s="18">
        <v>14</v>
      </c>
      <c r="R10" s="18">
        <v>35</v>
      </c>
      <c r="S10" s="18">
        <v>265</v>
      </c>
      <c r="T10" s="18">
        <v>14</v>
      </c>
      <c r="U10" s="18">
        <v>35</v>
      </c>
      <c r="V10" s="18">
        <v>261</v>
      </c>
      <c r="W10" s="18">
        <v>15</v>
      </c>
      <c r="X10" s="18">
        <v>48</v>
      </c>
      <c r="Z10" s="29">
        <f>AVERAGE((I10,I21,I31))</f>
        <v>39.47046151520059</v>
      </c>
      <c r="AA10" s="30"/>
      <c r="AB10" s="30"/>
      <c r="AC10" s="31"/>
      <c r="AE10" s="29">
        <f>_xlfn.STDEV.P((I10,I21,I31))</f>
        <v>5.9358847866159721</v>
      </c>
      <c r="AF10" s="30"/>
      <c r="AG10" s="30"/>
      <c r="AH10" s="31"/>
    </row>
    <row r="11" spans="6:34" ht="50.1" customHeight="1" thickBot="1" x14ac:dyDescent="0.25">
      <c r="F11" s="3" t="s">
        <v>5</v>
      </c>
      <c r="G11" s="3" t="s">
        <v>6</v>
      </c>
      <c r="H11" s="3" t="s">
        <v>69</v>
      </c>
      <c r="I11" s="15">
        <f>(P11+T11+X11)/(SUM(P11:X11))*100</f>
        <v>43.125</v>
      </c>
      <c r="J11" s="15">
        <f>(P11/(P11+S11+V11))*100</f>
        <v>61.146496815286625</v>
      </c>
      <c r="K11" s="15">
        <f>T11/(Q11+T11+W11)*100</f>
        <v>49.107142857142854</v>
      </c>
      <c r="L11" s="15">
        <f t="shared" ref="L11:L38" si="0">(Q11+S11+V11+W11)/(SUM(P11:X11))*100</f>
        <v>12.291666666666666</v>
      </c>
      <c r="M11" s="4" t="s">
        <v>73</v>
      </c>
      <c r="P11" s="18">
        <v>96</v>
      </c>
      <c r="Q11" s="18">
        <v>20</v>
      </c>
      <c r="R11" s="18">
        <v>206</v>
      </c>
      <c r="S11" s="18">
        <v>37</v>
      </c>
      <c r="T11" s="18">
        <v>55</v>
      </c>
      <c r="U11" s="18">
        <v>222</v>
      </c>
      <c r="V11" s="18">
        <v>24</v>
      </c>
      <c r="W11" s="18">
        <v>37</v>
      </c>
      <c r="X11" s="18">
        <v>263</v>
      </c>
      <c r="Z11" s="29">
        <f>AVERAGE((I11,I20,I32))</f>
        <v>41.485191498925396</v>
      </c>
      <c r="AA11" s="30"/>
      <c r="AB11" s="30"/>
      <c r="AC11" s="31"/>
      <c r="AE11" s="29">
        <f>_xlfn.STDEV.P((I11,I20,I32))</f>
        <v>6.9075546798479088</v>
      </c>
      <c r="AF11" s="30"/>
      <c r="AG11" s="30"/>
      <c r="AH11" s="31"/>
    </row>
    <row r="12" spans="6:34" ht="50.1" customHeight="1" thickBot="1" x14ac:dyDescent="0.25">
      <c r="F12" s="3" t="s">
        <v>8</v>
      </c>
      <c r="G12" s="3" t="s">
        <v>6</v>
      </c>
      <c r="H12" s="3" t="s">
        <v>64</v>
      </c>
      <c r="I12" s="15">
        <f t="shared" ref="I12:I38" si="1">(P12+T12+X12)/(SUM(P12:X12))*100</f>
        <v>46.770833333333336</v>
      </c>
      <c r="J12" s="15">
        <f t="shared" ref="J12:J38" si="2">(P12/(P12+S12+V12))*100</f>
        <v>47.921760391198042</v>
      </c>
      <c r="K12" s="15">
        <f t="shared" ref="K12:K38" si="3">T12/(Q12+T12+W12)*100</f>
        <v>53.41614906832298</v>
      </c>
      <c r="L12" s="15">
        <f t="shared" si="0"/>
        <v>30</v>
      </c>
      <c r="M12" s="4" t="s">
        <v>79</v>
      </c>
      <c r="P12" s="18">
        <v>196</v>
      </c>
      <c r="Q12" s="18">
        <v>21</v>
      </c>
      <c r="R12" s="18">
        <v>105</v>
      </c>
      <c r="S12" s="18">
        <v>110</v>
      </c>
      <c r="T12" s="18">
        <v>86</v>
      </c>
      <c r="U12" s="18">
        <v>118</v>
      </c>
      <c r="V12" s="18">
        <v>103</v>
      </c>
      <c r="W12" s="18">
        <v>54</v>
      </c>
      <c r="X12" s="18">
        <v>167</v>
      </c>
      <c r="Z12" s="29">
        <f>AVERAGE((I12,I22,I33))</f>
        <v>45.941592683684348</v>
      </c>
      <c r="AA12" s="30"/>
      <c r="AB12" s="30"/>
      <c r="AC12" s="31"/>
      <c r="AE12" s="29">
        <f>_xlfn.STDEV.P((I12,I22,I33))</f>
        <v>7.9060884593006486</v>
      </c>
      <c r="AF12" s="30"/>
      <c r="AG12" s="30"/>
      <c r="AH12" s="31"/>
    </row>
    <row r="13" spans="6:34" ht="50.1" customHeight="1" thickBot="1" x14ac:dyDescent="0.25">
      <c r="F13" s="3" t="s">
        <v>9</v>
      </c>
      <c r="G13" s="3" t="s">
        <v>6</v>
      </c>
      <c r="H13" s="3" t="s">
        <v>66</v>
      </c>
      <c r="I13" s="15">
        <f t="shared" si="1"/>
        <v>46.770833333333336</v>
      </c>
      <c r="J13" s="15">
        <f t="shared" si="2"/>
        <v>48.837209302325576</v>
      </c>
      <c r="K13" s="15">
        <f t="shared" si="3"/>
        <v>58.474576271186443</v>
      </c>
      <c r="L13" s="15">
        <f t="shared" si="0"/>
        <v>23.4375</v>
      </c>
      <c r="M13" s="4" t="s">
        <v>76</v>
      </c>
      <c r="P13" s="18">
        <v>168</v>
      </c>
      <c r="Q13" s="18">
        <v>17</v>
      </c>
      <c r="R13" s="18">
        <v>137</v>
      </c>
      <c r="S13" s="18">
        <v>96</v>
      </c>
      <c r="T13" s="18">
        <v>69</v>
      </c>
      <c r="U13" s="18">
        <v>149</v>
      </c>
      <c r="V13" s="18">
        <v>80</v>
      </c>
      <c r="W13" s="18">
        <v>32</v>
      </c>
      <c r="X13" s="18">
        <v>212</v>
      </c>
      <c r="Z13" s="29">
        <f>AVERAGE((I13,I23,I30))</f>
        <v>41.087605382339682</v>
      </c>
      <c r="AA13" s="30"/>
      <c r="AB13" s="30"/>
      <c r="AC13" s="31"/>
      <c r="AE13" s="29">
        <f>_xlfn.STDEV.P((I13,I23,I30))</f>
        <v>4.0598851254844215</v>
      </c>
      <c r="AF13" s="30"/>
      <c r="AG13" s="30"/>
      <c r="AH13" s="31"/>
    </row>
    <row r="14" spans="6:34" ht="50.1" customHeight="1" thickBot="1" x14ac:dyDescent="0.25">
      <c r="F14" s="11" t="s">
        <v>13</v>
      </c>
      <c r="G14" s="11" t="s">
        <v>6</v>
      </c>
      <c r="H14" s="11" t="s">
        <v>92</v>
      </c>
      <c r="I14" s="17">
        <f>(P14+T14+X14)/(SUM(P14:X14))*100</f>
        <v>62.083333333333336</v>
      </c>
      <c r="J14" s="17">
        <f>(P14/(P14+S14+V14))*100</f>
        <v>61.794871794871796</v>
      </c>
      <c r="K14" s="17">
        <f>T14/(Q14+T14+W14)*100</f>
        <v>65.748031496062993</v>
      </c>
      <c r="L14" s="17">
        <f t="shared" si="0"/>
        <v>24.583333333333332</v>
      </c>
      <c r="M14" s="12" t="s">
        <v>12</v>
      </c>
      <c r="P14" s="18">
        <v>241</v>
      </c>
      <c r="Q14" s="18">
        <v>28</v>
      </c>
      <c r="R14" s="18">
        <v>53</v>
      </c>
      <c r="S14" s="18">
        <v>72</v>
      </c>
      <c r="T14" s="18">
        <v>167</v>
      </c>
      <c r="U14" s="18">
        <v>75</v>
      </c>
      <c r="V14" s="18">
        <v>77</v>
      </c>
      <c r="W14" s="18">
        <v>59</v>
      </c>
      <c r="X14" s="18">
        <v>188</v>
      </c>
      <c r="Z14" s="29">
        <f>AVERAGE((I14,I24,I35))</f>
        <v>65.103159893019253</v>
      </c>
      <c r="AA14" s="30"/>
      <c r="AB14" s="30"/>
      <c r="AC14" s="31"/>
      <c r="AE14" s="29">
        <f>_xlfn.STDEV.P((I14,I24,I35))</f>
        <v>2.1992237349466821</v>
      </c>
      <c r="AF14" s="30"/>
      <c r="AG14" s="30"/>
      <c r="AH14" s="31"/>
    </row>
    <row r="15" spans="6:34" ht="50.1" customHeight="1" thickBot="1" x14ac:dyDescent="0.25">
      <c r="F15" s="9" t="s">
        <v>11</v>
      </c>
      <c r="G15" s="9" t="s">
        <v>6</v>
      </c>
      <c r="H15" s="9" t="s">
        <v>95</v>
      </c>
      <c r="I15" s="16">
        <f>(P15+T15+X15)/(SUM(P15:X15))*100</f>
        <v>63.020833333333336</v>
      </c>
      <c r="J15" s="16">
        <f>(P15/(P15+S15+V15))*100</f>
        <v>68.589743589743591</v>
      </c>
      <c r="K15" s="16">
        <f>T15/(Q15+T15+W15)*100</f>
        <v>70.542635658914733</v>
      </c>
      <c r="L15" s="16">
        <f t="shared" si="0"/>
        <v>18.125</v>
      </c>
      <c r="M15" s="10" t="s">
        <v>12</v>
      </c>
      <c r="P15" s="18">
        <v>214</v>
      </c>
      <c r="Q15" s="18">
        <v>22</v>
      </c>
      <c r="R15" s="18">
        <v>86</v>
      </c>
      <c r="S15" s="18">
        <v>37</v>
      </c>
      <c r="T15" s="18">
        <v>182</v>
      </c>
      <c r="U15" s="18">
        <v>95</v>
      </c>
      <c r="V15" s="18">
        <v>61</v>
      </c>
      <c r="W15" s="18">
        <v>54</v>
      </c>
      <c r="X15" s="18">
        <v>209</v>
      </c>
      <c r="Z15" s="29">
        <f>AVERAGE((I15,I25,I36))</f>
        <v>66.205638640832362</v>
      </c>
      <c r="AA15" s="30"/>
      <c r="AB15" s="30"/>
      <c r="AC15" s="31"/>
      <c r="AE15" s="29">
        <f>_xlfn.STDEV.P((I15,I25,I36))</f>
        <v>2.3408382952249802</v>
      </c>
      <c r="AF15" s="30"/>
      <c r="AG15" s="30"/>
      <c r="AH15" s="31"/>
    </row>
    <row r="16" spans="6:34" ht="50.1" customHeight="1" thickBot="1" x14ac:dyDescent="0.25">
      <c r="F16" s="11" t="s">
        <v>16</v>
      </c>
      <c r="G16" s="11" t="s">
        <v>6</v>
      </c>
      <c r="H16" s="11" t="s">
        <v>89</v>
      </c>
      <c r="I16" s="17">
        <f>(P16+T16+X16)/(SUM(P16:X16))*100</f>
        <v>64.583333333333343</v>
      </c>
      <c r="J16" s="17">
        <f>(P16/(P16+S16+V16))*100</f>
        <v>71.621621621621628</v>
      </c>
      <c r="K16" s="20">
        <f>T16/(Q16+T16+W16)*100</f>
        <v>72.961373390557938</v>
      </c>
      <c r="L16" s="20">
        <f t="shared" si="0"/>
        <v>15.312500000000002</v>
      </c>
      <c r="M16" s="12" t="s">
        <v>12</v>
      </c>
      <c r="P16" s="18">
        <v>212</v>
      </c>
      <c r="Q16" s="18">
        <v>16</v>
      </c>
      <c r="R16" s="18">
        <v>94</v>
      </c>
      <c r="S16" s="18">
        <v>45</v>
      </c>
      <c r="T16" s="18">
        <v>170</v>
      </c>
      <c r="U16" s="18">
        <v>99</v>
      </c>
      <c r="V16" s="18">
        <v>39</v>
      </c>
      <c r="W16" s="18">
        <v>47</v>
      </c>
      <c r="X16" s="18">
        <v>238</v>
      </c>
      <c r="Z16" s="29">
        <f>AVERAGE((I16,I28,I38))</f>
        <v>70.152745248619837</v>
      </c>
      <c r="AA16" s="30"/>
      <c r="AB16" s="30"/>
      <c r="AC16" s="31"/>
      <c r="AE16" s="29">
        <f>_xlfn.STDEV.P((I16,I28,I38))</f>
        <v>3.9656122249328152</v>
      </c>
      <c r="AF16" s="30"/>
      <c r="AG16" s="30"/>
      <c r="AH16" s="31"/>
    </row>
    <row r="17" spans="6:34" ht="50.1" customHeight="1" thickBot="1" x14ac:dyDescent="0.3">
      <c r="F17" s="11" t="s">
        <v>15</v>
      </c>
      <c r="G17" s="11" t="s">
        <v>6</v>
      </c>
      <c r="H17" s="11" t="s">
        <v>86</v>
      </c>
      <c r="I17" s="17">
        <f>(P17+T17+X17)/(SUM(P17:X17))*100</f>
        <v>65.729166666666671</v>
      </c>
      <c r="J17" s="17">
        <f>(P17/(P17+S17+V17))*100</f>
        <v>71.52103559870551</v>
      </c>
      <c r="K17" s="17">
        <f>T17/(Q17+T17+W17)*100</f>
        <v>71.814671814671811</v>
      </c>
      <c r="L17" s="17">
        <f t="shared" si="0"/>
        <v>16.770833333333332</v>
      </c>
      <c r="M17" s="12" t="s">
        <v>12</v>
      </c>
      <c r="P17" s="18">
        <v>221</v>
      </c>
      <c r="Q17" s="18">
        <v>19</v>
      </c>
      <c r="R17" s="18">
        <v>82</v>
      </c>
      <c r="S17" s="18">
        <v>42</v>
      </c>
      <c r="T17" s="18">
        <v>186</v>
      </c>
      <c r="U17" s="18">
        <v>86</v>
      </c>
      <c r="V17" s="18">
        <v>46</v>
      </c>
      <c r="W17" s="18">
        <v>54</v>
      </c>
      <c r="X17" s="18">
        <v>224</v>
      </c>
      <c r="Z17" s="42">
        <f>AVERAGE((I17,I27,I37))</f>
        <v>69.838065264258091</v>
      </c>
      <c r="AA17" s="43"/>
      <c r="AB17" s="43"/>
      <c r="AC17" s="44"/>
      <c r="AE17" s="42">
        <f>_xlfn.STDEV.P((I17,I27,I37))</f>
        <v>2.9422392762658771</v>
      </c>
      <c r="AF17" s="43"/>
      <c r="AG17" s="43"/>
      <c r="AH17" s="44"/>
    </row>
    <row r="18" spans="6:34" ht="50.1" customHeight="1" thickBot="1" x14ac:dyDescent="0.25">
      <c r="F18" s="9" t="s">
        <v>10</v>
      </c>
      <c r="G18" s="9" t="s">
        <v>6</v>
      </c>
      <c r="H18" s="9" t="s">
        <v>99</v>
      </c>
      <c r="I18" s="21">
        <f t="shared" si="1"/>
        <v>65.9375</v>
      </c>
      <c r="J18" s="21">
        <f t="shared" si="2"/>
        <v>71.554252199413497</v>
      </c>
      <c r="K18" s="16">
        <f>T18/(Q18+T18+W18)*100</f>
        <v>68.148148148148152</v>
      </c>
      <c r="L18" s="16">
        <f t="shared" si="0"/>
        <v>19.0625</v>
      </c>
      <c r="M18" s="10" t="s">
        <v>98</v>
      </c>
      <c r="P18" s="18">
        <v>244</v>
      </c>
      <c r="Q18" s="18">
        <v>23</v>
      </c>
      <c r="R18" s="18">
        <v>55</v>
      </c>
      <c r="S18" s="18">
        <v>41</v>
      </c>
      <c r="T18" s="18">
        <v>184</v>
      </c>
      <c r="U18" s="18">
        <v>89</v>
      </c>
      <c r="V18" s="18">
        <v>56</v>
      </c>
      <c r="W18" s="18">
        <v>63</v>
      </c>
      <c r="X18" s="18">
        <v>205</v>
      </c>
      <c r="Z18" s="29">
        <f>AVERAGE((I34,I26,I18))</f>
        <v>66.525459980491618</v>
      </c>
      <c r="AA18" s="30"/>
      <c r="AB18" s="30"/>
      <c r="AC18" s="31"/>
      <c r="AE18" s="29">
        <f>_xlfn.STDEV.P((I34,I26,I18))</f>
        <v>1.6044891226048548</v>
      </c>
      <c r="AF18" s="30"/>
      <c r="AG18" s="30"/>
      <c r="AH18" s="31"/>
    </row>
    <row r="19" spans="6:34" ht="20.100000000000001" customHeight="1" thickBot="1" x14ac:dyDescent="0.25">
      <c r="F19" s="13"/>
      <c r="G19" s="13"/>
      <c r="H19" s="13"/>
      <c r="I19" s="13"/>
      <c r="J19" s="13"/>
      <c r="K19" s="13"/>
      <c r="L19" s="13"/>
      <c r="M19" s="14"/>
      <c r="P19" s="18"/>
      <c r="Q19" s="18"/>
      <c r="R19" s="18"/>
      <c r="S19" s="18"/>
      <c r="T19" s="18"/>
      <c r="U19" s="18"/>
      <c r="V19" s="18"/>
      <c r="W19" s="18"/>
      <c r="X19" s="18"/>
    </row>
    <row r="20" spans="6:34" ht="50.1" customHeight="1" thickBot="1" x14ac:dyDescent="0.25">
      <c r="F20" s="3" t="s">
        <v>5</v>
      </c>
      <c r="G20" s="3" t="s">
        <v>17</v>
      </c>
      <c r="H20" s="3" t="s">
        <v>70</v>
      </c>
      <c r="I20" s="15">
        <f t="shared" si="1"/>
        <v>32.325338894681963</v>
      </c>
      <c r="J20" s="15">
        <f t="shared" si="2"/>
        <v>23.52941176470588</v>
      </c>
      <c r="K20" s="15">
        <f t="shared" si="3"/>
        <v>32.996632996632997</v>
      </c>
      <c r="L20" s="15">
        <f t="shared" si="0"/>
        <v>67.674661105318037</v>
      </c>
      <c r="M20" s="4" t="s">
        <v>75</v>
      </c>
      <c r="P20" s="18">
        <v>16</v>
      </c>
      <c r="Q20" s="18">
        <v>305</v>
      </c>
      <c r="R20" s="18">
        <v>0</v>
      </c>
      <c r="S20" s="18">
        <v>20</v>
      </c>
      <c r="T20" s="18">
        <v>294</v>
      </c>
      <c r="U20" s="18">
        <v>0</v>
      </c>
      <c r="V20" s="18">
        <v>32</v>
      </c>
      <c r="W20" s="18">
        <v>292</v>
      </c>
      <c r="X20" s="18">
        <v>0</v>
      </c>
    </row>
    <row r="21" spans="6:34" ht="50.1" customHeight="1" thickBot="1" x14ac:dyDescent="0.25">
      <c r="F21" s="3" t="s">
        <v>7</v>
      </c>
      <c r="G21" s="3" t="s">
        <v>17</v>
      </c>
      <c r="H21" s="3" t="s">
        <v>84</v>
      </c>
      <c r="I21" s="15">
        <f t="shared" si="1"/>
        <v>35.662148070907193</v>
      </c>
      <c r="J21" s="15">
        <f t="shared" si="2"/>
        <v>43.870967741935488</v>
      </c>
      <c r="K21" s="15">
        <f t="shared" si="3"/>
        <v>34.079601990049753</v>
      </c>
      <c r="L21" s="15">
        <f t="shared" si="0"/>
        <v>64.337851929092807</v>
      </c>
      <c r="M21" s="4" t="s">
        <v>81</v>
      </c>
      <c r="P21" s="18">
        <v>68</v>
      </c>
      <c r="Q21" s="18">
        <v>253</v>
      </c>
      <c r="R21" s="18">
        <v>0</v>
      </c>
      <c r="S21" s="18">
        <v>40</v>
      </c>
      <c r="T21" s="18">
        <v>274</v>
      </c>
      <c r="U21" s="18">
        <v>0</v>
      </c>
      <c r="V21" s="18">
        <v>47</v>
      </c>
      <c r="W21" s="18">
        <v>277</v>
      </c>
      <c r="X21" s="18">
        <v>0</v>
      </c>
    </row>
    <row r="22" spans="6:34" ht="50.1" customHeight="1" thickBot="1" x14ac:dyDescent="0.25">
      <c r="F22" s="3" t="s">
        <v>8</v>
      </c>
      <c r="G22" s="3" t="s">
        <v>17</v>
      </c>
      <c r="H22" s="3" t="s">
        <v>65</v>
      </c>
      <c r="I22" s="15">
        <f t="shared" si="1"/>
        <v>35.870698644421275</v>
      </c>
      <c r="J22" s="15">
        <f t="shared" si="2"/>
        <v>43.670886075949369</v>
      </c>
      <c r="K22" s="15">
        <f t="shared" si="3"/>
        <v>34.332084893882644</v>
      </c>
      <c r="L22" s="15">
        <f t="shared" si="0"/>
        <v>64.129301355578733</v>
      </c>
      <c r="M22" s="4" t="s">
        <v>79</v>
      </c>
      <c r="P22" s="18">
        <v>69</v>
      </c>
      <c r="Q22" s="18">
        <v>252</v>
      </c>
      <c r="R22" s="18">
        <v>0</v>
      </c>
      <c r="S22" s="18">
        <v>39</v>
      </c>
      <c r="T22" s="18">
        <v>275</v>
      </c>
      <c r="U22" s="18">
        <v>0</v>
      </c>
      <c r="V22" s="18">
        <v>50</v>
      </c>
      <c r="W22" s="18">
        <v>274</v>
      </c>
      <c r="X22" s="18">
        <v>0</v>
      </c>
    </row>
    <row r="23" spans="6:34" ht="50.1" customHeight="1" thickBot="1" x14ac:dyDescent="0.25">
      <c r="F23" s="3" t="s">
        <v>9</v>
      </c>
      <c r="G23" s="3" t="s">
        <v>17</v>
      </c>
      <c r="H23" s="3" t="s">
        <v>67</v>
      </c>
      <c r="I23" s="15">
        <f t="shared" si="1"/>
        <v>37.53910323253389</v>
      </c>
      <c r="J23" s="15">
        <f t="shared" si="2"/>
        <v>42.745098039215684</v>
      </c>
      <c r="K23" s="15">
        <f t="shared" si="3"/>
        <v>35.653409090909086</v>
      </c>
      <c r="L23" s="15">
        <f t="shared" si="0"/>
        <v>62.46089676746611</v>
      </c>
      <c r="M23" s="4" t="s">
        <v>77</v>
      </c>
      <c r="P23" s="18">
        <v>109</v>
      </c>
      <c r="Q23" s="18">
        <v>212</v>
      </c>
      <c r="R23" s="18">
        <v>0</v>
      </c>
      <c r="S23" s="18">
        <v>63</v>
      </c>
      <c r="T23" s="18">
        <v>251</v>
      </c>
      <c r="U23" s="18">
        <v>0</v>
      </c>
      <c r="V23" s="18">
        <v>83</v>
      </c>
      <c r="W23" s="18">
        <v>241</v>
      </c>
      <c r="X23" s="18">
        <v>0</v>
      </c>
    </row>
    <row r="24" spans="6:34" ht="50.1" customHeight="1" thickBot="1" x14ac:dyDescent="0.25">
      <c r="F24" s="11" t="s">
        <v>13</v>
      </c>
      <c r="G24" s="11" t="s">
        <v>17</v>
      </c>
      <c r="H24" s="11" t="s">
        <v>93</v>
      </c>
      <c r="I24" s="17">
        <f>(P24+T24+X24)/(SUM(P24:X24))*100</f>
        <v>67.257559958289875</v>
      </c>
      <c r="J24" s="17">
        <f>(P24/(P24+S24+V24))*100</f>
        <v>78.707224334600753</v>
      </c>
      <c r="K24" s="17">
        <f>T24/(Q24+T24+W24)*100</f>
        <v>64.183381088825215</v>
      </c>
      <c r="L24" s="17">
        <f t="shared" si="0"/>
        <v>18.873826903023982</v>
      </c>
      <c r="M24" s="12" t="s">
        <v>12</v>
      </c>
      <c r="P24" s="18">
        <v>207</v>
      </c>
      <c r="Q24" s="18">
        <v>46</v>
      </c>
      <c r="R24" s="18">
        <v>68</v>
      </c>
      <c r="S24" s="18">
        <v>25</v>
      </c>
      <c r="T24" s="18">
        <v>224</v>
      </c>
      <c r="U24" s="18">
        <v>65</v>
      </c>
      <c r="V24" s="18">
        <v>31</v>
      </c>
      <c r="W24" s="18">
        <v>79</v>
      </c>
      <c r="X24" s="18">
        <v>214</v>
      </c>
    </row>
    <row r="25" spans="6:34" ht="50.1" customHeight="1" thickBot="1" x14ac:dyDescent="0.25">
      <c r="F25" s="9" t="s">
        <v>11</v>
      </c>
      <c r="G25" s="9" t="s">
        <v>17</v>
      </c>
      <c r="H25" s="9" t="s">
        <v>96</v>
      </c>
      <c r="I25" s="16">
        <f>(P25+T25+X25)/(SUM(P25:X25))*100</f>
        <v>68.580375782880992</v>
      </c>
      <c r="J25" s="16">
        <f>(P25/(P25+S25+V25))*100</f>
        <v>77.12177121771218</v>
      </c>
      <c r="K25" s="16">
        <f>T25/(Q25+T25+W25)*100</f>
        <v>60</v>
      </c>
      <c r="L25" s="16">
        <f t="shared" si="0"/>
        <v>23.799582463465555</v>
      </c>
      <c r="M25" s="9" t="s">
        <v>12</v>
      </c>
      <c r="P25" s="18">
        <v>209</v>
      </c>
      <c r="Q25" s="18">
        <v>82</v>
      </c>
      <c r="R25" s="18">
        <v>30</v>
      </c>
      <c r="S25" s="18">
        <v>22</v>
      </c>
      <c r="T25" s="18">
        <v>249</v>
      </c>
      <c r="U25" s="18">
        <v>43</v>
      </c>
      <c r="V25" s="18">
        <v>40</v>
      </c>
      <c r="W25" s="18">
        <v>84</v>
      </c>
      <c r="X25" s="18">
        <v>199</v>
      </c>
    </row>
    <row r="26" spans="6:34" ht="50.1" customHeight="1" thickBot="1" x14ac:dyDescent="0.25">
      <c r="F26" s="9" t="s">
        <v>10</v>
      </c>
      <c r="G26" s="9" t="s">
        <v>17</v>
      </c>
      <c r="H26" s="9" t="s">
        <v>100</v>
      </c>
      <c r="I26" s="16">
        <f t="shared" ref="I26:I28" si="4">(P26+T26+X26)/(SUM(P26:X26))*100</f>
        <v>68.717413972888437</v>
      </c>
      <c r="J26" s="16">
        <f t="shared" ref="J26:J28" si="5">(P26/(P26+S26+V26))*100</f>
        <v>77.966101694915253</v>
      </c>
      <c r="K26" s="16">
        <f t="shared" ref="K26:K28" si="6">T26/(Q26+T26+W26)*100</f>
        <v>64.305177111716617</v>
      </c>
      <c r="L26" s="16">
        <f t="shared" si="0"/>
        <v>20.437956204379564</v>
      </c>
      <c r="M26" s="10" t="s">
        <v>98</v>
      </c>
      <c r="P26" s="18">
        <v>230</v>
      </c>
      <c r="Q26" s="18">
        <v>44</v>
      </c>
      <c r="R26" s="18">
        <v>47</v>
      </c>
      <c r="S26" s="18">
        <v>21</v>
      </c>
      <c r="T26" s="18">
        <v>236</v>
      </c>
      <c r="U26" s="18">
        <v>57</v>
      </c>
      <c r="V26" s="18">
        <v>44</v>
      </c>
      <c r="W26" s="18">
        <v>87</v>
      </c>
      <c r="X26" s="18">
        <v>193</v>
      </c>
    </row>
    <row r="27" spans="6:34" ht="50.1" customHeight="1" thickBot="1" x14ac:dyDescent="0.25">
      <c r="F27" s="11" t="s">
        <v>15</v>
      </c>
      <c r="G27" s="11" t="s">
        <v>17</v>
      </c>
      <c r="H27" s="11" t="s">
        <v>87</v>
      </c>
      <c r="I27" s="17">
        <f>(P27+T27+X27)/(SUM(P27:X27))*100</f>
        <v>71.324296141814386</v>
      </c>
      <c r="J27" s="17">
        <f>(P27/(P27+S27+V27))*100</f>
        <v>76.261127596439167</v>
      </c>
      <c r="K27" s="17">
        <f>T27/(Q27+T27+W27)*100</f>
        <v>66.83673469387756</v>
      </c>
      <c r="L27" s="17">
        <f t="shared" si="0"/>
        <v>21.897810218978105</v>
      </c>
      <c r="M27" s="12" t="s">
        <v>12</v>
      </c>
      <c r="P27" s="18">
        <v>257</v>
      </c>
      <c r="Q27" s="18">
        <v>38</v>
      </c>
      <c r="R27" s="18">
        <v>26</v>
      </c>
      <c r="S27" s="18">
        <v>13</v>
      </c>
      <c r="T27" s="18">
        <v>262</v>
      </c>
      <c r="U27" s="18">
        <v>39</v>
      </c>
      <c r="V27" s="18">
        <v>67</v>
      </c>
      <c r="W27" s="18">
        <v>92</v>
      </c>
      <c r="X27" s="18">
        <v>165</v>
      </c>
    </row>
    <row r="28" spans="6:34" ht="50.1" customHeight="1" thickBot="1" x14ac:dyDescent="0.25">
      <c r="F28" s="11" t="s">
        <v>16</v>
      </c>
      <c r="G28" s="11" t="s">
        <v>17</v>
      </c>
      <c r="H28" s="11" t="s">
        <v>90</v>
      </c>
      <c r="I28" s="20">
        <f t="shared" si="4"/>
        <v>72.367049009384772</v>
      </c>
      <c r="J28" s="20">
        <f t="shared" si="5"/>
        <v>79.401993355481721</v>
      </c>
      <c r="K28" s="20">
        <f t="shared" si="6"/>
        <v>68.956043956043956</v>
      </c>
      <c r="L28" s="20">
        <f t="shared" si="0"/>
        <v>18.248175182481752</v>
      </c>
      <c r="M28" s="12" t="s">
        <v>12</v>
      </c>
      <c r="P28" s="18">
        <v>239</v>
      </c>
      <c r="Q28" s="18">
        <v>40</v>
      </c>
      <c r="R28" s="18">
        <v>42</v>
      </c>
      <c r="S28" s="18">
        <v>15</v>
      </c>
      <c r="T28" s="18">
        <v>251</v>
      </c>
      <c r="U28" s="18">
        <v>48</v>
      </c>
      <c r="V28" s="18">
        <v>47</v>
      </c>
      <c r="W28" s="18">
        <v>73</v>
      </c>
      <c r="X28" s="18">
        <v>204</v>
      </c>
    </row>
    <row r="29" spans="6:34" ht="20.100000000000001" customHeight="1" thickBot="1" x14ac:dyDescent="0.25">
      <c r="F29" s="13"/>
      <c r="G29" s="13"/>
      <c r="H29" s="13"/>
      <c r="I29" s="13"/>
      <c r="J29" s="13"/>
      <c r="K29" s="13"/>
      <c r="L29" s="13"/>
      <c r="M29" s="14"/>
      <c r="P29" s="18"/>
      <c r="Q29" s="18"/>
      <c r="R29" s="18"/>
      <c r="S29" s="18"/>
      <c r="T29" s="18"/>
      <c r="U29" s="18"/>
      <c r="V29" s="18"/>
      <c r="W29" s="18"/>
      <c r="X29" s="18"/>
    </row>
    <row r="30" spans="6:34" ht="50.1" customHeight="1" thickBot="1" x14ac:dyDescent="0.25">
      <c r="F30" s="3" t="s">
        <v>9</v>
      </c>
      <c r="G30" s="3" t="s">
        <v>18</v>
      </c>
      <c r="H30" s="3" t="s">
        <v>68</v>
      </c>
      <c r="I30" s="15">
        <f t="shared" ref="I30:I37" si="7">(P30+T30+X30)/(SUM(P30:X30))*100</f>
        <v>38.952879581151834</v>
      </c>
      <c r="J30" s="15">
        <f t="shared" ref="J30:J37" si="8">(P30/(P30+S30+V30))*100</f>
        <v>40.585774058577407</v>
      </c>
      <c r="K30" s="15">
        <f t="shared" ref="K30:K37" si="9">T30/(Q30+T30+W30)*100</f>
        <v>56.944444444444443</v>
      </c>
      <c r="L30" s="15">
        <f t="shared" si="0"/>
        <v>18.1151832460733</v>
      </c>
      <c r="M30" s="4" t="s">
        <v>78</v>
      </c>
      <c r="P30" s="18">
        <v>97</v>
      </c>
      <c r="Q30" s="18">
        <v>16</v>
      </c>
      <c r="R30" s="18">
        <v>209</v>
      </c>
      <c r="S30" s="18">
        <v>71</v>
      </c>
      <c r="T30" s="18">
        <v>41</v>
      </c>
      <c r="U30" s="18">
        <v>201</v>
      </c>
      <c r="V30" s="18">
        <v>71</v>
      </c>
      <c r="W30" s="18">
        <v>15</v>
      </c>
      <c r="X30" s="18">
        <v>234</v>
      </c>
    </row>
    <row r="31" spans="6:34" ht="50.1" customHeight="1" thickBot="1" x14ac:dyDescent="0.25">
      <c r="F31" s="3" t="s">
        <v>7</v>
      </c>
      <c r="G31" s="3" t="s">
        <v>18</v>
      </c>
      <c r="H31" s="3" t="s">
        <v>85</v>
      </c>
      <c r="I31" s="15">
        <f t="shared" si="7"/>
        <v>47.853403141361255</v>
      </c>
      <c r="J31" s="15">
        <f t="shared" si="8"/>
        <v>45.322580645161295</v>
      </c>
      <c r="K31" s="15">
        <f t="shared" si="9"/>
        <v>69.402985074626869</v>
      </c>
      <c r="L31" s="15">
        <f t="shared" si="0"/>
        <v>39.790575916230367</v>
      </c>
      <c r="M31" s="4" t="s">
        <v>82</v>
      </c>
      <c r="P31" s="18">
        <v>281</v>
      </c>
      <c r="Q31" s="18">
        <v>20</v>
      </c>
      <c r="R31" s="18">
        <v>21</v>
      </c>
      <c r="S31" s="18">
        <v>123</v>
      </c>
      <c r="T31" s="18">
        <v>93</v>
      </c>
      <c r="U31" s="18">
        <v>97</v>
      </c>
      <c r="V31" s="18">
        <v>216</v>
      </c>
      <c r="W31" s="18">
        <v>21</v>
      </c>
      <c r="X31" s="18">
        <v>83</v>
      </c>
    </row>
    <row r="32" spans="6:34" ht="50.1" customHeight="1" thickBot="1" x14ac:dyDescent="0.25">
      <c r="F32" s="3" t="s">
        <v>5</v>
      </c>
      <c r="G32" s="3" t="s">
        <v>18</v>
      </c>
      <c r="H32" s="3" t="s">
        <v>71</v>
      </c>
      <c r="I32" s="15">
        <f t="shared" si="7"/>
        <v>49.005235602094238</v>
      </c>
      <c r="J32" s="15">
        <f t="shared" si="8"/>
        <v>46.460980036297642</v>
      </c>
      <c r="K32" s="15">
        <f t="shared" si="9"/>
        <v>66.666666666666657</v>
      </c>
      <c r="L32" s="15">
        <f t="shared" si="0"/>
        <v>35.916230366492144</v>
      </c>
      <c r="M32" s="4" t="s">
        <v>74</v>
      </c>
      <c r="P32" s="18">
        <v>256</v>
      </c>
      <c r="Q32" s="18">
        <v>31</v>
      </c>
      <c r="R32" s="18">
        <v>35</v>
      </c>
      <c r="S32" s="18">
        <v>108</v>
      </c>
      <c r="T32" s="18">
        <v>96</v>
      </c>
      <c r="U32" s="18">
        <v>109</v>
      </c>
      <c r="V32" s="18">
        <v>187</v>
      </c>
      <c r="W32" s="18">
        <v>17</v>
      </c>
      <c r="X32" s="18">
        <v>116</v>
      </c>
    </row>
    <row r="33" spans="6:24" ht="50.1" customHeight="1" thickBot="1" x14ac:dyDescent="0.25">
      <c r="F33" s="3" t="s">
        <v>8</v>
      </c>
      <c r="G33" s="3" t="s">
        <v>18</v>
      </c>
      <c r="H33" s="3" t="s">
        <v>72</v>
      </c>
      <c r="I33" s="15">
        <f t="shared" si="7"/>
        <v>55.183246073298434</v>
      </c>
      <c r="J33" s="15">
        <f t="shared" si="8"/>
        <v>54.042553191489361</v>
      </c>
      <c r="K33" s="15">
        <f t="shared" si="9"/>
        <v>61.6</v>
      </c>
      <c r="L33" s="15">
        <f t="shared" si="0"/>
        <v>32.670157068062828</v>
      </c>
      <c r="M33" s="4" t="s">
        <v>79</v>
      </c>
      <c r="P33" s="18">
        <v>254</v>
      </c>
      <c r="Q33" s="18">
        <v>47</v>
      </c>
      <c r="R33" s="18">
        <v>21</v>
      </c>
      <c r="S33" s="18">
        <v>64</v>
      </c>
      <c r="T33" s="18">
        <v>154</v>
      </c>
      <c r="U33" s="18">
        <v>95</v>
      </c>
      <c r="V33" s="18">
        <v>152</v>
      </c>
      <c r="W33" s="18">
        <v>49</v>
      </c>
      <c r="X33" s="18">
        <v>119</v>
      </c>
    </row>
    <row r="34" spans="6:24" ht="50.1" customHeight="1" thickBot="1" x14ac:dyDescent="0.25">
      <c r="F34" s="9" t="s">
        <v>10</v>
      </c>
      <c r="G34" s="9" t="s">
        <v>18</v>
      </c>
      <c r="H34" s="9" t="s">
        <v>101</v>
      </c>
      <c r="I34" s="16">
        <f t="shared" si="7"/>
        <v>64.921465968586389</v>
      </c>
      <c r="J34" s="16">
        <f t="shared" si="8"/>
        <v>58.661417322834644</v>
      </c>
      <c r="K34" s="16">
        <f t="shared" si="9"/>
        <v>92.156862745098039</v>
      </c>
      <c r="L34" s="16">
        <f t="shared" si="0"/>
        <v>23.246073298429319</v>
      </c>
      <c r="M34" s="10" t="s">
        <v>98</v>
      </c>
      <c r="P34" s="18">
        <v>298</v>
      </c>
      <c r="Q34" s="18">
        <v>4</v>
      </c>
      <c r="R34" s="18">
        <v>20</v>
      </c>
      <c r="S34" s="18">
        <v>79</v>
      </c>
      <c r="T34" s="18">
        <v>141</v>
      </c>
      <c r="U34" s="18">
        <v>93</v>
      </c>
      <c r="V34" s="18">
        <v>131</v>
      </c>
      <c r="W34" s="18">
        <v>8</v>
      </c>
      <c r="X34" s="18">
        <v>181</v>
      </c>
    </row>
    <row r="35" spans="6:24" ht="50.1" customHeight="1" thickBot="1" x14ac:dyDescent="0.25">
      <c r="F35" s="11" t="s">
        <v>13</v>
      </c>
      <c r="G35" s="11" t="s">
        <v>18</v>
      </c>
      <c r="H35" s="11" t="s">
        <v>94</v>
      </c>
      <c r="I35" s="17">
        <f t="shared" si="7"/>
        <v>65.968586387434556</v>
      </c>
      <c r="J35" s="17">
        <f t="shared" si="8"/>
        <v>55.393053016453386</v>
      </c>
      <c r="K35" s="17">
        <f t="shared" si="9"/>
        <v>93.220338983050837</v>
      </c>
      <c r="L35" s="17">
        <f t="shared" si="0"/>
        <v>26.806282722513092</v>
      </c>
      <c r="M35" s="12" t="s">
        <v>12</v>
      </c>
      <c r="P35" s="18">
        <v>303</v>
      </c>
      <c r="Q35" s="18">
        <v>4</v>
      </c>
      <c r="R35" s="18">
        <v>15</v>
      </c>
      <c r="S35" s="18">
        <v>94</v>
      </c>
      <c r="T35" s="18">
        <v>165</v>
      </c>
      <c r="U35" s="18">
        <v>54</v>
      </c>
      <c r="V35" s="18">
        <v>150</v>
      </c>
      <c r="W35" s="18">
        <v>8</v>
      </c>
      <c r="X35" s="18">
        <v>162</v>
      </c>
    </row>
    <row r="36" spans="6:24" ht="50.1" customHeight="1" thickBot="1" x14ac:dyDescent="0.25">
      <c r="F36" s="9" t="s">
        <v>11</v>
      </c>
      <c r="G36" s="9" t="s">
        <v>18</v>
      </c>
      <c r="H36" s="9" t="s">
        <v>97</v>
      </c>
      <c r="I36" s="16">
        <f t="shared" si="7"/>
        <v>67.015706806282722</v>
      </c>
      <c r="J36" s="16">
        <f t="shared" si="8"/>
        <v>66.590389016018307</v>
      </c>
      <c r="K36" s="16">
        <f t="shared" si="9"/>
        <v>91.156462585034021</v>
      </c>
      <c r="L36" s="16">
        <f t="shared" si="0"/>
        <v>16.649214659685864</v>
      </c>
      <c r="M36" s="10" t="s">
        <v>12</v>
      </c>
      <c r="P36" s="18">
        <v>291</v>
      </c>
      <c r="Q36" s="18">
        <v>3</v>
      </c>
      <c r="R36" s="18">
        <v>28</v>
      </c>
      <c r="S36" s="18">
        <v>51</v>
      </c>
      <c r="T36" s="18">
        <v>134</v>
      </c>
      <c r="U36" s="18">
        <v>128</v>
      </c>
      <c r="V36" s="18">
        <v>95</v>
      </c>
      <c r="W36" s="18">
        <v>10</v>
      </c>
      <c r="X36" s="18">
        <v>215</v>
      </c>
    </row>
    <row r="37" spans="6:24" ht="50.1" customHeight="1" thickBot="1" x14ac:dyDescent="0.25">
      <c r="F37" s="11" t="s">
        <v>15</v>
      </c>
      <c r="G37" s="11" t="s">
        <v>18</v>
      </c>
      <c r="H37" s="11" t="s">
        <v>88</v>
      </c>
      <c r="I37" s="17">
        <f t="shared" si="7"/>
        <v>72.460732984293202</v>
      </c>
      <c r="J37" s="20">
        <f t="shared" si="8"/>
        <v>73.182957393483704</v>
      </c>
      <c r="K37" s="17">
        <f t="shared" si="9"/>
        <v>92.352941176470594</v>
      </c>
      <c r="L37" s="20">
        <f t="shared" si="0"/>
        <v>12.56544502617801</v>
      </c>
      <c r="M37" s="12" t="s">
        <v>12</v>
      </c>
      <c r="P37" s="18">
        <v>292</v>
      </c>
      <c r="Q37" s="18">
        <v>5</v>
      </c>
      <c r="R37" s="18">
        <v>25</v>
      </c>
      <c r="S37" s="18">
        <v>38</v>
      </c>
      <c r="T37" s="18">
        <v>157</v>
      </c>
      <c r="U37" s="18">
        <v>118</v>
      </c>
      <c r="V37" s="18">
        <v>69</v>
      </c>
      <c r="W37" s="18">
        <v>8</v>
      </c>
      <c r="X37" s="18">
        <v>243</v>
      </c>
    </row>
    <row r="38" spans="6:24" ht="50.1" customHeight="1" thickBot="1" x14ac:dyDescent="0.25">
      <c r="F38" s="11" t="s">
        <v>16</v>
      </c>
      <c r="G38" s="11" t="s">
        <v>18</v>
      </c>
      <c r="H38" s="11" t="s">
        <v>91</v>
      </c>
      <c r="I38" s="20">
        <f t="shared" si="1"/>
        <v>73.507853403141368</v>
      </c>
      <c r="J38" s="17">
        <f t="shared" si="2"/>
        <v>69.533169533169541</v>
      </c>
      <c r="K38" s="20">
        <f t="shared" si="3"/>
        <v>95.959595959595958</v>
      </c>
      <c r="L38" s="17">
        <f t="shared" si="0"/>
        <v>13.821989528795811</v>
      </c>
      <c r="M38" s="12" t="s">
        <v>12</v>
      </c>
      <c r="P38" s="18">
        <v>283</v>
      </c>
      <c r="Q38" s="18">
        <v>2</v>
      </c>
      <c r="R38" s="18">
        <v>37</v>
      </c>
      <c r="S38" s="18">
        <v>39</v>
      </c>
      <c r="T38" s="18">
        <v>190</v>
      </c>
      <c r="U38" s="18">
        <v>84</v>
      </c>
      <c r="V38" s="18">
        <v>85</v>
      </c>
      <c r="W38" s="18">
        <v>6</v>
      </c>
      <c r="X38" s="18">
        <v>229</v>
      </c>
    </row>
  </sheetData>
  <mergeCells count="20">
    <mergeCell ref="Z16:AC16"/>
    <mergeCell ref="AE16:AH16"/>
    <mergeCell ref="Z17:AC17"/>
    <mergeCell ref="AE17:AH17"/>
    <mergeCell ref="Z18:AC18"/>
    <mergeCell ref="AE18:AH18"/>
    <mergeCell ref="Z13:AC13"/>
    <mergeCell ref="AE13:AH13"/>
    <mergeCell ref="Z14:AC14"/>
    <mergeCell ref="AE14:AH14"/>
    <mergeCell ref="Z15:AC15"/>
    <mergeCell ref="AE15:AH15"/>
    <mergeCell ref="Z12:AC12"/>
    <mergeCell ref="AE12:AH12"/>
    <mergeCell ref="Z9:AC9"/>
    <mergeCell ref="AE9:AH9"/>
    <mergeCell ref="Z10:AC10"/>
    <mergeCell ref="AE10:AH10"/>
    <mergeCell ref="Z11:AC11"/>
    <mergeCell ref="AE11:AH1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FDBD-7E53-41B6-8E81-F47B00B0D29C}">
  <dimension ref="F8:AH38"/>
  <sheetViews>
    <sheetView showGridLines="0" topLeftCell="A5" zoomScale="70" zoomScaleNormal="70" workbookViewId="0">
      <selection activeCell="Z9" sqref="Z9:AH18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26" width="9.140625" style="1"/>
    <col min="27" max="27" width="10.42578125" style="1" bestFit="1" customWidth="1"/>
    <col min="28" max="16384" width="9.140625" style="1"/>
  </cols>
  <sheetData>
    <row r="8" spans="6:34" ht="15" customHeight="1" thickBot="1" x14ac:dyDescent="0.25">
      <c r="F8" s="2"/>
      <c r="H8" s="2"/>
      <c r="I8" s="2"/>
      <c r="J8" s="2"/>
      <c r="K8" s="2"/>
      <c r="L8" s="2"/>
      <c r="M8" s="5"/>
      <c r="P8" s="45" t="s">
        <v>143</v>
      </c>
      <c r="Q8" s="45"/>
      <c r="R8" s="45"/>
      <c r="S8" s="45"/>
      <c r="T8" s="45"/>
      <c r="U8" s="45"/>
      <c r="V8" s="45"/>
      <c r="W8" s="45"/>
      <c r="X8" s="45"/>
    </row>
    <row r="9" spans="6:34" ht="30" customHeight="1" thickBot="1" x14ac:dyDescent="0.3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142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  <c r="Z9" s="26" t="s">
        <v>144</v>
      </c>
      <c r="AA9" s="27"/>
      <c r="AB9" s="27"/>
      <c r="AC9" s="28"/>
      <c r="AE9" s="26" t="s">
        <v>145</v>
      </c>
      <c r="AF9" s="27"/>
      <c r="AG9" s="27"/>
      <c r="AH9" s="28"/>
    </row>
    <row r="10" spans="6:34" ht="50.1" customHeight="1" thickBot="1" x14ac:dyDescent="0.25">
      <c r="F10" s="3" t="s">
        <v>9</v>
      </c>
      <c r="G10" s="3" t="s">
        <v>6</v>
      </c>
      <c r="H10" s="3" t="s">
        <v>107</v>
      </c>
      <c r="I10" s="15">
        <f>(P10+T10+X10)/(SUM(P10:X10))*100</f>
        <v>38.568450312717168</v>
      </c>
      <c r="J10" s="15">
        <f>(P10/(P10+S10+V10))*100</f>
        <v>40.765957446808507</v>
      </c>
      <c r="K10" s="15">
        <f>T10/(Q10+T10+W10)*100</f>
        <v>38.936535162950257</v>
      </c>
      <c r="L10" s="15">
        <f>(Q10+S10+V10+W10)/(SUM(P10:X10))*100</f>
        <v>36.553161917998608</v>
      </c>
      <c r="M10" s="4" t="s">
        <v>108</v>
      </c>
      <c r="P10" s="18">
        <v>479</v>
      </c>
      <c r="Q10" s="18">
        <v>165</v>
      </c>
      <c r="R10" s="18">
        <v>322</v>
      </c>
      <c r="S10" s="18">
        <v>321</v>
      </c>
      <c r="T10" s="18">
        <v>227</v>
      </c>
      <c r="U10" s="18">
        <v>394</v>
      </c>
      <c r="V10" s="18">
        <v>375</v>
      </c>
      <c r="W10" s="18">
        <v>191</v>
      </c>
      <c r="X10" s="18">
        <v>404</v>
      </c>
      <c r="Z10" s="29">
        <f>AVERAGE((I10,I20,I30))</f>
        <v>38.830060529780788</v>
      </c>
      <c r="AA10" s="30"/>
      <c r="AB10" s="30"/>
      <c r="AC10" s="31"/>
      <c r="AE10" s="29">
        <f>_xlfn.STDEV.P(I10,I20,I30)</f>
        <v>4.2103894624709355</v>
      </c>
      <c r="AF10" s="30"/>
      <c r="AG10" s="30"/>
      <c r="AH10" s="31"/>
    </row>
    <row r="11" spans="6:34" ht="50.1" customHeight="1" thickBot="1" x14ac:dyDescent="0.25">
      <c r="F11" s="3" t="s">
        <v>7</v>
      </c>
      <c r="G11" s="3" t="s">
        <v>6</v>
      </c>
      <c r="H11" s="3" t="s">
        <v>120</v>
      </c>
      <c r="I11" s="15">
        <f>(P11+T11+X11)/(SUM(P11:X11))*100</f>
        <v>38.985406532314109</v>
      </c>
      <c r="J11" s="15">
        <f>(P11/(P11+S11+V11))*100</f>
        <v>41.941074523396878</v>
      </c>
      <c r="K11" s="15">
        <f>T11/(Q11+T11+W11)*100</f>
        <v>36.260162601626014</v>
      </c>
      <c r="L11" s="15">
        <f t="shared" ref="L11:L38" si="0">(Q11+S11+V11+W11)/(SUM(P11:X11))*100</f>
        <v>50.521195274496179</v>
      </c>
      <c r="M11" s="4" t="s">
        <v>119</v>
      </c>
      <c r="P11" s="18">
        <v>484</v>
      </c>
      <c r="Q11" s="18">
        <v>357</v>
      </c>
      <c r="R11" s="18">
        <v>125</v>
      </c>
      <c r="S11" s="18">
        <v>319</v>
      </c>
      <c r="T11" s="18">
        <v>446</v>
      </c>
      <c r="U11" s="18">
        <v>177</v>
      </c>
      <c r="V11" s="18">
        <v>351</v>
      </c>
      <c r="W11" s="18">
        <v>427</v>
      </c>
      <c r="X11" s="18">
        <v>192</v>
      </c>
      <c r="Z11" s="29">
        <f>AVERAGE((I11,I21,I32))</f>
        <v>41.359777268732444</v>
      </c>
      <c r="AA11" s="30"/>
      <c r="AB11" s="30"/>
      <c r="AC11" s="31"/>
      <c r="AE11" s="29">
        <f>_xlfn.STDEV.P((I11,I21,I32))</f>
        <v>2.2173918482030843</v>
      </c>
      <c r="AF11" s="30"/>
      <c r="AG11" s="30"/>
      <c r="AH11" s="31"/>
    </row>
    <row r="12" spans="6:34" ht="50.1" customHeight="1" thickBot="1" x14ac:dyDescent="0.25">
      <c r="F12" s="3" t="s">
        <v>5</v>
      </c>
      <c r="G12" s="3" t="s">
        <v>6</v>
      </c>
      <c r="H12" s="3" t="s">
        <v>113</v>
      </c>
      <c r="I12" s="15">
        <f>(P12+T12+X12)/(SUM(P12:X12))*100</f>
        <v>39.089645587213347</v>
      </c>
      <c r="J12" s="15">
        <f>(P12/(P12+S12+V12))*100</f>
        <v>40.061633281972263</v>
      </c>
      <c r="K12" s="15">
        <f>T12/(Q12+T12+W12)*100</f>
        <v>38.661202185792348</v>
      </c>
      <c r="L12" s="15">
        <f t="shared" si="0"/>
        <v>42.633773453787356</v>
      </c>
      <c r="M12" s="4" t="s">
        <v>114</v>
      </c>
      <c r="P12" s="18">
        <v>520</v>
      </c>
      <c r="Q12" s="18">
        <v>217</v>
      </c>
      <c r="R12" s="18">
        <v>229</v>
      </c>
      <c r="S12" s="18">
        <v>362</v>
      </c>
      <c r="T12" s="18">
        <v>283</v>
      </c>
      <c r="U12" s="18">
        <v>297</v>
      </c>
      <c r="V12" s="18">
        <v>416</v>
      </c>
      <c r="W12" s="18">
        <v>232</v>
      </c>
      <c r="X12" s="18">
        <v>322</v>
      </c>
      <c r="Z12" s="29">
        <f>AVERAGE((I12,I22,I31))</f>
        <v>40.233722919358677</v>
      </c>
      <c r="AA12" s="30"/>
      <c r="AB12" s="30"/>
      <c r="AC12" s="31"/>
      <c r="AE12" s="29">
        <f>_xlfn.STDEV.P((I12,I22,I31))</f>
        <v>3.1460873986200091</v>
      </c>
      <c r="AF12" s="30"/>
      <c r="AG12" s="30"/>
      <c r="AH12" s="31"/>
    </row>
    <row r="13" spans="6:34" ht="50.1" customHeight="1" thickBot="1" x14ac:dyDescent="0.25">
      <c r="F13" s="3" t="s">
        <v>8</v>
      </c>
      <c r="G13" s="3" t="s">
        <v>6</v>
      </c>
      <c r="H13" s="3" t="s">
        <v>102</v>
      </c>
      <c r="I13" s="15">
        <f t="shared" ref="I13:I23" si="1">(P13+T13+X13)/(SUM(P13:X13))*100</f>
        <v>39.610840861709526</v>
      </c>
      <c r="J13" s="15">
        <f t="shared" ref="J13:J23" si="2">(P13/(P13+S13+V13))*100</f>
        <v>42.243902439024389</v>
      </c>
      <c r="K13" s="15">
        <f t="shared" ref="K13:K23" si="3">T13/(Q13+T13+W13)*100</f>
        <v>41.216216216216218</v>
      </c>
      <c r="L13" s="15">
        <f t="shared" si="0"/>
        <v>32.661570535093816</v>
      </c>
      <c r="M13" s="4" t="s">
        <v>105</v>
      </c>
      <c r="P13" s="18">
        <v>433</v>
      </c>
      <c r="Q13" s="18">
        <v>175</v>
      </c>
      <c r="R13" s="18">
        <v>358</v>
      </c>
      <c r="S13" s="18">
        <v>258</v>
      </c>
      <c r="T13" s="18">
        <v>244</v>
      </c>
      <c r="U13" s="18">
        <v>440</v>
      </c>
      <c r="V13" s="18">
        <v>334</v>
      </c>
      <c r="W13" s="18">
        <v>173</v>
      </c>
      <c r="X13" s="18">
        <v>463</v>
      </c>
      <c r="Z13" s="29">
        <f>AVERAGE((I13,I23,I33))</f>
        <v>42.63360936666836</v>
      </c>
      <c r="AA13" s="30"/>
      <c r="AB13" s="30"/>
      <c r="AC13" s="31"/>
      <c r="AE13" s="29">
        <f>_xlfn.STDEV.P((I13,I23,I33))</f>
        <v>3.3524165736582754</v>
      </c>
      <c r="AF13" s="30"/>
      <c r="AG13" s="30"/>
      <c r="AH13" s="31"/>
    </row>
    <row r="14" spans="6:34" ht="50.1" customHeight="1" thickBot="1" x14ac:dyDescent="0.25">
      <c r="F14" s="11" t="s">
        <v>13</v>
      </c>
      <c r="G14" s="11" t="s">
        <v>6</v>
      </c>
      <c r="H14" s="11" t="s">
        <v>132</v>
      </c>
      <c r="I14" s="17">
        <f>(P14+T14+X14)/(SUM(P14:X14))*100</f>
        <v>59.687500000000007</v>
      </c>
      <c r="J14" s="17">
        <f>(P14/(P14+S14+V14))*100</f>
        <v>60.941828254847643</v>
      </c>
      <c r="K14" s="17">
        <f>T14/(Q14+T14+W14)*100</f>
        <v>60.436137071651089</v>
      </c>
      <c r="L14" s="17">
        <f t="shared" si="0"/>
        <v>27.916666666666668</v>
      </c>
      <c r="M14" s="12" t="s">
        <v>131</v>
      </c>
      <c r="P14" s="18">
        <v>220</v>
      </c>
      <c r="Q14" s="18">
        <v>50</v>
      </c>
      <c r="R14" s="18">
        <v>52</v>
      </c>
      <c r="S14" s="18">
        <v>53</v>
      </c>
      <c r="T14" s="18">
        <v>194</v>
      </c>
      <c r="U14" s="18">
        <v>67</v>
      </c>
      <c r="V14" s="18">
        <v>88</v>
      </c>
      <c r="W14" s="18">
        <v>77</v>
      </c>
      <c r="X14" s="18">
        <v>159</v>
      </c>
      <c r="Z14" s="29">
        <f>AVERAGE((I14,I26,I34))</f>
        <v>57.647199557967419</v>
      </c>
      <c r="AA14" s="30"/>
      <c r="AB14" s="30"/>
      <c r="AC14" s="31"/>
      <c r="AE14" s="29">
        <f>_xlfn.STDEV.P((I14,I26,I34))</f>
        <v>3.5382779095587118</v>
      </c>
      <c r="AF14" s="30"/>
      <c r="AG14" s="30"/>
      <c r="AH14" s="31"/>
    </row>
    <row r="15" spans="6:34" ht="50.1" customHeight="1" thickBot="1" x14ac:dyDescent="0.25">
      <c r="F15" s="11" t="s">
        <v>16</v>
      </c>
      <c r="G15" s="11" t="s">
        <v>6</v>
      </c>
      <c r="H15" s="11" t="s">
        <v>128</v>
      </c>
      <c r="I15" s="17">
        <f>(P15+T15+X15)/(SUM(P15:X15))*100</f>
        <v>62.5</v>
      </c>
      <c r="J15" s="20">
        <f>(P15/(P15+S15+V15))*100</f>
        <v>77.682403433476395</v>
      </c>
      <c r="K15" s="20">
        <f>T15/(Q15+T15+W15)*100</f>
        <v>69.547325102880663</v>
      </c>
      <c r="L15" s="20">
        <f t="shared" si="0"/>
        <v>13.125</v>
      </c>
      <c r="M15" s="12" t="s">
        <v>12</v>
      </c>
      <c r="P15" s="18">
        <v>181</v>
      </c>
      <c r="Q15" s="18">
        <v>29</v>
      </c>
      <c r="R15" s="18">
        <v>112</v>
      </c>
      <c r="S15" s="18">
        <v>23</v>
      </c>
      <c r="T15" s="18">
        <v>169</v>
      </c>
      <c r="U15" s="18">
        <v>122</v>
      </c>
      <c r="V15" s="18">
        <v>29</v>
      </c>
      <c r="W15" s="18">
        <v>45</v>
      </c>
      <c r="X15" s="18">
        <v>250</v>
      </c>
      <c r="Z15" s="29">
        <f>AVERAGE((I15,I27,I38))</f>
        <v>63.748601018731335</v>
      </c>
      <c r="AA15" s="30"/>
      <c r="AB15" s="30"/>
      <c r="AC15" s="31"/>
      <c r="AE15" s="29">
        <f>_xlfn.STDEV.P((I15,I27,I38))</f>
        <v>2.1741814421862391</v>
      </c>
      <c r="AF15" s="30"/>
      <c r="AG15" s="30"/>
      <c r="AH15" s="31"/>
    </row>
    <row r="16" spans="6:34" ht="50.1" customHeight="1" thickBot="1" x14ac:dyDescent="0.3">
      <c r="F16" s="9" t="s">
        <v>10</v>
      </c>
      <c r="G16" s="9" t="s">
        <v>6</v>
      </c>
      <c r="H16" s="9" t="s">
        <v>139</v>
      </c>
      <c r="I16" s="16">
        <f>(P16+T16+X16)/(SUM(P16:X16))*100</f>
        <v>62.604166666666671</v>
      </c>
      <c r="J16" s="16">
        <f>(P16/(P16+S16+V16))*100</f>
        <v>61.942257217847775</v>
      </c>
      <c r="K16" s="16">
        <f>T16/(Q16+T16+W16)*100</f>
        <v>64.569536423841058</v>
      </c>
      <c r="L16" s="16">
        <f t="shared" si="0"/>
        <v>26.25</v>
      </c>
      <c r="M16" s="10" t="s">
        <v>138</v>
      </c>
      <c r="P16" s="18">
        <v>236</v>
      </c>
      <c r="Q16" s="18">
        <v>41</v>
      </c>
      <c r="R16" s="18">
        <v>45</v>
      </c>
      <c r="S16" s="18">
        <v>57</v>
      </c>
      <c r="T16" s="18">
        <v>195</v>
      </c>
      <c r="U16" s="18">
        <v>62</v>
      </c>
      <c r="V16" s="18">
        <v>88</v>
      </c>
      <c r="W16" s="18">
        <v>66</v>
      </c>
      <c r="X16" s="18">
        <v>170</v>
      </c>
      <c r="Z16" s="42">
        <f>AVERAGE((I16,I28,I37))</f>
        <v>63.608657586102936</v>
      </c>
      <c r="AA16" s="43"/>
      <c r="AB16" s="43"/>
      <c r="AC16" s="44"/>
      <c r="AE16" s="42">
        <f>_xlfn.STDEV.P((I16,I28,I37))</f>
        <v>1.8311534822794886</v>
      </c>
      <c r="AF16" s="43"/>
      <c r="AG16" s="43"/>
      <c r="AH16" s="44"/>
    </row>
    <row r="17" spans="6:34" ht="50.1" customHeight="1" thickBot="1" x14ac:dyDescent="0.25">
      <c r="F17" s="11" t="s">
        <v>15</v>
      </c>
      <c r="G17" s="11" t="s">
        <v>6</v>
      </c>
      <c r="H17" s="11" t="s">
        <v>125</v>
      </c>
      <c r="I17" s="17">
        <f>(P17+T17+X17)/(SUM(P17:X17))*100</f>
        <v>64.791666666666671</v>
      </c>
      <c r="J17" s="17">
        <f>(P17/(P17+S17+V17))*100</f>
        <v>67.088607594936718</v>
      </c>
      <c r="K17" s="17">
        <f>T17/(Q17+T17+W17)*100</f>
        <v>65.963855421686745</v>
      </c>
      <c r="L17" s="17">
        <f t="shared" si="0"/>
        <v>22.604166666666668</v>
      </c>
      <c r="M17" s="12" t="s">
        <v>12</v>
      </c>
      <c r="P17" s="18">
        <v>212</v>
      </c>
      <c r="Q17" s="18">
        <v>41</v>
      </c>
      <c r="R17" s="18">
        <v>69</v>
      </c>
      <c r="S17" s="18">
        <v>43</v>
      </c>
      <c r="T17" s="18">
        <v>219</v>
      </c>
      <c r="U17" s="18">
        <v>52</v>
      </c>
      <c r="V17" s="18">
        <v>61</v>
      </c>
      <c r="W17" s="18">
        <v>72</v>
      </c>
      <c r="X17" s="18">
        <v>191</v>
      </c>
      <c r="Z17" s="29">
        <f>AVERAGE((I17,I25,I35))</f>
        <v>62.979479409118845</v>
      </c>
      <c r="AA17" s="30"/>
      <c r="AB17" s="30"/>
      <c r="AC17" s="31"/>
      <c r="AE17" s="29">
        <f>_xlfn.STDEV.P((I17,I25,I35))</f>
        <v>2.1504491992080523</v>
      </c>
      <c r="AF17" s="30"/>
      <c r="AG17" s="30"/>
      <c r="AH17" s="31"/>
    </row>
    <row r="18" spans="6:34" ht="50.1" customHeight="1" thickBot="1" x14ac:dyDescent="0.25">
      <c r="F18" s="9" t="s">
        <v>11</v>
      </c>
      <c r="G18" s="9" t="s">
        <v>6</v>
      </c>
      <c r="H18" s="9" t="s">
        <v>135</v>
      </c>
      <c r="I18" s="21">
        <f>(P18+T18+X18)/(SUM(P18:X18))*100</f>
        <v>66.354166666666671</v>
      </c>
      <c r="J18" s="16">
        <f>(P18/(P18+S18+V18))*100</f>
        <v>71.24183006535948</v>
      </c>
      <c r="K18" s="16">
        <f>T18/(Q18+T18+W18)*100</f>
        <v>64.022662889518415</v>
      </c>
      <c r="L18" s="16">
        <f t="shared" si="0"/>
        <v>22.395833333333336</v>
      </c>
      <c r="M18" s="10" t="s">
        <v>12</v>
      </c>
      <c r="P18" s="18">
        <v>218</v>
      </c>
      <c r="Q18" s="18">
        <v>53</v>
      </c>
      <c r="R18" s="18">
        <v>51</v>
      </c>
      <c r="S18" s="18">
        <v>31</v>
      </c>
      <c r="T18" s="18">
        <v>226</v>
      </c>
      <c r="U18" s="18">
        <v>57</v>
      </c>
      <c r="V18" s="18">
        <v>57</v>
      </c>
      <c r="W18" s="18">
        <v>74</v>
      </c>
      <c r="X18" s="18">
        <v>193</v>
      </c>
      <c r="Z18" s="29">
        <f>AVERAGE((I18,I24,I36))</f>
        <v>63.849498467110834</v>
      </c>
      <c r="AA18" s="30"/>
      <c r="AB18" s="30"/>
      <c r="AC18" s="31"/>
      <c r="AE18" s="29">
        <f>_xlfn.STDEV.P((I18,I24,I36))</f>
        <v>2.85539171234905</v>
      </c>
      <c r="AF18" s="30"/>
      <c r="AG18" s="30"/>
      <c r="AH18" s="31"/>
    </row>
    <row r="19" spans="6:34" ht="20.100000000000001" customHeight="1" thickBot="1" x14ac:dyDescent="0.25">
      <c r="F19" s="13"/>
      <c r="G19" s="13"/>
      <c r="H19" s="13"/>
      <c r="I19" s="13"/>
      <c r="J19" s="13"/>
      <c r="K19" s="13"/>
      <c r="L19" s="13"/>
      <c r="M19" s="14"/>
      <c r="P19" s="18"/>
      <c r="Q19" s="18"/>
      <c r="R19" s="18"/>
      <c r="S19" s="18"/>
      <c r="T19" s="18"/>
      <c r="U19" s="18"/>
      <c r="V19" s="18"/>
      <c r="W19" s="18"/>
      <c r="X19" s="18"/>
      <c r="Z19" s="46"/>
      <c r="AA19" s="46"/>
      <c r="AB19" s="46"/>
      <c r="AC19" s="46"/>
    </row>
    <row r="20" spans="6:34" ht="50.1" customHeight="1" thickBot="1" x14ac:dyDescent="0.25">
      <c r="F20" s="3" t="s">
        <v>9</v>
      </c>
      <c r="G20" s="3" t="s">
        <v>17</v>
      </c>
      <c r="H20" s="3" t="s">
        <v>109</v>
      </c>
      <c r="I20" s="15">
        <f>(P20+T20+X20)/(SUM(P20:X20))*100</f>
        <v>44.112539076068082</v>
      </c>
      <c r="J20" s="15">
        <f>(P20/(P20+S20+V20))*100</f>
        <v>51.88356164383562</v>
      </c>
      <c r="K20" s="15">
        <f>T20/(Q20+T20+W20)*100</f>
        <v>41.486291486291485</v>
      </c>
      <c r="L20" s="15">
        <f t="shared" si="0"/>
        <v>37.929836748871139</v>
      </c>
      <c r="M20" s="4" t="s">
        <v>110</v>
      </c>
      <c r="P20" s="18">
        <v>303</v>
      </c>
      <c r="Q20" s="18">
        <v>381</v>
      </c>
      <c r="R20" s="18">
        <v>281</v>
      </c>
      <c r="S20" s="18">
        <v>131</v>
      </c>
      <c r="T20" s="18">
        <v>575</v>
      </c>
      <c r="U20" s="18">
        <v>236</v>
      </c>
      <c r="V20" s="18">
        <v>150</v>
      </c>
      <c r="W20" s="18">
        <v>430</v>
      </c>
      <c r="X20" s="18">
        <v>392</v>
      </c>
      <c r="Z20" s="46"/>
      <c r="AA20" s="46"/>
      <c r="AB20" s="46"/>
      <c r="AC20" s="46"/>
    </row>
    <row r="21" spans="6:34" ht="50.1" customHeight="1" thickBot="1" x14ac:dyDescent="0.25">
      <c r="F21" s="3" t="s">
        <v>7</v>
      </c>
      <c r="G21" s="3" t="s">
        <v>17</v>
      </c>
      <c r="H21" s="3" t="s">
        <v>122</v>
      </c>
      <c r="I21" s="15">
        <f>(P21+T21+X21)/(SUM(P21:X21))*100</f>
        <v>44.320944772490449</v>
      </c>
      <c r="J21" s="15">
        <f>(P21/(P21+S21+V21))*100</f>
        <v>67.278287461773701</v>
      </c>
      <c r="K21" s="15">
        <f>T21/(Q21+T21+W21)*100</f>
        <v>41.326938449240608</v>
      </c>
      <c r="L21" s="15">
        <f t="shared" si="0"/>
        <v>29.211531781868704</v>
      </c>
      <c r="M21" s="4" t="s">
        <v>121</v>
      </c>
      <c r="P21" s="18">
        <v>220</v>
      </c>
      <c r="Q21" s="18">
        <v>338</v>
      </c>
      <c r="R21" s="18">
        <v>407</v>
      </c>
      <c r="S21" s="18">
        <v>70</v>
      </c>
      <c r="T21" s="18">
        <v>517</v>
      </c>
      <c r="U21" s="18">
        <v>355</v>
      </c>
      <c r="V21" s="18">
        <v>37</v>
      </c>
      <c r="W21" s="18">
        <v>396</v>
      </c>
      <c r="X21" s="18">
        <v>539</v>
      </c>
      <c r="Z21" s="46"/>
      <c r="AA21" s="46"/>
      <c r="AB21" s="46"/>
      <c r="AC21" s="46"/>
    </row>
    <row r="22" spans="6:34" ht="50.1" customHeight="1" thickBot="1" x14ac:dyDescent="0.25">
      <c r="F22" s="3" t="s">
        <v>5</v>
      </c>
      <c r="G22" s="3" t="s">
        <v>17</v>
      </c>
      <c r="H22" s="3" t="s">
        <v>115</v>
      </c>
      <c r="I22" s="15">
        <f t="shared" si="1"/>
        <v>44.529350468912817</v>
      </c>
      <c r="J22" s="15">
        <f t="shared" si="2"/>
        <v>52.173913043478258</v>
      </c>
      <c r="K22" s="15">
        <f t="shared" si="3"/>
        <v>40.944326990838618</v>
      </c>
      <c r="L22" s="15">
        <f t="shared" si="0"/>
        <v>40.951719346995489</v>
      </c>
      <c r="M22" s="4" t="s">
        <v>116</v>
      </c>
      <c r="P22" s="18">
        <v>372</v>
      </c>
      <c r="Q22" s="18">
        <v>376</v>
      </c>
      <c r="R22" s="18">
        <v>217</v>
      </c>
      <c r="S22" s="18">
        <v>160</v>
      </c>
      <c r="T22" s="18">
        <v>581</v>
      </c>
      <c r="U22" s="18">
        <v>201</v>
      </c>
      <c r="V22" s="18">
        <v>181</v>
      </c>
      <c r="W22" s="18">
        <v>462</v>
      </c>
      <c r="X22" s="18">
        <v>329</v>
      </c>
      <c r="Z22" s="46"/>
      <c r="AA22" s="46"/>
      <c r="AB22" s="46"/>
      <c r="AC22" s="46"/>
    </row>
    <row r="23" spans="6:34" ht="50.1" customHeight="1" thickBot="1" x14ac:dyDescent="0.25">
      <c r="F23" s="3" t="s">
        <v>8</v>
      </c>
      <c r="G23" s="3" t="s">
        <v>17</v>
      </c>
      <c r="H23" s="3" t="s">
        <v>103</v>
      </c>
      <c r="I23" s="15">
        <f t="shared" si="1"/>
        <v>47.308093087877737</v>
      </c>
      <c r="J23" s="15">
        <f t="shared" si="2"/>
        <v>61.57804459691252</v>
      </c>
      <c r="K23" s="15">
        <f t="shared" si="3"/>
        <v>42.474674384949353</v>
      </c>
      <c r="L23" s="15">
        <f t="shared" si="0"/>
        <v>35.39423410906565</v>
      </c>
      <c r="M23" s="4" t="s">
        <v>106</v>
      </c>
      <c r="P23" s="18">
        <v>359</v>
      </c>
      <c r="Q23" s="18">
        <v>344</v>
      </c>
      <c r="R23" s="18">
        <v>262</v>
      </c>
      <c r="S23" s="18">
        <v>119</v>
      </c>
      <c r="T23" s="18">
        <v>587</v>
      </c>
      <c r="U23" s="18">
        <v>236</v>
      </c>
      <c r="V23" s="18">
        <v>105</v>
      </c>
      <c r="W23" s="18">
        <v>451</v>
      </c>
      <c r="X23" s="18">
        <v>416</v>
      </c>
      <c r="Z23" s="46"/>
      <c r="AA23" s="46"/>
      <c r="AB23" s="46"/>
      <c r="AC23" s="46"/>
    </row>
    <row r="24" spans="6:34" ht="50.1" customHeight="1" thickBot="1" x14ac:dyDescent="0.25">
      <c r="F24" s="9" t="s">
        <v>11</v>
      </c>
      <c r="G24" s="9" t="s">
        <v>17</v>
      </c>
      <c r="H24" s="9" t="s">
        <v>136</v>
      </c>
      <c r="I24" s="16">
        <f>(P24+T24+X24)/(SUM(P24:X24))*100</f>
        <v>59.854014598540154</v>
      </c>
      <c r="J24" s="16">
        <f>(P24/(P24+S24+V24))*100</f>
        <v>72.791519434628967</v>
      </c>
      <c r="K24" s="21">
        <f>T24/(Q24+T24+W24)*100</f>
        <v>65.517241379310349</v>
      </c>
      <c r="L24" s="21">
        <f t="shared" si="0"/>
        <v>16.371220020855056</v>
      </c>
      <c r="M24" s="10" t="s">
        <v>12</v>
      </c>
      <c r="P24" s="18">
        <v>206</v>
      </c>
      <c r="Q24" s="18">
        <v>19</v>
      </c>
      <c r="R24" s="18">
        <v>96</v>
      </c>
      <c r="S24" s="18">
        <v>30</v>
      </c>
      <c r="T24" s="18">
        <v>152</v>
      </c>
      <c r="U24" s="18">
        <v>132</v>
      </c>
      <c r="V24" s="18">
        <v>47</v>
      </c>
      <c r="W24" s="18">
        <v>61</v>
      </c>
      <c r="X24" s="18">
        <v>216</v>
      </c>
      <c r="Z24" s="46"/>
      <c r="AA24" s="46"/>
      <c r="AB24" s="46"/>
      <c r="AC24" s="46"/>
    </row>
    <row r="25" spans="6:34" ht="50.1" customHeight="1" thickBot="1" x14ac:dyDescent="0.25">
      <c r="F25" s="11" t="s">
        <v>15</v>
      </c>
      <c r="G25" s="11" t="s">
        <v>17</v>
      </c>
      <c r="H25" s="11" t="s">
        <v>126</v>
      </c>
      <c r="I25" s="17">
        <f>(P25+T25+X25)/(SUM(P25:X25))*100</f>
        <v>59.958289885297191</v>
      </c>
      <c r="J25" s="20">
        <f>(P25/(P25+S25+V25))*100</f>
        <v>77.64705882352942</v>
      </c>
      <c r="K25" s="17">
        <f>T25/(Q25+T25+W25)*100</f>
        <v>51.126126126126124</v>
      </c>
      <c r="L25" s="17">
        <f t="shared" si="0"/>
        <v>28.571428571428569</v>
      </c>
      <c r="M25" s="12" t="s">
        <v>12</v>
      </c>
      <c r="P25" s="18">
        <v>198</v>
      </c>
      <c r="Q25" s="18">
        <v>77</v>
      </c>
      <c r="R25" s="18">
        <v>46</v>
      </c>
      <c r="S25" s="18">
        <v>23</v>
      </c>
      <c r="T25" s="18">
        <v>227</v>
      </c>
      <c r="U25" s="18">
        <v>64</v>
      </c>
      <c r="V25" s="18">
        <v>34</v>
      </c>
      <c r="W25" s="18">
        <v>140</v>
      </c>
      <c r="X25" s="18">
        <v>150</v>
      </c>
      <c r="Z25" s="46"/>
      <c r="AA25" s="46"/>
      <c r="AB25" s="46"/>
      <c r="AC25" s="46"/>
    </row>
    <row r="26" spans="6:34" ht="50.1" customHeight="1" thickBot="1" x14ac:dyDescent="0.25">
      <c r="F26" s="11" t="s">
        <v>13</v>
      </c>
      <c r="G26" s="11" t="s">
        <v>17</v>
      </c>
      <c r="H26" s="11" t="s">
        <v>133</v>
      </c>
      <c r="I26" s="17">
        <f>(P26+T26+X26)/(SUM(P26:X26))*100</f>
        <v>60.583941605839421</v>
      </c>
      <c r="J26" s="17">
        <f>(P26/(P26+S26+V26))*100</f>
        <v>72.893772893772891</v>
      </c>
      <c r="K26" s="17">
        <f>T26/(Q26+T26+W26)*100</f>
        <v>51.980198019801982</v>
      </c>
      <c r="L26" s="17">
        <f t="shared" si="0"/>
        <v>27.94577685088634</v>
      </c>
      <c r="M26" s="12" t="s">
        <v>131</v>
      </c>
      <c r="P26" s="18">
        <v>199</v>
      </c>
      <c r="Q26" s="18">
        <v>72</v>
      </c>
      <c r="R26" s="18">
        <v>50</v>
      </c>
      <c r="S26" s="18">
        <v>44</v>
      </c>
      <c r="T26" s="18">
        <v>210</v>
      </c>
      <c r="U26" s="18">
        <v>60</v>
      </c>
      <c r="V26" s="18">
        <v>30</v>
      </c>
      <c r="W26" s="18">
        <v>122</v>
      </c>
      <c r="X26" s="18">
        <v>172</v>
      </c>
      <c r="Z26" s="46"/>
      <c r="AA26" s="46"/>
      <c r="AB26" s="46"/>
      <c r="AC26" s="46"/>
    </row>
    <row r="27" spans="6:34" ht="50.1" customHeight="1" thickBot="1" x14ac:dyDescent="0.25">
      <c r="F27" s="11" t="s">
        <v>16</v>
      </c>
      <c r="G27" s="11" t="s">
        <v>17</v>
      </c>
      <c r="H27" s="11" t="s">
        <v>129</v>
      </c>
      <c r="I27" s="17">
        <f>(P27+T27+X27)/(SUM(P27:X27))*100</f>
        <v>61.939520333680917</v>
      </c>
      <c r="J27" s="17">
        <f>(P27/(P27+S27+V27))*100</f>
        <v>75.510204081632651</v>
      </c>
      <c r="K27" s="17">
        <f>T27/(Q27+T27+W27)*100</f>
        <v>58.39793281653747</v>
      </c>
      <c r="L27" s="17">
        <f t="shared" si="0"/>
        <v>23.044838373305527</v>
      </c>
      <c r="M27" s="12" t="s">
        <v>12</v>
      </c>
      <c r="P27" s="18">
        <v>185</v>
      </c>
      <c r="Q27" s="18">
        <v>55</v>
      </c>
      <c r="R27" s="18">
        <v>81</v>
      </c>
      <c r="S27" s="18">
        <v>25</v>
      </c>
      <c r="T27" s="18">
        <v>226</v>
      </c>
      <c r="U27" s="18">
        <v>63</v>
      </c>
      <c r="V27" s="18">
        <v>35</v>
      </c>
      <c r="W27" s="18">
        <v>106</v>
      </c>
      <c r="X27" s="18">
        <v>183</v>
      </c>
      <c r="Z27" s="46"/>
      <c r="AA27" s="46"/>
      <c r="AB27" s="46"/>
      <c r="AC27" s="46"/>
    </row>
    <row r="28" spans="6:34" ht="50.1" customHeight="1" thickBot="1" x14ac:dyDescent="0.25">
      <c r="F28" s="9" t="s">
        <v>10</v>
      </c>
      <c r="G28" s="9" t="s">
        <v>17</v>
      </c>
      <c r="H28" s="9" t="s">
        <v>140</v>
      </c>
      <c r="I28" s="21">
        <f t="shared" ref="I28" si="4">(P28+T28+X28)/(SUM(P28:X28))*100</f>
        <v>62.043795620437962</v>
      </c>
      <c r="J28" s="16">
        <f t="shared" ref="J28" si="5">(P28/(P28+S28+V28))*100</f>
        <v>77.292576419213972</v>
      </c>
      <c r="K28" s="16">
        <f t="shared" ref="K28" si="6">T28/(Q28+T28+W28)*100</f>
        <v>54.744525547445257</v>
      </c>
      <c r="L28" s="16">
        <f t="shared" si="0"/>
        <v>24.817518248175183</v>
      </c>
      <c r="M28" s="10" t="s">
        <v>138</v>
      </c>
      <c r="P28" s="18">
        <v>177</v>
      </c>
      <c r="Q28" s="18">
        <v>83</v>
      </c>
      <c r="R28" s="18">
        <v>61</v>
      </c>
      <c r="S28" s="18">
        <v>24</v>
      </c>
      <c r="T28" s="18">
        <v>225</v>
      </c>
      <c r="U28" s="18">
        <v>65</v>
      </c>
      <c r="V28" s="18">
        <v>28</v>
      </c>
      <c r="W28" s="18">
        <v>103</v>
      </c>
      <c r="X28" s="18">
        <v>193</v>
      </c>
      <c r="Z28" s="46"/>
      <c r="AA28" s="46"/>
      <c r="AB28" s="46"/>
      <c r="AC28" s="46"/>
    </row>
    <row r="29" spans="6:34" ht="20.100000000000001" customHeight="1" thickBot="1" x14ac:dyDescent="0.25">
      <c r="F29" s="13"/>
      <c r="G29" s="13"/>
      <c r="H29" s="13"/>
      <c r="I29" s="13"/>
      <c r="J29" s="13"/>
      <c r="K29" s="13"/>
      <c r="L29" s="13"/>
      <c r="M29" s="14"/>
      <c r="P29" s="18"/>
      <c r="Q29" s="18"/>
      <c r="R29" s="18"/>
      <c r="S29" s="18"/>
      <c r="T29" s="18"/>
      <c r="U29" s="18"/>
      <c r="V29" s="18"/>
      <c r="W29" s="18"/>
      <c r="X29" s="18"/>
      <c r="Z29" s="46"/>
      <c r="AA29" s="46"/>
      <c r="AB29" s="46"/>
      <c r="AC29" s="46"/>
    </row>
    <row r="30" spans="6:34" ht="50.1" customHeight="1" thickBot="1" x14ac:dyDescent="0.25">
      <c r="F30" s="3" t="s">
        <v>9</v>
      </c>
      <c r="G30" s="3" t="s">
        <v>18</v>
      </c>
      <c r="H30" s="3" t="s">
        <v>111</v>
      </c>
      <c r="I30" s="15">
        <f t="shared" ref="I30:I38" si="7">(P30+T30+X30)/(SUM(P30:X30))*100</f>
        <v>33.809192200557106</v>
      </c>
      <c r="J30" s="15">
        <f t="shared" ref="J30:J38" si="8">(P30/(P30+S30+V30))*100</f>
        <v>34.246575342465754</v>
      </c>
      <c r="K30" s="15">
        <f t="shared" ref="K30:K38" si="9">T30/(Q30+T30+W30)*100</f>
        <v>30.744336569579289</v>
      </c>
      <c r="L30" s="15">
        <f t="shared" si="0"/>
        <v>65.947075208913645</v>
      </c>
      <c r="M30" s="4" t="s">
        <v>112</v>
      </c>
      <c r="P30" s="18">
        <v>875</v>
      </c>
      <c r="Q30" s="18">
        <v>85</v>
      </c>
      <c r="R30" s="18">
        <v>3</v>
      </c>
      <c r="S30" s="18">
        <v>842</v>
      </c>
      <c r="T30" s="18">
        <v>95</v>
      </c>
      <c r="U30" s="18">
        <v>4</v>
      </c>
      <c r="V30" s="18">
        <v>838</v>
      </c>
      <c r="W30" s="18">
        <v>129</v>
      </c>
      <c r="X30" s="18">
        <v>1</v>
      </c>
      <c r="Z30" s="46"/>
      <c r="AA30" s="46"/>
      <c r="AB30" s="46"/>
      <c r="AC30" s="46"/>
    </row>
    <row r="31" spans="6:34" ht="50.1" customHeight="1" thickBot="1" x14ac:dyDescent="0.25">
      <c r="F31" s="3" t="s">
        <v>5</v>
      </c>
      <c r="G31" s="3" t="s">
        <v>18</v>
      </c>
      <c r="H31" s="3" t="s">
        <v>117</v>
      </c>
      <c r="I31" s="15">
        <f t="shared" si="7"/>
        <v>37.082172701949858</v>
      </c>
      <c r="J31" s="15">
        <f t="shared" si="8"/>
        <v>38.081180811808117</v>
      </c>
      <c r="K31" s="15">
        <f t="shared" si="9"/>
        <v>35.81989247311828</v>
      </c>
      <c r="L31" s="15">
        <f t="shared" si="0"/>
        <v>62.465181058495823</v>
      </c>
      <c r="M31" s="4" t="s">
        <v>118</v>
      </c>
      <c r="P31" s="18">
        <v>516</v>
      </c>
      <c r="Q31" s="18">
        <v>442</v>
      </c>
      <c r="R31" s="18">
        <v>5</v>
      </c>
      <c r="S31" s="18">
        <v>400</v>
      </c>
      <c r="T31" s="18">
        <v>533</v>
      </c>
      <c r="U31" s="18">
        <v>8</v>
      </c>
      <c r="V31" s="18">
        <v>439</v>
      </c>
      <c r="W31" s="18">
        <v>513</v>
      </c>
      <c r="X31" s="18">
        <v>16</v>
      </c>
      <c r="Z31" s="46"/>
      <c r="AA31" s="46"/>
      <c r="AB31" s="46"/>
      <c r="AC31" s="46"/>
    </row>
    <row r="32" spans="6:34" ht="50.1" customHeight="1" thickBot="1" x14ac:dyDescent="0.25">
      <c r="F32" s="3" t="s">
        <v>7</v>
      </c>
      <c r="G32" s="3" t="s">
        <v>18</v>
      </c>
      <c r="H32" s="3" t="s">
        <v>123</v>
      </c>
      <c r="I32" s="15">
        <f t="shared" si="7"/>
        <v>40.772980501392759</v>
      </c>
      <c r="J32" s="15">
        <f t="shared" si="8"/>
        <v>42.46987951807229</v>
      </c>
      <c r="K32" s="15">
        <f t="shared" si="9"/>
        <v>38.907619689817935</v>
      </c>
      <c r="L32" s="15">
        <f t="shared" si="0"/>
        <v>58.147632311977716</v>
      </c>
      <c r="M32" s="4" t="s">
        <v>124</v>
      </c>
      <c r="P32" s="18">
        <v>564</v>
      </c>
      <c r="Q32" s="18">
        <v>377</v>
      </c>
      <c r="R32" s="18">
        <v>22</v>
      </c>
      <c r="S32" s="18">
        <v>355</v>
      </c>
      <c r="T32" s="18">
        <v>577</v>
      </c>
      <c r="U32" s="18">
        <v>9</v>
      </c>
      <c r="V32" s="18">
        <v>409</v>
      </c>
      <c r="W32" s="18">
        <v>529</v>
      </c>
      <c r="X32" s="18">
        <v>30</v>
      </c>
      <c r="Z32" s="46"/>
      <c r="AA32" s="46"/>
      <c r="AB32" s="46"/>
      <c r="AC32" s="46"/>
    </row>
    <row r="33" spans="6:29" ht="50.1" customHeight="1" thickBot="1" x14ac:dyDescent="0.25">
      <c r="F33" s="3" t="s">
        <v>8</v>
      </c>
      <c r="G33" s="3" t="s">
        <v>18</v>
      </c>
      <c r="H33" s="3" t="s">
        <v>104</v>
      </c>
      <c r="I33" s="15">
        <f t="shared" si="7"/>
        <v>40.981894150417823</v>
      </c>
      <c r="J33" s="15">
        <f t="shared" si="8"/>
        <v>44.306220095693782</v>
      </c>
      <c r="K33" s="15">
        <f t="shared" si="9"/>
        <v>38.716814159292035</v>
      </c>
      <c r="L33" s="15">
        <f t="shared" si="0"/>
        <v>58.844011142061284</v>
      </c>
      <c r="M33" s="4" t="s">
        <v>105</v>
      </c>
      <c r="P33" s="18">
        <v>463</v>
      </c>
      <c r="Q33" s="18">
        <v>495</v>
      </c>
      <c r="R33" s="18">
        <v>5</v>
      </c>
      <c r="S33" s="18">
        <v>241</v>
      </c>
      <c r="T33" s="18">
        <v>700</v>
      </c>
      <c r="U33" s="18">
        <v>0</v>
      </c>
      <c r="V33" s="18">
        <v>341</v>
      </c>
      <c r="W33" s="18">
        <v>613</v>
      </c>
      <c r="X33" s="18">
        <v>14</v>
      </c>
      <c r="Z33" s="46"/>
      <c r="AA33" s="46"/>
      <c r="AB33" s="46"/>
      <c r="AC33" s="46"/>
    </row>
    <row r="34" spans="6:29" ht="50.1" customHeight="1" thickBot="1" x14ac:dyDescent="0.25">
      <c r="F34" s="11" t="s">
        <v>13</v>
      </c>
      <c r="G34" s="11" t="s">
        <v>18</v>
      </c>
      <c r="H34" s="11" t="s">
        <v>134</v>
      </c>
      <c r="I34" s="17">
        <f t="shared" si="7"/>
        <v>52.670157068062828</v>
      </c>
      <c r="J34" s="17">
        <f t="shared" si="8"/>
        <v>51.231527093596064</v>
      </c>
      <c r="K34" s="17">
        <f t="shared" si="9"/>
        <v>52.097130242825607</v>
      </c>
      <c r="L34" s="17">
        <f t="shared" si="0"/>
        <v>43.455497382198956</v>
      </c>
      <c r="M34" s="12" t="s">
        <v>131</v>
      </c>
      <c r="P34" s="18">
        <v>208</v>
      </c>
      <c r="Q34" s="18">
        <v>92</v>
      </c>
      <c r="R34" s="18">
        <v>22</v>
      </c>
      <c r="S34" s="18">
        <v>62</v>
      </c>
      <c r="T34" s="18">
        <v>236</v>
      </c>
      <c r="U34" s="18">
        <v>15</v>
      </c>
      <c r="V34" s="18">
        <v>136</v>
      </c>
      <c r="W34" s="18">
        <v>125</v>
      </c>
      <c r="X34" s="18">
        <v>59</v>
      </c>
      <c r="Z34" s="46"/>
      <c r="AA34" s="46"/>
      <c r="AB34" s="46"/>
      <c r="AC34" s="46"/>
    </row>
    <row r="35" spans="6:29" ht="50.1" customHeight="1" thickBot="1" x14ac:dyDescent="0.25">
      <c r="F35" s="11" t="s">
        <v>15</v>
      </c>
      <c r="G35" s="11" t="s">
        <v>18</v>
      </c>
      <c r="H35" s="11" t="s">
        <v>127</v>
      </c>
      <c r="I35" s="17">
        <f t="shared" si="7"/>
        <v>64.188481675392666</v>
      </c>
      <c r="J35" s="17">
        <f t="shared" si="8"/>
        <v>68.450704225352112</v>
      </c>
      <c r="K35" s="17">
        <f t="shared" si="9"/>
        <v>73.95348837209302</v>
      </c>
      <c r="L35" s="17">
        <f t="shared" si="0"/>
        <v>17.591623036649214</v>
      </c>
      <c r="M35" s="12" t="s">
        <v>12</v>
      </c>
      <c r="P35" s="18">
        <v>243</v>
      </c>
      <c r="Q35" s="18">
        <v>21</v>
      </c>
      <c r="R35" s="18">
        <v>58</v>
      </c>
      <c r="S35" s="18">
        <v>38</v>
      </c>
      <c r="T35" s="18">
        <v>159</v>
      </c>
      <c r="U35" s="18">
        <v>116</v>
      </c>
      <c r="V35" s="18">
        <v>74</v>
      </c>
      <c r="W35" s="18">
        <v>35</v>
      </c>
      <c r="X35" s="18">
        <v>211</v>
      </c>
      <c r="Z35" s="46"/>
      <c r="AA35" s="46"/>
      <c r="AB35" s="46"/>
      <c r="AC35" s="46"/>
    </row>
    <row r="36" spans="6:29" ht="50.1" customHeight="1" thickBot="1" x14ac:dyDescent="0.25">
      <c r="F36" s="9" t="s">
        <v>11</v>
      </c>
      <c r="G36" s="9" t="s">
        <v>18</v>
      </c>
      <c r="H36" s="9" t="s">
        <v>137</v>
      </c>
      <c r="I36" s="16">
        <f t="shared" si="7"/>
        <v>65.340314136125656</v>
      </c>
      <c r="J36" s="16">
        <f t="shared" si="8"/>
        <v>68.032786885245898</v>
      </c>
      <c r="K36" s="16">
        <f t="shared" si="9"/>
        <v>75.238095238095241</v>
      </c>
      <c r="L36" s="16">
        <f t="shared" si="0"/>
        <v>17.69633507853403</v>
      </c>
      <c r="M36" s="10" t="s">
        <v>12</v>
      </c>
      <c r="P36" s="18">
        <v>249</v>
      </c>
      <c r="Q36" s="18">
        <v>19</v>
      </c>
      <c r="R36" s="18">
        <v>54</v>
      </c>
      <c r="S36" s="18">
        <v>47</v>
      </c>
      <c r="T36" s="18">
        <v>158</v>
      </c>
      <c r="U36" s="18">
        <v>108</v>
      </c>
      <c r="V36" s="18">
        <v>70</v>
      </c>
      <c r="W36" s="18">
        <v>33</v>
      </c>
      <c r="X36" s="18">
        <v>217</v>
      </c>
      <c r="Z36" s="46"/>
      <c r="AA36" s="46"/>
      <c r="AB36" s="46"/>
      <c r="AC36" s="46"/>
    </row>
    <row r="37" spans="6:29" ht="50.1" customHeight="1" thickBot="1" x14ac:dyDescent="0.25">
      <c r="F37" s="9" t="s">
        <v>10</v>
      </c>
      <c r="G37" s="9" t="s">
        <v>18</v>
      </c>
      <c r="H37" s="9" t="s">
        <v>141</v>
      </c>
      <c r="I37" s="16">
        <f t="shared" si="7"/>
        <v>66.178010471204189</v>
      </c>
      <c r="J37" s="21">
        <f t="shared" si="8"/>
        <v>74.909090909090921</v>
      </c>
      <c r="K37" s="21">
        <f t="shared" si="9"/>
        <v>84.360189573459721</v>
      </c>
      <c r="L37" s="21">
        <f t="shared" si="0"/>
        <v>10.68062827225131</v>
      </c>
      <c r="M37" s="10" t="s">
        <v>138</v>
      </c>
      <c r="P37" s="18">
        <v>206</v>
      </c>
      <c r="Q37" s="18">
        <v>10</v>
      </c>
      <c r="R37" s="18">
        <v>106</v>
      </c>
      <c r="S37" s="18">
        <v>20</v>
      </c>
      <c r="T37" s="18">
        <v>178</v>
      </c>
      <c r="U37" s="18">
        <v>115</v>
      </c>
      <c r="V37" s="18">
        <v>49</v>
      </c>
      <c r="W37" s="18">
        <v>23</v>
      </c>
      <c r="X37" s="18">
        <v>248</v>
      </c>
      <c r="Z37" s="46"/>
      <c r="AA37" s="46"/>
      <c r="AB37" s="46"/>
      <c r="AC37" s="46"/>
    </row>
    <row r="38" spans="6:29" ht="50.1" customHeight="1" thickBot="1" x14ac:dyDescent="0.25">
      <c r="F38" s="11" t="s">
        <v>16</v>
      </c>
      <c r="G38" s="11" t="s">
        <v>18</v>
      </c>
      <c r="H38" s="11" t="s">
        <v>130</v>
      </c>
      <c r="I38" s="20">
        <f t="shared" si="7"/>
        <v>66.806282722513089</v>
      </c>
      <c r="J38" s="17">
        <f t="shared" si="8"/>
        <v>67.287234042553195</v>
      </c>
      <c r="K38" s="17">
        <f t="shared" si="9"/>
        <v>83.870967741935488</v>
      </c>
      <c r="L38" s="17">
        <f t="shared" si="0"/>
        <v>16.544502617801047</v>
      </c>
      <c r="M38" s="12" t="s">
        <v>12</v>
      </c>
      <c r="P38" s="18">
        <v>253</v>
      </c>
      <c r="Q38" s="18">
        <v>12</v>
      </c>
      <c r="R38" s="18">
        <v>57</v>
      </c>
      <c r="S38" s="18">
        <v>29</v>
      </c>
      <c r="T38" s="18">
        <v>182</v>
      </c>
      <c r="U38" s="18">
        <v>102</v>
      </c>
      <c r="V38" s="18">
        <v>94</v>
      </c>
      <c r="W38" s="18">
        <v>23</v>
      </c>
      <c r="X38" s="18">
        <v>203</v>
      </c>
      <c r="Z38" s="46"/>
      <c r="AA38" s="46"/>
      <c r="AB38" s="46"/>
      <c r="AC38" s="46"/>
    </row>
  </sheetData>
  <mergeCells count="41">
    <mergeCell ref="AE17:AH17"/>
    <mergeCell ref="AE18:AH18"/>
    <mergeCell ref="Z37:AC37"/>
    <mergeCell ref="Z38:AC3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Z31:AC31"/>
    <mergeCell ref="Z32:AC32"/>
    <mergeCell ref="Z33:AC33"/>
    <mergeCell ref="Z34:AC34"/>
    <mergeCell ref="Z35:AC35"/>
    <mergeCell ref="Z36:AC36"/>
    <mergeCell ref="Z25:AC25"/>
    <mergeCell ref="Z26:AC26"/>
    <mergeCell ref="Z27:AC27"/>
    <mergeCell ref="Z28:AC28"/>
    <mergeCell ref="Z29:AC29"/>
    <mergeCell ref="Z30:AC30"/>
    <mergeCell ref="Z24:AC24"/>
    <mergeCell ref="Z13:AC13"/>
    <mergeCell ref="Z14:AC14"/>
    <mergeCell ref="Z15:AC15"/>
    <mergeCell ref="Z16:AC16"/>
    <mergeCell ref="Z17:AC17"/>
    <mergeCell ref="Z18:AC18"/>
    <mergeCell ref="Z19:AC19"/>
    <mergeCell ref="Z20:AC20"/>
    <mergeCell ref="Z21:AC21"/>
    <mergeCell ref="Z22:AC22"/>
    <mergeCell ref="Z23:AC23"/>
    <mergeCell ref="P8:X8"/>
    <mergeCell ref="Z9:AC9"/>
    <mergeCell ref="Z10:AC10"/>
    <mergeCell ref="Z11:AC11"/>
    <mergeCell ref="Z12:AC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intersubject-more-data</vt:lpstr>
      <vt:lpstr>intersubject-long</vt:lpstr>
      <vt:lpstr>intersession-long</vt:lpstr>
      <vt:lpstr>intrasession-long</vt:lpstr>
      <vt:lpstr>intrasession</vt:lpstr>
      <vt:lpstr>intersession</vt:lpstr>
      <vt:lpstr>intersubject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Lennert</dc:creator>
  <cp:lastModifiedBy>Lennert</cp:lastModifiedBy>
  <dcterms:created xsi:type="dcterms:W3CDTF">2022-08-28T18:02:24Z</dcterms:created>
  <dcterms:modified xsi:type="dcterms:W3CDTF">2022-09-11T17:25:25Z</dcterms:modified>
</cp:coreProperties>
</file>