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filterPrivacy="1" showInkAnnotation="0" autoCompressPictures="0"/>
  <bookViews>
    <workbookView xWindow="0" yWindow="0" windowWidth="28720" windowHeight="17560"/>
  </bookViews>
  <sheets>
    <sheet name="new_data.tsv.txt" sheetId="1" r:id="rId1"/>
    <sheet name="Kivu" sheetId="2" r:id="rId2"/>
    <sheet name="RL_BT" sheetId="3" r:id="rId3"/>
    <sheet name="LB_KT" sheetId="4" r:id="rId4"/>
    <sheet name="GS_SB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20" i="5"/>
  <c r="F20" i="5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20" i="4"/>
  <c r="G20" i="4"/>
  <c r="F16" i="5"/>
  <c r="F15" i="5"/>
  <c r="F14" i="5"/>
  <c r="F13" i="5"/>
  <c r="E16" i="4"/>
  <c r="E15" i="4"/>
  <c r="E14" i="4"/>
  <c r="E13" i="4"/>
  <c r="E51" i="3"/>
  <c r="F51" i="3"/>
  <c r="E50" i="3"/>
  <c r="F50" i="3"/>
  <c r="E49" i="3"/>
  <c r="F49" i="3"/>
  <c r="E48" i="3"/>
  <c r="F48" i="3"/>
  <c r="E47" i="3"/>
  <c r="F47" i="3"/>
  <c r="E46" i="3"/>
  <c r="F46" i="3"/>
  <c r="E45" i="3"/>
  <c r="F45" i="3"/>
  <c r="E44" i="3"/>
  <c r="F44" i="3"/>
  <c r="E43" i="3"/>
  <c r="F43" i="3"/>
  <c r="E42" i="3"/>
  <c r="F42" i="3"/>
  <c r="E41" i="3"/>
  <c r="F41" i="3"/>
  <c r="E40" i="3"/>
  <c r="F40" i="3"/>
  <c r="E39" i="3"/>
  <c r="F39" i="3"/>
  <c r="E38" i="3"/>
  <c r="F38" i="3"/>
  <c r="E37" i="3"/>
  <c r="F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F16" i="3"/>
  <c r="F15" i="3"/>
  <c r="F14" i="3"/>
  <c r="F13" i="3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E46" i="2"/>
  <c r="E16" i="2"/>
  <c r="E15" i="2"/>
  <c r="E14" i="2"/>
  <c r="E13" i="2"/>
</calcChain>
</file>

<file path=xl/sharedStrings.xml><?xml version="1.0" encoding="utf-8"?>
<sst xmlns="http://schemas.openxmlformats.org/spreadsheetml/2006/main" count="1145" uniqueCount="258">
  <si>
    <t>Serial no.</t>
  </si>
  <si>
    <t>Barcode no.</t>
  </si>
  <si>
    <t>Extraction sample ID</t>
  </si>
  <si>
    <t>TAAGGCGA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</si>
  <si>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</si>
  <si>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</si>
  <si>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</si>
  <si>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</si>
  <si>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</si>
  <si>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</si>
  <si>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</si>
  <si>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</si>
  <si>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</si>
  <si>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</si>
  <si>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</si>
  <si>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CTCTCTAT</t>
  </si>
  <si>
    <t>TATCCTCT</t>
  </si>
  <si>
    <t>AGAGTAGA</t>
  </si>
  <si>
    <t>GTAAGGAG</t>
  </si>
  <si>
    <t>ACTGCATA</t>
  </si>
  <si>
    <t>AAGGAGTA</t>
  </si>
  <si>
    <t>CTAAGCCT</t>
  </si>
  <si>
    <t>i7 (Rev.)</t>
  </si>
  <si>
    <t>N708</t>
  </si>
  <si>
    <t>i5</t>
  </si>
  <si>
    <t>N701</t>
  </si>
  <si>
    <t>i7</t>
  </si>
  <si>
    <t>N702</t>
  </si>
  <si>
    <t>N703</t>
  </si>
  <si>
    <t>N704</t>
  </si>
  <si>
    <t>N705</t>
  </si>
  <si>
    <t>N706</t>
  </si>
  <si>
    <t>N707</t>
  </si>
  <si>
    <t>N709</t>
  </si>
  <si>
    <t>N710</t>
  </si>
  <si>
    <t>N711</t>
  </si>
  <si>
    <t>N712</t>
  </si>
  <si>
    <t>N502</t>
  </si>
  <si>
    <t>N503</t>
  </si>
  <si>
    <t>Gi15Fb12</t>
  </si>
  <si>
    <t>Gi25Fb12</t>
  </si>
  <si>
    <t>Gi27.5Fb12</t>
  </si>
  <si>
    <t>Gi37.5Fb12</t>
  </si>
  <si>
    <t>Gi40Fb12</t>
  </si>
  <si>
    <t>Gi42.5Fb12</t>
  </si>
  <si>
    <t>Gi45Fb12</t>
  </si>
  <si>
    <t>Gi50Fb12</t>
  </si>
  <si>
    <t>Gi55Fb12</t>
  </si>
  <si>
    <t>Gi60Fb12</t>
  </si>
  <si>
    <t>Gi70Fb12</t>
  </si>
  <si>
    <t>Gi82.5Fb12</t>
  </si>
  <si>
    <t>Is10Fb12</t>
  </si>
  <si>
    <t>Is20Fb12</t>
  </si>
  <si>
    <t>Is25Fb12</t>
  </si>
  <si>
    <t>Is30FB12</t>
  </si>
  <si>
    <t>Is35Fb12</t>
  </si>
  <si>
    <t>Is40Fb12</t>
  </si>
  <si>
    <t>Is45Fb12</t>
  </si>
  <si>
    <t>Is50Fb12</t>
  </si>
  <si>
    <t>Is55Fb12</t>
  </si>
  <si>
    <t>Is60Fb12</t>
  </si>
  <si>
    <t>Is65Fb12</t>
  </si>
  <si>
    <t>Is70Fb12</t>
  </si>
  <si>
    <t>Is80Fb12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</si>
  <si>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</si>
  <si>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</si>
  <si>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</si>
  <si>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</si>
  <si>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</si>
  <si>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</si>
  <si>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</si>
  <si>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</si>
  <si>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</si>
  <si>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STD1</t>
  </si>
  <si>
    <t>STD2</t>
  </si>
  <si>
    <t>average</t>
  </si>
  <si>
    <t>ng/ul</t>
  </si>
  <si>
    <t>sample code</t>
  </si>
  <si>
    <t>Sample name</t>
  </si>
  <si>
    <t>fluorescence</t>
  </si>
  <si>
    <t>ng DNA/µl</t>
  </si>
  <si>
    <t>total (35 µl)</t>
  </si>
  <si>
    <t>µl for 25 ng</t>
  </si>
  <si>
    <t>min</t>
  </si>
  <si>
    <t>Vol</t>
  </si>
  <si>
    <t>conc</t>
  </si>
  <si>
    <t>N504</t>
  </si>
  <si>
    <t>samples names</t>
  </si>
  <si>
    <t>RL1Am</t>
  </si>
  <si>
    <t>RL1Bm</t>
  </si>
  <si>
    <t>RL2Am</t>
  </si>
  <si>
    <t>RL2Bm</t>
  </si>
  <si>
    <t>RL3Am</t>
  </si>
  <si>
    <t>RL3Bm</t>
  </si>
  <si>
    <t>RL4Am</t>
  </si>
  <si>
    <t>RL4Bm</t>
  </si>
  <si>
    <t>RL5Am</t>
  </si>
  <si>
    <t>RL5Bm</t>
  </si>
  <si>
    <t>RL6Am</t>
  </si>
  <si>
    <t>RL6Bm</t>
  </si>
  <si>
    <t>RL7Am</t>
  </si>
  <si>
    <t>RL7Bm</t>
  </si>
  <si>
    <t>RL8Am</t>
  </si>
  <si>
    <t>RL8Bm</t>
  </si>
  <si>
    <t>BT1Am</t>
  </si>
  <si>
    <t>BT1Bm</t>
  </si>
  <si>
    <t>BT2Bm</t>
  </si>
  <si>
    <t>BT2Am</t>
  </si>
  <si>
    <t>BT3Am</t>
  </si>
  <si>
    <t>BT3Bm</t>
  </si>
  <si>
    <t>BT4Am</t>
  </si>
  <si>
    <t>BT4Bm</t>
  </si>
  <si>
    <t>BT5Am</t>
  </si>
  <si>
    <t>BT5Bm</t>
  </si>
  <si>
    <t>BT6Am</t>
  </si>
  <si>
    <t>BT6Bm</t>
  </si>
  <si>
    <t>BT7Am</t>
  </si>
  <si>
    <t>BT7Bm</t>
  </si>
  <si>
    <t>BT8Am</t>
  </si>
  <si>
    <t>BT8Bm</t>
  </si>
  <si>
    <t>TAGATCGC</t>
  </si>
  <si>
    <t>average FLUO</t>
  </si>
  <si>
    <t>Concentrations after second PCR and AMPure!!!</t>
  </si>
  <si>
    <t>concentration after AMPure (ng DNA/µl)</t>
  </si>
  <si>
    <t>N501</t>
  </si>
  <si>
    <t>N505</t>
  </si>
  <si>
    <t>Sair2B</t>
  </si>
  <si>
    <t>Sari3B</t>
  </si>
  <si>
    <t>Sari4B</t>
  </si>
  <si>
    <t>Sari5B</t>
  </si>
  <si>
    <t>Sari6B</t>
  </si>
  <si>
    <t>Sari7B</t>
  </si>
  <si>
    <t>Sari8B</t>
  </si>
  <si>
    <t>Sari9B</t>
  </si>
  <si>
    <t>Sari10B</t>
  </si>
  <si>
    <t>Sari11B</t>
  </si>
  <si>
    <t>Sari12B</t>
  </si>
  <si>
    <t>Sari13B</t>
  </si>
  <si>
    <t>N507</t>
  </si>
  <si>
    <t>N508</t>
  </si>
  <si>
    <t>N506</t>
  </si>
  <si>
    <t>LB1Bm</t>
  </si>
  <si>
    <t>LB2Am</t>
  </si>
  <si>
    <t>LB3Am</t>
  </si>
  <si>
    <t>LB4Am</t>
  </si>
  <si>
    <t>LB5Am</t>
  </si>
  <si>
    <t>LB6Am</t>
  </si>
  <si>
    <t>LB7Am</t>
  </si>
  <si>
    <t>LB8Am</t>
  </si>
  <si>
    <t>KT1Bm</t>
  </si>
  <si>
    <t>KT2Bm</t>
  </si>
  <si>
    <t>KT3Am</t>
  </si>
  <si>
    <t>KT4Am</t>
  </si>
  <si>
    <t>KT5Bm</t>
  </si>
  <si>
    <t>KT6Bm</t>
  </si>
  <si>
    <t>KT7Bm</t>
  </si>
  <si>
    <t>KT8Bm</t>
  </si>
  <si>
    <t>GS1Am</t>
  </si>
  <si>
    <t>GS1Bm</t>
  </si>
  <si>
    <t>SB1Am</t>
  </si>
  <si>
    <t>SB1Bm</t>
  </si>
  <si>
    <t>SB2Am</t>
  </si>
  <si>
    <t>SB2Bm</t>
  </si>
  <si>
    <t>SB3Am</t>
  </si>
  <si>
    <t>SB3Bm</t>
  </si>
  <si>
    <t>SB4Am</t>
  </si>
  <si>
    <t>SB4Bm</t>
  </si>
  <si>
    <t>SB5Am</t>
  </si>
  <si>
    <t>SB5Bm</t>
  </si>
  <si>
    <t>SB6Am</t>
  </si>
  <si>
    <t>SB6Bm</t>
  </si>
  <si>
    <t>SB7Am</t>
  </si>
  <si>
    <t>SB7Bm</t>
  </si>
  <si>
    <t>LB1Am</t>
  </si>
  <si>
    <t>LB2Bm</t>
  </si>
  <si>
    <t>LB3Bm</t>
  </si>
  <si>
    <t>LB4Bm</t>
  </si>
  <si>
    <t>LB5Bm</t>
  </si>
  <si>
    <t>LB6Bm</t>
  </si>
  <si>
    <t>LB7Bm</t>
  </si>
  <si>
    <t>LB8Bm</t>
  </si>
  <si>
    <t>KT1Am</t>
  </si>
  <si>
    <t>KT2Am</t>
  </si>
  <si>
    <t>KT3Bm</t>
  </si>
  <si>
    <t>KT4Bm</t>
  </si>
  <si>
    <t>KT5Am</t>
  </si>
  <si>
    <t>KT6Am</t>
  </si>
  <si>
    <t>KT7Am</t>
  </si>
  <si>
    <t>KT8Am</t>
  </si>
  <si>
    <t>Course</t>
  </si>
  <si>
    <t>Kivu</t>
  </si>
  <si>
    <t>Kivu-Gi</t>
  </si>
  <si>
    <t>Kivu-Is</t>
  </si>
  <si>
    <t>ICE</t>
  </si>
  <si>
    <t>ICE-RL</t>
  </si>
  <si>
    <t>ICE-BT</t>
  </si>
  <si>
    <t>ICE-LB</t>
  </si>
  <si>
    <t>ICE-KT</t>
  </si>
  <si>
    <t>ICE-GS</t>
  </si>
  <si>
    <t>ICE-SB</t>
  </si>
  <si>
    <t>MEKKO</t>
  </si>
  <si>
    <t>Klubban</t>
  </si>
  <si>
    <t>mekko-depth</t>
  </si>
  <si>
    <t>mekko-31</t>
  </si>
  <si>
    <t>mekko-46</t>
  </si>
  <si>
    <t>mekko-41</t>
  </si>
  <si>
    <t>mekko-15</t>
  </si>
  <si>
    <t>mekko-26</t>
  </si>
  <si>
    <t>mekko-20</t>
  </si>
  <si>
    <t>mekko-25</t>
  </si>
  <si>
    <t>mekko-8</t>
  </si>
  <si>
    <t>mekko-44</t>
  </si>
  <si>
    <t>mekko-3</t>
  </si>
  <si>
    <t>mekko-6</t>
  </si>
  <si>
    <t>mekko-1</t>
  </si>
  <si>
    <t>mekko-30</t>
  </si>
  <si>
    <t>mekko-57</t>
  </si>
  <si>
    <t>mekko-49</t>
  </si>
  <si>
    <t>mekko-51</t>
  </si>
  <si>
    <t>mekko-59</t>
  </si>
  <si>
    <t>ALINEN</t>
  </si>
  <si>
    <t>alinen-depth</t>
  </si>
  <si>
    <t>i5 (Fwd.)</t>
  </si>
  <si>
    <t>project</t>
  </si>
  <si>
    <t>group</t>
  </si>
  <si>
    <t>Project Name</t>
  </si>
  <si>
    <t>Sample Name</t>
  </si>
  <si>
    <t>date</t>
  </si>
  <si>
    <t>country</t>
  </si>
  <si>
    <t>location</t>
  </si>
  <si>
    <t>depth</t>
  </si>
  <si>
    <t>design</t>
  </si>
  <si>
    <t>env_biome</t>
  </si>
  <si>
    <t>env_feature</t>
  </si>
  <si>
    <t>env_material</t>
  </si>
  <si>
    <t>Lake Kivu</t>
  </si>
  <si>
    <t xml:space="preserve">Rwanda </t>
  </si>
  <si>
    <t>Jämtland lakes under ice</t>
  </si>
  <si>
    <t>Mekkojärvi lake</t>
  </si>
  <si>
    <t>Marine biology course Klubban sample</t>
  </si>
  <si>
    <t>Mekkojärvi in Hämeenlinna</t>
  </si>
  <si>
    <t>Alinen Mustajärvi lake</t>
  </si>
  <si>
    <t>Alinen Mustajärvi in Hämeenlinna</t>
  </si>
  <si>
    <t>Finland</t>
  </si>
  <si>
    <t>longitude</t>
  </si>
  <si>
    <t>latitude</t>
  </si>
  <si>
    <t>Mekkojärvi 31</t>
  </si>
  <si>
    <t>Mekkojärvi X</t>
  </si>
  <si>
    <t>Mekkojärvi 46</t>
  </si>
  <si>
    <t>Alinen 1B</t>
  </si>
  <si>
    <t>Alinen X</t>
  </si>
  <si>
    <t>Sweden</t>
  </si>
  <si>
    <t>pH</t>
  </si>
  <si>
    <t>O2</t>
  </si>
  <si>
    <t>Conductivity</t>
  </si>
  <si>
    <t>Temperature</t>
  </si>
  <si>
    <t>CO2</t>
  </si>
  <si>
    <t>Sari1B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</si>
</sst>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00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Calibri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4F6E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 applyFill="1"/>
    <xf numFmtId="0" fontId="0" fillId="0" borderId="0" xfId="0" applyFill="1"/>
    <xf numFmtId="0" fontId="7" fillId="0" borderId="0" xfId="0" applyFont="1"/>
    <xf numFmtId="0" fontId="0" fillId="5" borderId="0" xfId="0" applyFill="1"/>
    <xf numFmtId="0" fontId="7" fillId="5" borderId="0" xfId="0" applyFont="1" applyFill="1"/>
    <xf numFmtId="49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9" fillId="0" borderId="0" xfId="0" applyFont="1" applyFill="1"/>
    <xf numFmtId="14" fontId="5" fillId="0" borderId="0" xfId="0" applyNumberFormat="1" applyFont="1" applyBorder="1" applyAlignment="1">
      <alignment horizontal="left"/>
    </xf>
    <xf numFmtId="0" fontId="7" fillId="0" borderId="0" xfId="0" applyFont="1" applyFill="1"/>
    <xf numFmtId="0" fontId="9" fillId="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2" fillId="0" borderId="0" xfId="0" applyNumberFormat="1" applyFont="1" applyFill="1"/>
    <xf numFmtId="2" fontId="3" fillId="0" borderId="0" xfId="0" applyNumberFormat="1" applyFont="1" applyFill="1"/>
    <xf numFmtId="0" fontId="0" fillId="14" borderId="0" xfId="0" applyFill="1" applyAlignment="1">
      <alignment horizontal="center"/>
    </xf>
    <xf numFmtId="0" fontId="0" fillId="0" borderId="0" xfId="0" applyNumberFormat="1"/>
    <xf numFmtId="0" fontId="0" fillId="2" borderId="0" xfId="0" applyFill="1" applyAlignment="1">
      <alignment horizontal="center"/>
    </xf>
    <xf numFmtId="16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2" fillId="0" borderId="13" xfId="0" applyNumberFormat="1" applyFont="1" applyFill="1" applyBorder="1" applyAlignment="1">
      <alignment horizontal="right"/>
    </xf>
    <xf numFmtId="4" fontId="0" fillId="0" borderId="14" xfId="0" applyNumberFormat="1" applyBorder="1" applyAlignment="1">
      <alignment vertical="center"/>
    </xf>
    <xf numFmtId="4" fontId="0" fillId="0" borderId="15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4" fontId="0" fillId="0" borderId="16" xfId="0" applyNumberFormat="1" applyBorder="1" applyAlignment="1">
      <alignment vertic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689347376645"/>
          <c:y val="0.0784313350033821"/>
          <c:w val="0.733332778181942"/>
          <c:h val="0.7921564835341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100.0</c:v>
              </c:pt>
              <c:pt idx="1">
                <c:v>10.0</c:v>
              </c:pt>
              <c:pt idx="2">
                <c:v>1.0</c:v>
              </c:pt>
              <c:pt idx="3">
                <c:v>0.0</c:v>
              </c:pt>
            </c:numLit>
          </c:xVal>
          <c:yVal>
            <c:numLit>
              <c:formatCode>General</c:formatCode>
              <c:ptCount val="4"/>
              <c:pt idx="0">
                <c:v>41135.5</c:v>
              </c:pt>
              <c:pt idx="1">
                <c:v>4511.0</c:v>
              </c:pt>
              <c:pt idx="2">
                <c:v>816.0</c:v>
              </c:pt>
              <c:pt idx="3">
                <c:v>328.5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28472"/>
        <c:axId val="2102931896"/>
      </c:scatterChart>
      <c:valAx>
        <c:axId val="210292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931896"/>
        <c:crosses val="autoZero"/>
        <c:crossBetween val="midCat"/>
      </c:valAx>
      <c:valAx>
        <c:axId val="2102931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928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208691936764"/>
          <c:y val="0.42352925581272"/>
          <c:w val="0.15193786241836"/>
          <c:h val="0.105882181393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3" r="0.750000000000003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689347376645"/>
          <c:y val="0.0784313350033821"/>
          <c:w val="0.737983937451601"/>
          <c:h val="0.84705841803652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50.0</c:v>
              </c:pt>
              <c:pt idx="1">
                <c:v>5.0</c:v>
              </c:pt>
              <c:pt idx="2">
                <c:v>0.5</c:v>
              </c:pt>
              <c:pt idx="3">
                <c:v>0.0</c:v>
              </c:pt>
            </c:numLit>
          </c:xVal>
          <c:yVal>
            <c:numLit>
              <c:formatCode>General</c:formatCode>
              <c:ptCount val="4"/>
              <c:pt idx="0">
                <c:v>44166.0</c:v>
              </c:pt>
              <c:pt idx="1">
                <c:v>3172.5</c:v>
              </c:pt>
              <c:pt idx="2">
                <c:v>458.0</c:v>
              </c:pt>
              <c:pt idx="3">
                <c:v>110.5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06840"/>
        <c:axId val="2103010040"/>
      </c:scatterChart>
      <c:valAx>
        <c:axId val="210300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010040"/>
        <c:crosses val="autoZero"/>
        <c:crossBetween val="midCat"/>
      </c:valAx>
      <c:valAx>
        <c:axId val="210301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006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658304339864"/>
          <c:y val="0.450980142633686"/>
          <c:w val="0.150387474821461"/>
          <c:h val="0.105882181393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4963129608799"/>
          <c:y val="0.147613777051453"/>
          <c:w val="0.733332778181942"/>
          <c:h val="0.7921564835341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50.0</c:v>
              </c:pt>
              <c:pt idx="1">
                <c:v>5.0</c:v>
              </c:pt>
              <c:pt idx="2">
                <c:v>0.5</c:v>
              </c:pt>
              <c:pt idx="3">
                <c:v>0.0</c:v>
              </c:pt>
            </c:numLit>
          </c:xVal>
          <c:yVal>
            <c:numLit>
              <c:formatCode>General</c:formatCode>
              <c:ptCount val="4"/>
              <c:pt idx="0">
                <c:v>40905.5</c:v>
              </c:pt>
              <c:pt idx="1">
                <c:v>4311.5</c:v>
              </c:pt>
              <c:pt idx="2">
                <c:v>542.0</c:v>
              </c:pt>
              <c:pt idx="3">
                <c:v>86.0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51912"/>
        <c:axId val="2103055128"/>
      </c:scatterChart>
      <c:valAx>
        <c:axId val="210305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055128"/>
        <c:crosses val="autoZero"/>
        <c:crossBetween val="midCat"/>
      </c:valAx>
      <c:valAx>
        <c:axId val="210305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051912"/>
        <c:crosses val="autoZero"/>
        <c:crossBetween val="midCat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837208712881478"/>
          <c:y val="0.42352925581272"/>
          <c:w val="0.151937882764654"/>
          <c:h val="0.105882181393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3" r="0.750000000000003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689347376645"/>
          <c:y val="0.0784313350033821"/>
          <c:w val="0.7379839374516"/>
          <c:h val="0.84705841803652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50.0</c:v>
              </c:pt>
              <c:pt idx="1">
                <c:v>5.0</c:v>
              </c:pt>
              <c:pt idx="2">
                <c:v>0.5</c:v>
              </c:pt>
              <c:pt idx="3">
                <c:v>0.0</c:v>
              </c:pt>
            </c:numLit>
          </c:xVal>
          <c:yVal>
            <c:numLit>
              <c:formatCode>General</c:formatCode>
              <c:ptCount val="4"/>
              <c:pt idx="0">
                <c:v>40486.0</c:v>
              </c:pt>
              <c:pt idx="1">
                <c:v>4455.0</c:v>
              </c:pt>
              <c:pt idx="2">
                <c:v>539.0</c:v>
              </c:pt>
              <c:pt idx="3">
                <c:v>131.5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98856"/>
        <c:axId val="2103102056"/>
      </c:scatterChart>
      <c:valAx>
        <c:axId val="210309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102056"/>
        <c:crosses val="autoZero"/>
        <c:crossBetween val="midCat"/>
      </c:valAx>
      <c:valAx>
        <c:axId val="210310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098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840999007694"/>
          <c:y val="0.451524073324826"/>
          <c:w val="0.170860986893823"/>
          <c:h val="0.0997226977062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19</xdr:row>
      <xdr:rowOff>0</xdr:rowOff>
    </xdr:from>
    <xdr:to>
      <xdr:col>20</xdr:col>
      <xdr:colOff>342900</xdr:colOff>
      <xdr:row>40</xdr:row>
      <xdr:rowOff>38100</xdr:rowOff>
    </xdr:to>
    <xdr:graphicFrame macro="">
      <xdr:nvGraphicFramePr>
        <xdr:cNvPr id="1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19</xdr:row>
      <xdr:rowOff>0</xdr:rowOff>
    </xdr:from>
    <xdr:to>
      <xdr:col>21</xdr:col>
      <xdr:colOff>342900</xdr:colOff>
      <xdr:row>40</xdr:row>
      <xdr:rowOff>38100</xdr:rowOff>
    </xdr:to>
    <xdr:graphicFrame macro="">
      <xdr:nvGraphicFramePr>
        <xdr:cNvPr id="2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20</xdr:row>
      <xdr:rowOff>88900</xdr:rowOff>
    </xdr:from>
    <xdr:to>
      <xdr:col>16</xdr:col>
      <xdr:colOff>660400</xdr:colOff>
      <xdr:row>41</xdr:row>
      <xdr:rowOff>127000</xdr:rowOff>
    </xdr:to>
    <xdr:graphicFrame macro="">
      <xdr:nvGraphicFramePr>
        <xdr:cNvPr id="3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18</xdr:col>
      <xdr:colOff>330200</xdr:colOff>
      <xdr:row>30</xdr:row>
      <xdr:rowOff>12700</xdr:rowOff>
    </xdr:to>
    <xdr:graphicFrame macro="">
      <xdr:nvGraphicFramePr>
        <xdr:cNvPr id="4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97"/>
  <sheetViews>
    <sheetView tabSelected="1" zoomScale="90" zoomScaleNormal="90" zoomScalePageLayoutView="90" workbookViewId="0">
      <pane xSplit="2" topLeftCell="C1" activePane="topRight" state="frozen"/>
      <selection pane="topRight" activeCell="G24" sqref="G24"/>
    </sheetView>
  </sheetViews>
  <sheetFormatPr baseColWidth="10" defaultColWidth="8.83203125" defaultRowHeight="14" x14ac:dyDescent="0"/>
  <cols>
    <col min="2" max="2" width="22.1640625" customWidth="1"/>
    <col min="3" max="3" width="20.33203125" style="4" customWidth="1"/>
    <col min="4" max="4" width="10.5" style="4" customWidth="1"/>
    <col min="5" max="8" width="10.6640625" style="4" customWidth="1"/>
    <col min="9" max="9" width="8.83203125" style="4"/>
    <col min="10" max="10" width="31.5" style="4" customWidth="1"/>
    <col min="11" max="11" width="13.6640625" style="4" customWidth="1"/>
    <col min="12" max="12" width="17.1640625" customWidth="1"/>
    <col min="13" max="13" width="11.5" customWidth="1"/>
    <col min="15" max="15" width="27.6640625" customWidth="1"/>
    <col min="17" max="17" width="12.1640625" customWidth="1"/>
    <col min="18" max="18" width="12.33203125" customWidth="1"/>
    <col min="19" max="19" width="13.1640625" customWidth="1"/>
    <col min="20" max="21" width="10.5" customWidth="1"/>
  </cols>
  <sheetData>
    <row r="1" spans="1:159">
      <c r="A1" s="1" t="s">
        <v>0</v>
      </c>
      <c r="B1" s="1" t="s">
        <v>2</v>
      </c>
      <c r="C1" s="1" t="s">
        <v>123</v>
      </c>
      <c r="D1" s="1" t="s">
        <v>1</v>
      </c>
      <c r="E1" s="1" t="s">
        <v>222</v>
      </c>
      <c r="F1" s="1" t="s">
        <v>22</v>
      </c>
      <c r="G1" s="1" t="s">
        <v>24</v>
      </c>
      <c r="H1" s="1" t="s">
        <v>26</v>
      </c>
      <c r="I1" s="4" t="s">
        <v>223</v>
      </c>
      <c r="J1" s="4" t="s">
        <v>225</v>
      </c>
      <c r="K1" s="4" t="s">
        <v>224</v>
      </c>
      <c r="L1" s="1" t="s">
        <v>226</v>
      </c>
      <c r="M1" s="4" t="s">
        <v>227</v>
      </c>
      <c r="N1" s="4" t="s">
        <v>228</v>
      </c>
      <c r="O1" s="4" t="s">
        <v>229</v>
      </c>
      <c r="P1" s="4" t="s">
        <v>231</v>
      </c>
      <c r="Q1" s="4" t="s">
        <v>232</v>
      </c>
      <c r="R1" s="4" t="s">
        <v>233</v>
      </c>
      <c r="S1" s="4" t="s">
        <v>234</v>
      </c>
      <c r="T1" s="4" t="s">
        <v>245</v>
      </c>
      <c r="U1" s="4" t="s">
        <v>244</v>
      </c>
      <c r="V1" s="4" t="s">
        <v>230</v>
      </c>
      <c r="X1" s="4" t="s">
        <v>252</v>
      </c>
      <c r="Y1" s="4" t="s">
        <v>253</v>
      </c>
      <c r="Z1" s="4" t="s">
        <v>254</v>
      </c>
      <c r="AA1" s="4" t="s">
        <v>255</v>
      </c>
      <c r="AB1" s="4" t="s">
        <v>256</v>
      </c>
    </row>
    <row r="2" spans="1:159" s="5" customFormat="1">
      <c r="A2" s="5">
        <v>1</v>
      </c>
      <c r="B2" s="13" t="s">
        <v>39</v>
      </c>
      <c r="C2" s="27">
        <v>2.9787817067883799</v>
      </c>
      <c r="D2">
        <v>37</v>
      </c>
      <c r="E2" s="6" t="s">
        <v>17</v>
      </c>
      <c r="F2" s="6" t="s">
        <v>3</v>
      </c>
      <c r="G2" s="6" t="s">
        <v>86</v>
      </c>
      <c r="H2" s="6" t="s">
        <v>25</v>
      </c>
      <c r="I2" s="4" t="s">
        <v>190</v>
      </c>
      <c r="J2" s="4" t="s">
        <v>235</v>
      </c>
      <c r="K2" s="4" t="s">
        <v>191</v>
      </c>
      <c r="L2" s="5" t="str">
        <f t="shared" ref="L2:L26" si="0">"Kivu "&amp;B:B</f>
        <v>Kivu Gi15Fb12</v>
      </c>
      <c r="N2" s="5" t="s">
        <v>236</v>
      </c>
      <c r="O2" s="5" t="s">
        <v>235</v>
      </c>
    </row>
    <row r="3" spans="1:159" s="5" customFormat="1">
      <c r="A3" s="5">
        <v>2</v>
      </c>
      <c r="B3" s="13" t="s">
        <v>40</v>
      </c>
      <c r="C3" s="27">
        <v>6.6678527316303073</v>
      </c>
      <c r="D3">
        <v>38</v>
      </c>
      <c r="E3" s="6" t="s">
        <v>17</v>
      </c>
      <c r="F3" s="6" t="s">
        <v>4</v>
      </c>
      <c r="G3" s="6" t="s">
        <v>86</v>
      </c>
      <c r="H3" s="6" t="s">
        <v>27</v>
      </c>
      <c r="I3" s="4" t="s">
        <v>190</v>
      </c>
      <c r="J3" s="4" t="s">
        <v>235</v>
      </c>
      <c r="K3" s="4" t="s">
        <v>191</v>
      </c>
      <c r="L3" s="5" t="str">
        <f t="shared" si="0"/>
        <v>Kivu Gi25Fb12</v>
      </c>
      <c r="N3" s="5" t="s">
        <v>236</v>
      </c>
      <c r="O3" s="5" t="s">
        <v>235</v>
      </c>
    </row>
    <row r="4" spans="1:159" s="5" customFormat="1">
      <c r="A4" s="5">
        <v>3</v>
      </c>
      <c r="B4" s="13" t="s">
        <v>41</v>
      </c>
      <c r="C4" s="27">
        <v>2.6777665987746726</v>
      </c>
      <c r="D4">
        <v>39</v>
      </c>
      <c r="E4" s="6" t="s">
        <v>17</v>
      </c>
      <c r="F4" s="6" t="s">
        <v>5</v>
      </c>
      <c r="G4" s="6" t="s">
        <v>86</v>
      </c>
      <c r="H4" s="6" t="s">
        <v>28</v>
      </c>
      <c r="I4" s="4" t="s">
        <v>190</v>
      </c>
      <c r="J4" s="4" t="s">
        <v>235</v>
      </c>
      <c r="K4" s="4" t="s">
        <v>191</v>
      </c>
      <c r="L4" s="5" t="str">
        <f t="shared" si="0"/>
        <v>Kivu Gi27.5Fb12</v>
      </c>
      <c r="N4" s="5" t="s">
        <v>236</v>
      </c>
      <c r="O4" s="5" t="s">
        <v>235</v>
      </c>
    </row>
    <row r="5" spans="1:159" s="5" customFormat="1">
      <c r="A5" s="5">
        <v>4</v>
      </c>
      <c r="B5" s="13" t="s">
        <v>42</v>
      </c>
      <c r="C5" s="27">
        <v>6.3627477444316298</v>
      </c>
      <c r="D5">
        <v>40</v>
      </c>
      <c r="E5" s="6" t="s">
        <v>17</v>
      </c>
      <c r="F5" s="6" t="s">
        <v>6</v>
      </c>
      <c r="G5" s="6" t="s">
        <v>86</v>
      </c>
      <c r="H5" s="6" t="s">
        <v>29</v>
      </c>
      <c r="I5" s="4" t="s">
        <v>190</v>
      </c>
      <c r="J5" s="4" t="s">
        <v>235</v>
      </c>
      <c r="K5" s="4" t="s">
        <v>191</v>
      </c>
      <c r="L5" s="5" t="str">
        <f t="shared" si="0"/>
        <v>Kivu Gi37.5Fb12</v>
      </c>
      <c r="N5" s="5" t="s">
        <v>236</v>
      </c>
      <c r="O5" s="5" t="s">
        <v>235</v>
      </c>
    </row>
    <row r="6" spans="1:159" s="5" customFormat="1">
      <c r="A6" s="5">
        <v>5</v>
      </c>
      <c r="B6" s="13" t="s">
        <v>43</v>
      </c>
      <c r="C6" s="27">
        <v>6.6899380792291394</v>
      </c>
      <c r="D6">
        <v>41</v>
      </c>
      <c r="E6" s="6" t="s">
        <v>17</v>
      </c>
      <c r="F6" s="6" t="s">
        <v>7</v>
      </c>
      <c r="G6" s="6" t="s">
        <v>86</v>
      </c>
      <c r="H6" s="6" t="s">
        <v>30</v>
      </c>
      <c r="I6" s="4" t="s">
        <v>190</v>
      </c>
      <c r="J6" s="4" t="s">
        <v>235</v>
      </c>
      <c r="K6" s="4" t="s">
        <v>191</v>
      </c>
      <c r="L6" s="5" t="str">
        <f t="shared" si="0"/>
        <v>Kivu Gi40Fb12</v>
      </c>
      <c r="N6" s="5" t="s">
        <v>236</v>
      </c>
      <c r="O6" s="5" t="s">
        <v>235</v>
      </c>
    </row>
    <row r="7" spans="1:159" s="5" customFormat="1">
      <c r="A7" s="5">
        <v>6</v>
      </c>
      <c r="B7" s="13" t="s">
        <v>44</v>
      </c>
      <c r="C7" s="27">
        <v>1.6782001259682791</v>
      </c>
      <c r="D7">
        <v>42</v>
      </c>
      <c r="E7" s="6" t="s">
        <v>17</v>
      </c>
      <c r="F7" s="6" t="s">
        <v>8</v>
      </c>
      <c r="G7" s="6" t="s">
        <v>86</v>
      </c>
      <c r="H7" s="6" t="s">
        <v>31</v>
      </c>
      <c r="I7" s="4" t="s">
        <v>190</v>
      </c>
      <c r="J7" s="4" t="s">
        <v>235</v>
      </c>
      <c r="K7" s="4" t="s">
        <v>191</v>
      </c>
      <c r="L7" s="5" t="str">
        <f t="shared" si="0"/>
        <v>Kivu Gi42.5Fb12</v>
      </c>
      <c r="N7" s="5" t="s">
        <v>236</v>
      </c>
      <c r="O7" s="5" t="s">
        <v>235</v>
      </c>
    </row>
    <row r="8" spans="1:159" s="5" customFormat="1">
      <c r="A8" s="5">
        <v>7</v>
      </c>
      <c r="B8" s="13" t="s">
        <v>45</v>
      </c>
      <c r="C8" s="27">
        <v>4.1296737094386229</v>
      </c>
      <c r="D8">
        <v>43</v>
      </c>
      <c r="E8" s="6" t="s">
        <v>17</v>
      </c>
      <c r="F8" s="6" t="s">
        <v>9</v>
      </c>
      <c r="G8" s="6" t="s">
        <v>86</v>
      </c>
      <c r="H8" s="6" t="s">
        <v>32</v>
      </c>
      <c r="I8" s="4" t="s">
        <v>190</v>
      </c>
      <c r="J8" s="4" t="s">
        <v>235</v>
      </c>
      <c r="K8" s="4" t="s">
        <v>191</v>
      </c>
      <c r="L8" s="5" t="str">
        <f t="shared" si="0"/>
        <v>Kivu Gi45Fb12</v>
      </c>
      <c r="N8" s="5" t="s">
        <v>236</v>
      </c>
      <c r="O8" s="5" t="s">
        <v>235</v>
      </c>
    </row>
    <row r="9" spans="1:159" s="5" customFormat="1">
      <c r="A9" s="5">
        <v>8</v>
      </c>
      <c r="B9" s="13" t="s">
        <v>46</v>
      </c>
      <c r="C9" s="27">
        <v>0.25083229041414118</v>
      </c>
      <c r="D9">
        <v>44</v>
      </c>
      <c r="E9" s="6" t="s">
        <v>17</v>
      </c>
      <c r="F9" s="6" t="s">
        <v>10</v>
      </c>
      <c r="G9" s="6" t="s">
        <v>86</v>
      </c>
      <c r="H9" s="6" t="s">
        <v>23</v>
      </c>
      <c r="I9" s="4" t="s">
        <v>190</v>
      </c>
      <c r="J9" s="4" t="s">
        <v>235</v>
      </c>
      <c r="K9" s="4" t="s">
        <v>191</v>
      </c>
      <c r="L9" s="5" t="str">
        <f t="shared" si="0"/>
        <v>Kivu Gi50Fb12</v>
      </c>
      <c r="N9" s="5" t="s">
        <v>236</v>
      </c>
      <c r="O9" s="5" t="s">
        <v>235</v>
      </c>
    </row>
    <row r="10" spans="1:159" s="5" customFormat="1">
      <c r="A10" s="5">
        <v>9</v>
      </c>
      <c r="B10" s="13" t="s">
        <v>47</v>
      </c>
      <c r="C10" s="27">
        <v>5.3042870113616845</v>
      </c>
      <c r="D10">
        <v>45</v>
      </c>
      <c r="E10" s="6" t="s">
        <v>17</v>
      </c>
      <c r="F10" s="6" t="s">
        <v>11</v>
      </c>
      <c r="G10" s="6" t="s">
        <v>86</v>
      </c>
      <c r="H10" s="6" t="s">
        <v>33</v>
      </c>
      <c r="I10" s="4" t="s">
        <v>190</v>
      </c>
      <c r="J10" s="4" t="s">
        <v>235</v>
      </c>
      <c r="K10" s="4" t="s">
        <v>191</v>
      </c>
      <c r="L10" s="5" t="str">
        <f t="shared" si="0"/>
        <v>Kivu Gi55Fb12</v>
      </c>
      <c r="N10" s="5" t="s">
        <v>236</v>
      </c>
      <c r="O10" s="5" t="s">
        <v>235</v>
      </c>
    </row>
    <row r="11" spans="1:159" s="5" customFormat="1">
      <c r="A11" s="5">
        <v>10</v>
      </c>
      <c r="B11" s="13" t="s">
        <v>48</v>
      </c>
      <c r="C11" s="27">
        <v>4.9345619330404977</v>
      </c>
      <c r="D11">
        <v>46</v>
      </c>
      <c r="E11" s="6" t="s">
        <v>17</v>
      </c>
      <c r="F11" s="6" t="s">
        <v>12</v>
      </c>
      <c r="G11" s="6" t="s">
        <v>86</v>
      </c>
      <c r="H11" s="6" t="s">
        <v>34</v>
      </c>
      <c r="I11" s="4" t="s">
        <v>190</v>
      </c>
      <c r="J11" s="4" t="s">
        <v>235</v>
      </c>
      <c r="K11" s="4" t="s">
        <v>191</v>
      </c>
      <c r="L11" s="5" t="str">
        <f t="shared" si="0"/>
        <v>Kivu Gi60Fb12</v>
      </c>
      <c r="N11" s="5" t="s">
        <v>236</v>
      </c>
      <c r="O11" t="s">
        <v>235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</row>
    <row r="12" spans="1:159" s="5" customFormat="1">
      <c r="A12" s="5">
        <v>11</v>
      </c>
      <c r="B12" s="13" t="s">
        <v>49</v>
      </c>
      <c r="C12" s="27">
        <v>3.2928844281939913</v>
      </c>
      <c r="D12">
        <v>47</v>
      </c>
      <c r="E12" s="6" t="s">
        <v>17</v>
      </c>
      <c r="F12" s="6" t="s">
        <v>13</v>
      </c>
      <c r="G12" s="6" t="s">
        <v>86</v>
      </c>
      <c r="H12" s="6" t="s">
        <v>35</v>
      </c>
      <c r="I12" s="4" t="s">
        <v>190</v>
      </c>
      <c r="J12" s="4" t="s">
        <v>235</v>
      </c>
      <c r="K12" s="4" t="s">
        <v>191</v>
      </c>
      <c r="L12" s="5" t="str">
        <f t="shared" si="0"/>
        <v>Kivu Gi70Fb12</v>
      </c>
      <c r="N12" s="5" t="s">
        <v>236</v>
      </c>
      <c r="O12" t="s">
        <v>235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</row>
    <row r="13" spans="1:159" s="5" customFormat="1">
      <c r="A13" s="5">
        <v>12</v>
      </c>
      <c r="B13" s="13" t="s">
        <v>50</v>
      </c>
      <c r="C13" s="27">
        <v>4.2327386648998386</v>
      </c>
      <c r="D13">
        <v>48</v>
      </c>
      <c r="E13" s="6" t="s">
        <v>17</v>
      </c>
      <c r="F13" s="6" t="s">
        <v>14</v>
      </c>
      <c r="G13" s="6" t="s">
        <v>86</v>
      </c>
      <c r="H13" s="6" t="s">
        <v>36</v>
      </c>
      <c r="I13" s="4" t="s">
        <v>190</v>
      </c>
      <c r="J13" s="4" t="s">
        <v>235</v>
      </c>
      <c r="K13" s="4" t="s">
        <v>191</v>
      </c>
      <c r="L13" s="5" t="str">
        <f t="shared" si="0"/>
        <v>Kivu Gi82.5Fb12</v>
      </c>
      <c r="N13" s="5" t="s">
        <v>236</v>
      </c>
      <c r="O13" t="s">
        <v>235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</row>
    <row r="14" spans="1:159" s="5" customFormat="1">
      <c r="A14" s="5">
        <v>13</v>
      </c>
      <c r="B14" s="14" t="s">
        <v>51</v>
      </c>
      <c r="C14" s="27">
        <v>5.3124667697316221</v>
      </c>
      <c r="D14">
        <v>13</v>
      </c>
      <c r="E14" s="6" t="s">
        <v>15</v>
      </c>
      <c r="F14" s="6" t="s">
        <v>3</v>
      </c>
      <c r="G14" s="6" t="s">
        <v>37</v>
      </c>
      <c r="H14" s="6" t="s">
        <v>25</v>
      </c>
      <c r="I14" s="4" t="s">
        <v>190</v>
      </c>
      <c r="J14" s="4" t="s">
        <v>235</v>
      </c>
      <c r="K14" s="4" t="s">
        <v>192</v>
      </c>
      <c r="L14" s="5" t="str">
        <f t="shared" si="0"/>
        <v>Kivu Is10Fb12</v>
      </c>
      <c r="N14" s="5" t="s">
        <v>236</v>
      </c>
      <c r="O14" t="s">
        <v>235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</row>
    <row r="15" spans="1:159" s="3" customFormat="1">
      <c r="A15" s="5">
        <v>14</v>
      </c>
      <c r="B15" s="14" t="s">
        <v>52</v>
      </c>
      <c r="C15" s="27">
        <v>2.0307477117125963</v>
      </c>
      <c r="D15">
        <v>14</v>
      </c>
      <c r="E15" s="6" t="s">
        <v>15</v>
      </c>
      <c r="F15" s="6" t="s">
        <v>4</v>
      </c>
      <c r="G15" s="6" t="s">
        <v>37</v>
      </c>
      <c r="H15" s="6" t="s">
        <v>27</v>
      </c>
      <c r="I15" s="4" t="s">
        <v>190</v>
      </c>
      <c r="J15" s="4" t="s">
        <v>235</v>
      </c>
      <c r="K15" s="4" t="s">
        <v>192</v>
      </c>
      <c r="L15" s="5" t="str">
        <f t="shared" si="0"/>
        <v>Kivu Is20Fb12</v>
      </c>
      <c r="M15"/>
      <c r="N15" s="5" t="s">
        <v>236</v>
      </c>
      <c r="O15" t="s">
        <v>235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</row>
    <row r="16" spans="1:159" s="3" customFormat="1">
      <c r="A16" s="5">
        <v>15</v>
      </c>
      <c r="B16" s="14" t="s">
        <v>53</v>
      </c>
      <c r="C16" s="27">
        <v>3.5137379041823102</v>
      </c>
      <c r="D16">
        <v>15</v>
      </c>
      <c r="E16" s="6" t="s">
        <v>15</v>
      </c>
      <c r="F16" s="6" t="s">
        <v>5</v>
      </c>
      <c r="G16" s="6" t="s">
        <v>37</v>
      </c>
      <c r="H16" s="6" t="s">
        <v>28</v>
      </c>
      <c r="I16" s="4" t="s">
        <v>190</v>
      </c>
      <c r="J16" s="4" t="s">
        <v>235</v>
      </c>
      <c r="K16" s="4" t="s">
        <v>192</v>
      </c>
      <c r="L16" s="5" t="str">
        <f t="shared" si="0"/>
        <v>Kivu Is25Fb12</v>
      </c>
      <c r="M16"/>
      <c r="N16" s="5" t="s">
        <v>236</v>
      </c>
      <c r="O16" t="s">
        <v>235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</row>
    <row r="17" spans="1:159" s="3" customFormat="1">
      <c r="A17" s="5">
        <v>16</v>
      </c>
      <c r="B17" s="14" t="s">
        <v>54</v>
      </c>
      <c r="C17" s="27">
        <v>3.629890473035426</v>
      </c>
      <c r="D17">
        <v>16</v>
      </c>
      <c r="E17" s="6" t="s">
        <v>15</v>
      </c>
      <c r="F17" s="6" t="s">
        <v>6</v>
      </c>
      <c r="G17" s="6" t="s">
        <v>37</v>
      </c>
      <c r="H17" s="6" t="s">
        <v>29</v>
      </c>
      <c r="I17" s="4" t="s">
        <v>190</v>
      </c>
      <c r="J17" s="4" t="s">
        <v>235</v>
      </c>
      <c r="K17" s="4" t="s">
        <v>192</v>
      </c>
      <c r="L17" s="5" t="str">
        <f t="shared" si="0"/>
        <v>Kivu Is30FB12</v>
      </c>
      <c r="M17"/>
      <c r="N17" s="5" t="s">
        <v>236</v>
      </c>
      <c r="O17" t="s">
        <v>235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</row>
    <row r="18" spans="1:159">
      <c r="A18">
        <v>17</v>
      </c>
      <c r="B18" s="14" t="s">
        <v>55</v>
      </c>
      <c r="C18" s="27">
        <v>4.3374395720350423</v>
      </c>
      <c r="D18">
        <v>17</v>
      </c>
      <c r="E18" s="6" t="s">
        <v>15</v>
      </c>
      <c r="F18" s="6" t="s">
        <v>7</v>
      </c>
      <c r="G18" s="6" t="s">
        <v>37</v>
      </c>
      <c r="H18" s="6" t="s">
        <v>30</v>
      </c>
      <c r="I18" s="4" t="s">
        <v>190</v>
      </c>
      <c r="J18" s="4" t="s">
        <v>235</v>
      </c>
      <c r="K18" s="4" t="s">
        <v>192</v>
      </c>
      <c r="L18" s="5" t="str">
        <f t="shared" si="0"/>
        <v>Kivu Is35Fb12</v>
      </c>
      <c r="N18" s="5" t="s">
        <v>236</v>
      </c>
      <c r="O18" t="s">
        <v>235</v>
      </c>
    </row>
    <row r="19" spans="1:159">
      <c r="A19">
        <v>18</v>
      </c>
      <c r="B19" s="14" t="s">
        <v>56</v>
      </c>
      <c r="C19" s="27">
        <v>4.3423474270570042</v>
      </c>
      <c r="D19">
        <v>18</v>
      </c>
      <c r="E19" s="6" t="s">
        <v>15</v>
      </c>
      <c r="F19" s="6" t="s">
        <v>8</v>
      </c>
      <c r="G19" s="6" t="s">
        <v>37</v>
      </c>
      <c r="H19" s="6" t="s">
        <v>31</v>
      </c>
      <c r="I19" s="4" t="s">
        <v>190</v>
      </c>
      <c r="J19" s="4" t="s">
        <v>235</v>
      </c>
      <c r="K19" s="4" t="s">
        <v>192</v>
      </c>
      <c r="L19" s="5" t="str">
        <f t="shared" si="0"/>
        <v>Kivu Is40Fb12</v>
      </c>
      <c r="N19" s="5" t="s">
        <v>236</v>
      </c>
      <c r="O19" t="s">
        <v>235</v>
      </c>
    </row>
    <row r="20" spans="1:159">
      <c r="A20">
        <v>19</v>
      </c>
      <c r="B20" s="14" t="s">
        <v>57</v>
      </c>
      <c r="C20" s="27">
        <v>4.8347688809272578</v>
      </c>
      <c r="D20">
        <v>19</v>
      </c>
      <c r="E20" s="6" t="s">
        <v>15</v>
      </c>
      <c r="F20" s="6" t="s">
        <v>9</v>
      </c>
      <c r="G20" s="6" t="s">
        <v>37</v>
      </c>
      <c r="H20" s="6" t="s">
        <v>32</v>
      </c>
      <c r="I20" s="4" t="s">
        <v>190</v>
      </c>
      <c r="J20" s="4" t="s">
        <v>235</v>
      </c>
      <c r="K20" s="4" t="s">
        <v>192</v>
      </c>
      <c r="L20" s="5" t="str">
        <f t="shared" si="0"/>
        <v>Kivu Is45Fb12</v>
      </c>
      <c r="N20" s="5" t="s">
        <v>236</v>
      </c>
      <c r="O20" t="s">
        <v>235</v>
      </c>
    </row>
    <row r="21" spans="1:159">
      <c r="A21">
        <v>20</v>
      </c>
      <c r="B21" s="14" t="s">
        <v>58</v>
      </c>
      <c r="C21" s="27">
        <v>4.2507341333137019</v>
      </c>
      <c r="D21">
        <v>20</v>
      </c>
      <c r="E21" s="6" t="s">
        <v>15</v>
      </c>
      <c r="F21" s="6" t="s">
        <v>10</v>
      </c>
      <c r="G21" s="6" t="s">
        <v>37</v>
      </c>
      <c r="H21" s="6" t="s">
        <v>23</v>
      </c>
      <c r="I21" s="4" t="s">
        <v>190</v>
      </c>
      <c r="J21" s="4" t="s">
        <v>235</v>
      </c>
      <c r="K21" s="4" t="s">
        <v>192</v>
      </c>
      <c r="L21" s="5" t="str">
        <f t="shared" si="0"/>
        <v>Kivu Is50Fb12</v>
      </c>
      <c r="N21" s="5" t="s">
        <v>236</v>
      </c>
      <c r="O21" t="s">
        <v>235</v>
      </c>
    </row>
    <row r="22" spans="1:159">
      <c r="A22">
        <v>21</v>
      </c>
      <c r="B22" s="14" t="s">
        <v>59</v>
      </c>
      <c r="C22" s="27">
        <v>5.267478098696964</v>
      </c>
      <c r="D22">
        <v>21</v>
      </c>
      <c r="E22" s="6" t="s">
        <v>15</v>
      </c>
      <c r="F22" s="6" t="s">
        <v>11</v>
      </c>
      <c r="G22" s="6" t="s">
        <v>37</v>
      </c>
      <c r="H22" s="6" t="s">
        <v>33</v>
      </c>
      <c r="I22" s="4" t="s">
        <v>190</v>
      </c>
      <c r="J22" s="4" t="s">
        <v>235</v>
      </c>
      <c r="K22" s="4" t="s">
        <v>192</v>
      </c>
      <c r="L22" s="5" t="str">
        <f t="shared" si="0"/>
        <v>Kivu Is55Fb12</v>
      </c>
      <c r="N22" s="5" t="s">
        <v>236</v>
      </c>
      <c r="O22" t="s">
        <v>235</v>
      </c>
    </row>
    <row r="23" spans="1:159">
      <c r="A23">
        <v>22</v>
      </c>
      <c r="B23" s="14" t="s">
        <v>60</v>
      </c>
      <c r="C23" s="27">
        <v>4.6220951633088756</v>
      </c>
      <c r="D23">
        <v>22</v>
      </c>
      <c r="E23" s="6" t="s">
        <v>15</v>
      </c>
      <c r="F23" s="6" t="s">
        <v>12</v>
      </c>
      <c r="G23" s="6" t="s">
        <v>37</v>
      </c>
      <c r="H23" s="6" t="s">
        <v>34</v>
      </c>
      <c r="I23" s="4" t="s">
        <v>190</v>
      </c>
      <c r="J23" s="4" t="s">
        <v>235</v>
      </c>
      <c r="K23" s="4" t="s">
        <v>192</v>
      </c>
      <c r="L23" s="5" t="str">
        <f t="shared" si="0"/>
        <v>Kivu Is60Fb12</v>
      </c>
      <c r="N23" s="5" t="s">
        <v>236</v>
      </c>
      <c r="O23" t="s">
        <v>235</v>
      </c>
    </row>
    <row r="24" spans="1:159">
      <c r="A24">
        <v>23</v>
      </c>
      <c r="B24" s="14" t="s">
        <v>61</v>
      </c>
      <c r="C24" s="27">
        <v>3.7272295976376859</v>
      </c>
      <c r="D24">
        <v>23</v>
      </c>
      <c r="E24" s="6" t="s">
        <v>15</v>
      </c>
      <c r="F24" s="6" t="s">
        <v>13</v>
      </c>
      <c r="G24" s="6" t="s">
        <v>37</v>
      </c>
      <c r="H24" s="6" t="s">
        <v>35</v>
      </c>
      <c r="I24" s="4" t="s">
        <v>190</v>
      </c>
      <c r="J24" s="4" t="s">
        <v>235</v>
      </c>
      <c r="K24" s="4" t="s">
        <v>192</v>
      </c>
      <c r="L24" s="5" t="str">
        <f t="shared" si="0"/>
        <v>Kivu Is65Fb12</v>
      </c>
      <c r="N24" s="5" t="s">
        <v>236</v>
      </c>
      <c r="O24" t="s">
        <v>235</v>
      </c>
    </row>
    <row r="25" spans="1:159">
      <c r="A25">
        <v>24</v>
      </c>
      <c r="B25" s="14" t="s">
        <v>62</v>
      </c>
      <c r="C25" s="27">
        <v>2.2524191635379092</v>
      </c>
      <c r="D25">
        <v>24</v>
      </c>
      <c r="E25" s="6" t="s">
        <v>15</v>
      </c>
      <c r="F25" s="6" t="s">
        <v>14</v>
      </c>
      <c r="G25" s="6" t="s">
        <v>37</v>
      </c>
      <c r="H25" s="6" t="s">
        <v>36</v>
      </c>
      <c r="I25" s="4" t="s">
        <v>190</v>
      </c>
      <c r="J25" s="4" t="s">
        <v>235</v>
      </c>
      <c r="K25" s="4" t="s">
        <v>192</v>
      </c>
      <c r="L25" s="5" t="str">
        <f t="shared" si="0"/>
        <v>Kivu Is70Fb12</v>
      </c>
      <c r="N25" s="5" t="s">
        <v>236</v>
      </c>
      <c r="O25" t="s">
        <v>235</v>
      </c>
    </row>
    <row r="26" spans="1:159">
      <c r="A26">
        <v>25</v>
      </c>
      <c r="B26" s="14" t="s">
        <v>63</v>
      </c>
      <c r="C26" s="27">
        <v>1.5195128135914866</v>
      </c>
      <c r="D26">
        <v>25</v>
      </c>
      <c r="E26" s="6" t="s">
        <v>16</v>
      </c>
      <c r="F26" s="6" t="s">
        <v>3</v>
      </c>
      <c r="G26" s="6" t="s">
        <v>38</v>
      </c>
      <c r="H26" s="6" t="s">
        <v>25</v>
      </c>
      <c r="I26" s="4" t="s">
        <v>190</v>
      </c>
      <c r="J26" s="4" t="s">
        <v>235</v>
      </c>
      <c r="K26" s="4" t="s">
        <v>192</v>
      </c>
      <c r="L26" s="5" t="str">
        <f t="shared" si="0"/>
        <v>Kivu Is80Fb12</v>
      </c>
      <c r="N26" s="5" t="s">
        <v>236</v>
      </c>
      <c r="O26" t="s">
        <v>235</v>
      </c>
    </row>
    <row r="27" spans="1:159">
      <c r="A27" s="5">
        <v>26</v>
      </c>
      <c r="B27" s="11" t="s">
        <v>88</v>
      </c>
      <c r="C27" s="6">
        <v>2.7923583918535537</v>
      </c>
      <c r="D27">
        <v>26</v>
      </c>
      <c r="E27" s="6" t="s">
        <v>16</v>
      </c>
      <c r="F27" s="6" t="s">
        <v>4</v>
      </c>
      <c r="G27" s="6" t="s">
        <v>38</v>
      </c>
      <c r="H27" s="6" t="s">
        <v>27</v>
      </c>
      <c r="I27" s="4" t="s">
        <v>193</v>
      </c>
      <c r="J27" s="4" t="s">
        <v>237</v>
      </c>
      <c r="K27" s="4" t="s">
        <v>194</v>
      </c>
      <c r="L27" s="5" t="str">
        <f t="shared" ref="L27:L66" si="1">"Ice "&amp;B27</f>
        <v>Ice RL1Am</v>
      </c>
      <c r="M27" s="50">
        <v>41716</v>
      </c>
      <c r="N27" s="4" t="s">
        <v>251</v>
      </c>
      <c r="T27" s="36">
        <v>63.584392000000001</v>
      </c>
      <c r="U27" s="37">
        <v>12.274388999999999</v>
      </c>
      <c r="V27" s="31">
        <v>0.65</v>
      </c>
    </row>
    <row r="28" spans="1:159">
      <c r="A28" s="5">
        <v>27</v>
      </c>
      <c r="B28" s="11" t="s">
        <v>91</v>
      </c>
      <c r="C28" s="6">
        <v>6.9696773567198482</v>
      </c>
      <c r="D28">
        <v>27</v>
      </c>
      <c r="E28" s="6" t="s">
        <v>16</v>
      </c>
      <c r="F28" s="6" t="s">
        <v>5</v>
      </c>
      <c r="G28" s="6" t="s">
        <v>38</v>
      </c>
      <c r="H28" s="6" t="s">
        <v>28</v>
      </c>
      <c r="I28" s="4" t="s">
        <v>193</v>
      </c>
      <c r="J28" s="4" t="s">
        <v>237</v>
      </c>
      <c r="K28" s="4" t="s">
        <v>194</v>
      </c>
      <c r="L28" s="5" t="str">
        <f t="shared" si="1"/>
        <v>Ice RL2Bm</v>
      </c>
      <c r="M28" s="51">
        <v>41716</v>
      </c>
      <c r="N28" s="4" t="s">
        <v>251</v>
      </c>
      <c r="T28" s="38">
        <v>63.584392000000001</v>
      </c>
      <c r="U28" s="39">
        <v>12.274388999999999</v>
      </c>
      <c r="V28" s="32">
        <v>1.65</v>
      </c>
    </row>
    <row r="29" spans="1:159">
      <c r="A29" s="5">
        <v>28</v>
      </c>
      <c r="B29" s="11" t="s">
        <v>93</v>
      </c>
      <c r="C29">
        <v>7.8531439112002852</v>
      </c>
      <c r="D29">
        <v>28</v>
      </c>
      <c r="E29" s="6" t="s">
        <v>16</v>
      </c>
      <c r="F29" s="6" t="s">
        <v>6</v>
      </c>
      <c r="G29" s="6" t="s">
        <v>38</v>
      </c>
      <c r="H29" s="6" t="s">
        <v>29</v>
      </c>
      <c r="I29" s="4" t="s">
        <v>193</v>
      </c>
      <c r="J29" s="4" t="s">
        <v>237</v>
      </c>
      <c r="K29" s="4" t="s">
        <v>194</v>
      </c>
      <c r="L29" s="5" t="str">
        <f t="shared" si="1"/>
        <v>Ice RL3Bm</v>
      </c>
      <c r="M29" s="51">
        <v>41716</v>
      </c>
      <c r="N29" s="4" t="s">
        <v>251</v>
      </c>
      <c r="T29" s="38">
        <v>63.584392000000001</v>
      </c>
      <c r="U29" s="39">
        <v>12.274388999999999</v>
      </c>
      <c r="V29" s="32">
        <v>2.65</v>
      </c>
    </row>
    <row r="30" spans="1:159">
      <c r="A30" s="5">
        <v>29</v>
      </c>
      <c r="B30" s="11" t="s">
        <v>94</v>
      </c>
      <c r="C30" s="6">
        <v>11.914501148830135</v>
      </c>
      <c r="D30">
        <v>29</v>
      </c>
      <c r="E30" s="6" t="s">
        <v>16</v>
      </c>
      <c r="F30" s="6" t="s">
        <v>7</v>
      </c>
      <c r="G30" s="6" t="s">
        <v>38</v>
      </c>
      <c r="H30" s="6" t="s">
        <v>30</v>
      </c>
      <c r="I30" s="4" t="s">
        <v>193</v>
      </c>
      <c r="J30" s="4" t="s">
        <v>237</v>
      </c>
      <c r="K30" s="4" t="s">
        <v>194</v>
      </c>
      <c r="L30" s="5" t="str">
        <f t="shared" si="1"/>
        <v>Ice RL4Am</v>
      </c>
      <c r="M30" s="51">
        <v>41716</v>
      </c>
      <c r="N30" s="4" t="s">
        <v>251</v>
      </c>
      <c r="T30" s="38">
        <v>63.584392000000001</v>
      </c>
      <c r="U30" s="39">
        <v>12.274388999999999</v>
      </c>
      <c r="V30" s="32">
        <v>3.05</v>
      </c>
    </row>
    <row r="31" spans="1:159">
      <c r="A31" s="5">
        <v>30</v>
      </c>
      <c r="B31" s="11" t="s">
        <v>97</v>
      </c>
      <c r="C31" s="6">
        <v>9.4447860371293277</v>
      </c>
      <c r="D31">
        <v>30</v>
      </c>
      <c r="E31" s="6" t="s">
        <v>16</v>
      </c>
      <c r="F31" s="6" t="s">
        <v>8</v>
      </c>
      <c r="G31" s="6" t="s">
        <v>38</v>
      </c>
      <c r="H31" s="6" t="s">
        <v>31</v>
      </c>
      <c r="I31" s="4" t="s">
        <v>193</v>
      </c>
      <c r="J31" s="4" t="s">
        <v>237</v>
      </c>
      <c r="K31" s="4" t="s">
        <v>194</v>
      </c>
      <c r="L31" s="5" t="str">
        <f t="shared" si="1"/>
        <v>Ice RL5Bm</v>
      </c>
      <c r="M31" s="51">
        <v>41716</v>
      </c>
      <c r="N31" s="4" t="s">
        <v>251</v>
      </c>
      <c r="T31" s="38">
        <v>63.584392000000001</v>
      </c>
      <c r="U31" s="39">
        <v>12.274388999999999</v>
      </c>
      <c r="V31" s="32">
        <v>3.35</v>
      </c>
    </row>
    <row r="32" spans="1:159">
      <c r="A32" s="5">
        <v>31</v>
      </c>
      <c r="B32" s="11" t="s">
        <v>99</v>
      </c>
      <c r="C32" s="6">
        <v>16.652751259398293</v>
      </c>
      <c r="D32">
        <v>31</v>
      </c>
      <c r="E32" s="6" t="s">
        <v>16</v>
      </c>
      <c r="F32" s="6" t="s">
        <v>9</v>
      </c>
      <c r="G32" s="6" t="s">
        <v>38</v>
      </c>
      <c r="H32" s="6" t="s">
        <v>32</v>
      </c>
      <c r="I32" s="4" t="s">
        <v>193</v>
      </c>
      <c r="J32" s="4" t="s">
        <v>237</v>
      </c>
      <c r="K32" s="4" t="s">
        <v>194</v>
      </c>
      <c r="L32" s="5" t="str">
        <f t="shared" si="1"/>
        <v>Ice RL6Bm</v>
      </c>
      <c r="M32" s="51">
        <v>41716</v>
      </c>
      <c r="N32" s="4" t="s">
        <v>251</v>
      </c>
      <c r="T32" s="38">
        <v>63.584392000000001</v>
      </c>
      <c r="U32" s="39">
        <v>12.274388999999999</v>
      </c>
      <c r="V32" s="32">
        <v>3.65</v>
      </c>
    </row>
    <row r="33" spans="1:159" s="3" customFormat="1">
      <c r="A33" s="5">
        <v>32</v>
      </c>
      <c r="B33" s="11" t="s">
        <v>101</v>
      </c>
      <c r="C33" s="6">
        <v>16.168408789359567</v>
      </c>
      <c r="D33">
        <v>32</v>
      </c>
      <c r="E33" s="6" t="s">
        <v>16</v>
      </c>
      <c r="F33" s="6" t="s">
        <v>10</v>
      </c>
      <c r="G33" s="6" t="s">
        <v>38</v>
      </c>
      <c r="H33" s="6" t="s">
        <v>23</v>
      </c>
      <c r="I33" s="4" t="s">
        <v>193</v>
      </c>
      <c r="J33" s="4" t="s">
        <v>237</v>
      </c>
      <c r="K33" s="4" t="s">
        <v>194</v>
      </c>
      <c r="L33" s="5" t="str">
        <f t="shared" si="1"/>
        <v>Ice RL7Bm</v>
      </c>
      <c r="M33" s="51">
        <v>41716</v>
      </c>
      <c r="N33" s="4" t="s">
        <v>251</v>
      </c>
      <c r="O33"/>
      <c r="P33"/>
      <c r="Q33"/>
      <c r="R33"/>
      <c r="S33"/>
      <c r="T33" s="38">
        <v>63.584392000000001</v>
      </c>
      <c r="U33" s="39">
        <v>12.274388999999999</v>
      </c>
      <c r="V33" s="32">
        <v>3.95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</row>
    <row r="34" spans="1:159" s="3" customFormat="1" ht="15" thickBot="1">
      <c r="A34" s="5">
        <v>33</v>
      </c>
      <c r="B34" s="11" t="s">
        <v>103</v>
      </c>
      <c r="C34" s="6">
        <v>4.8327454343440888</v>
      </c>
      <c r="D34">
        <v>33</v>
      </c>
      <c r="E34" s="6" t="s">
        <v>16</v>
      </c>
      <c r="F34" s="6" t="s">
        <v>11</v>
      </c>
      <c r="G34" s="6" t="s">
        <v>38</v>
      </c>
      <c r="H34" s="6" t="s">
        <v>33</v>
      </c>
      <c r="I34" s="4" t="s">
        <v>193</v>
      </c>
      <c r="J34" s="4" t="s">
        <v>237</v>
      </c>
      <c r="K34" s="4" t="s">
        <v>194</v>
      </c>
      <c r="L34" s="5" t="str">
        <f t="shared" si="1"/>
        <v>Ice RL8Bm</v>
      </c>
      <c r="M34" s="52">
        <v>41716</v>
      </c>
      <c r="N34" s="4" t="s">
        <v>251</v>
      </c>
      <c r="O34"/>
      <c r="P34"/>
      <c r="Q34"/>
      <c r="R34"/>
      <c r="S34"/>
      <c r="T34" s="40">
        <v>63.584392000000001</v>
      </c>
      <c r="U34" s="41">
        <v>12.274388999999999</v>
      </c>
      <c r="V34" s="33">
        <v>4.45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</row>
    <row r="35" spans="1:159" s="3" customFormat="1" ht="15" thickTop="1">
      <c r="A35" s="5">
        <v>34</v>
      </c>
      <c r="B35" s="12" t="s">
        <v>104</v>
      </c>
      <c r="C35" s="6">
        <v>28.768324649687713</v>
      </c>
      <c r="D35">
        <v>34</v>
      </c>
      <c r="E35" s="6" t="s">
        <v>16</v>
      </c>
      <c r="F35" s="6" t="s">
        <v>12</v>
      </c>
      <c r="G35" s="6" t="s">
        <v>38</v>
      </c>
      <c r="H35" s="6" t="s">
        <v>34</v>
      </c>
      <c r="I35" s="4" t="s">
        <v>193</v>
      </c>
      <c r="J35" s="4" t="s">
        <v>237</v>
      </c>
      <c r="K35" s="4" t="s">
        <v>195</v>
      </c>
      <c r="L35" s="5" t="str">
        <f t="shared" si="1"/>
        <v>Ice BT1Am</v>
      </c>
      <c r="M35" s="50">
        <v>41716</v>
      </c>
      <c r="N35" s="4" t="s">
        <v>251</v>
      </c>
      <c r="O35"/>
      <c r="P35"/>
      <c r="Q35"/>
      <c r="R35"/>
      <c r="S35"/>
      <c r="T35" s="36">
        <v>63.582138999999998</v>
      </c>
      <c r="U35" s="37">
        <v>12.270827000000001</v>
      </c>
      <c r="V35" s="34">
        <v>0.5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</row>
    <row r="36" spans="1:159">
      <c r="A36" s="5">
        <v>35</v>
      </c>
      <c r="B36" s="12" t="s">
        <v>107</v>
      </c>
      <c r="C36" s="6">
        <v>11.041282374896175</v>
      </c>
      <c r="D36">
        <v>35</v>
      </c>
      <c r="E36" s="6" t="s">
        <v>16</v>
      </c>
      <c r="F36" s="6" t="s">
        <v>13</v>
      </c>
      <c r="G36" s="6" t="s">
        <v>38</v>
      </c>
      <c r="H36" s="6" t="s">
        <v>35</v>
      </c>
      <c r="I36" s="4" t="s">
        <v>193</v>
      </c>
      <c r="J36" s="4" t="s">
        <v>237</v>
      </c>
      <c r="K36" s="4" t="s">
        <v>195</v>
      </c>
      <c r="L36" s="5" t="str">
        <f t="shared" si="1"/>
        <v>Ice BT2Am</v>
      </c>
      <c r="M36" s="51">
        <v>41716</v>
      </c>
      <c r="N36" s="4" t="s">
        <v>251</v>
      </c>
      <c r="T36" s="38">
        <v>63.582138999999998</v>
      </c>
      <c r="U36" s="39">
        <v>12.270827000000001</v>
      </c>
      <c r="V36" s="32">
        <v>0.9</v>
      </c>
    </row>
    <row r="37" spans="1:159">
      <c r="A37" s="5">
        <v>36</v>
      </c>
      <c r="B37" s="12" t="s">
        <v>109</v>
      </c>
      <c r="C37" s="6">
        <v>30.481861428432737</v>
      </c>
      <c r="D37">
        <v>36</v>
      </c>
      <c r="E37" s="6" t="s">
        <v>16</v>
      </c>
      <c r="F37" s="6" t="s">
        <v>14</v>
      </c>
      <c r="G37" s="6" t="s">
        <v>38</v>
      </c>
      <c r="H37" s="6" t="s">
        <v>36</v>
      </c>
      <c r="I37" s="4" t="s">
        <v>193</v>
      </c>
      <c r="J37" s="4" t="s">
        <v>237</v>
      </c>
      <c r="K37" s="4" t="s">
        <v>195</v>
      </c>
      <c r="L37" s="5" t="str">
        <f t="shared" si="1"/>
        <v>Ice BT3Bm</v>
      </c>
      <c r="M37" s="51">
        <v>41716</v>
      </c>
      <c r="N37" s="4" t="s">
        <v>251</v>
      </c>
      <c r="T37" s="38">
        <v>63.582138999999998</v>
      </c>
      <c r="U37" s="39">
        <v>12.270827000000001</v>
      </c>
      <c r="V37" s="32">
        <v>1.1000000000000001</v>
      </c>
    </row>
    <row r="38" spans="1:159">
      <c r="A38" s="5">
        <v>37</v>
      </c>
      <c r="B38" s="12" t="s">
        <v>110</v>
      </c>
      <c r="C38" s="6">
        <v>9.7737937283583065</v>
      </c>
      <c r="D38">
        <v>1</v>
      </c>
      <c r="E38" s="6" t="s">
        <v>120</v>
      </c>
      <c r="F38" s="6" t="s">
        <v>3</v>
      </c>
      <c r="G38" s="6" t="s">
        <v>124</v>
      </c>
      <c r="H38" s="6" t="s">
        <v>25</v>
      </c>
      <c r="I38" s="4" t="s">
        <v>193</v>
      </c>
      <c r="J38" s="4" t="s">
        <v>237</v>
      </c>
      <c r="K38" s="4" t="s">
        <v>195</v>
      </c>
      <c r="L38" s="5" t="str">
        <f t="shared" si="1"/>
        <v>Ice BT4Am</v>
      </c>
      <c r="M38" s="51">
        <v>41716</v>
      </c>
      <c r="N38" s="4" t="s">
        <v>251</v>
      </c>
      <c r="T38" s="38">
        <v>63.582138999999998</v>
      </c>
      <c r="U38" s="39">
        <v>12.270827000000001</v>
      </c>
      <c r="V38" s="32">
        <v>1.3</v>
      </c>
    </row>
    <row r="39" spans="1:159">
      <c r="A39" s="5">
        <v>38</v>
      </c>
      <c r="B39" s="12" t="s">
        <v>112</v>
      </c>
      <c r="C39" s="6">
        <v>11.207943647994133</v>
      </c>
      <c r="D39">
        <v>2</v>
      </c>
      <c r="E39" s="6" t="s">
        <v>120</v>
      </c>
      <c r="F39" s="6" t="s">
        <v>4</v>
      </c>
      <c r="G39" s="6" t="s">
        <v>124</v>
      </c>
      <c r="H39" s="6" t="s">
        <v>27</v>
      </c>
      <c r="I39" s="4" t="s">
        <v>193</v>
      </c>
      <c r="J39" s="4" t="s">
        <v>237</v>
      </c>
      <c r="K39" s="4" t="s">
        <v>195</v>
      </c>
      <c r="L39" s="5" t="str">
        <f t="shared" si="1"/>
        <v>Ice BT5Am</v>
      </c>
      <c r="M39" s="51">
        <v>41716</v>
      </c>
      <c r="N39" s="4" t="s">
        <v>251</v>
      </c>
      <c r="T39" s="38">
        <v>63.582138999999998</v>
      </c>
      <c r="U39" s="39">
        <v>12.270827000000001</v>
      </c>
      <c r="V39" s="32">
        <v>1.5</v>
      </c>
    </row>
    <row r="40" spans="1:159">
      <c r="A40" s="5">
        <v>39</v>
      </c>
      <c r="B40" s="12" t="s">
        <v>114</v>
      </c>
      <c r="C40" s="6">
        <v>11.713860392867545</v>
      </c>
      <c r="D40">
        <v>3</v>
      </c>
      <c r="E40" s="6" t="s">
        <v>120</v>
      </c>
      <c r="F40" s="6" t="s">
        <v>5</v>
      </c>
      <c r="G40" s="6" t="s">
        <v>124</v>
      </c>
      <c r="H40" s="6" t="s">
        <v>28</v>
      </c>
      <c r="I40" s="4" t="s">
        <v>193</v>
      </c>
      <c r="J40" s="4" t="s">
        <v>237</v>
      </c>
      <c r="K40" s="4" t="s">
        <v>195</v>
      </c>
      <c r="L40" s="5" t="str">
        <f t="shared" si="1"/>
        <v>Ice BT6Am</v>
      </c>
      <c r="M40" s="51">
        <v>41716</v>
      </c>
      <c r="N40" s="4" t="s">
        <v>251</v>
      </c>
      <c r="T40" s="38">
        <v>63.582138999999998</v>
      </c>
      <c r="U40" s="39">
        <v>12.270827000000001</v>
      </c>
      <c r="V40" s="32">
        <v>2</v>
      </c>
    </row>
    <row r="41" spans="1:159">
      <c r="A41" s="5">
        <v>40</v>
      </c>
      <c r="B41" s="12" t="s">
        <v>117</v>
      </c>
      <c r="C41" s="6">
        <v>6.0511526056330434</v>
      </c>
      <c r="D41">
        <v>4</v>
      </c>
      <c r="E41" s="6" t="s">
        <v>120</v>
      </c>
      <c r="F41" s="6" t="s">
        <v>6</v>
      </c>
      <c r="G41" s="6" t="s">
        <v>124</v>
      </c>
      <c r="H41" s="6" t="s">
        <v>29</v>
      </c>
      <c r="I41" s="4" t="s">
        <v>193</v>
      </c>
      <c r="J41" s="4" t="s">
        <v>237</v>
      </c>
      <c r="K41" s="4" t="s">
        <v>195</v>
      </c>
      <c r="L41" s="5" t="str">
        <f t="shared" si="1"/>
        <v>Ice BT7Bm</v>
      </c>
      <c r="M41" s="51">
        <v>41716</v>
      </c>
      <c r="N41" s="4" t="s">
        <v>251</v>
      </c>
      <c r="T41" s="38">
        <v>63.582138999999998</v>
      </c>
      <c r="U41" s="39">
        <v>12.270827000000001</v>
      </c>
      <c r="V41" s="32">
        <v>2.5</v>
      </c>
    </row>
    <row r="42" spans="1:159" ht="15" thickBot="1">
      <c r="A42" s="5">
        <v>41</v>
      </c>
      <c r="B42" s="12" t="s">
        <v>118</v>
      </c>
      <c r="C42" s="6">
        <v>7.8838872528397141</v>
      </c>
      <c r="D42">
        <v>5</v>
      </c>
      <c r="E42" s="6" t="s">
        <v>120</v>
      </c>
      <c r="F42" s="6" t="s">
        <v>7</v>
      </c>
      <c r="G42" s="6" t="s">
        <v>124</v>
      </c>
      <c r="H42" s="6" t="s">
        <v>30</v>
      </c>
      <c r="I42" s="4" t="s">
        <v>193</v>
      </c>
      <c r="J42" s="4" t="s">
        <v>237</v>
      </c>
      <c r="K42" s="4" t="s">
        <v>195</v>
      </c>
      <c r="L42" s="5" t="str">
        <f t="shared" si="1"/>
        <v>Ice BT8Am</v>
      </c>
      <c r="M42" s="52">
        <v>41716</v>
      </c>
      <c r="N42" s="4" t="s">
        <v>251</v>
      </c>
      <c r="T42" s="40">
        <v>63.582138999999998</v>
      </c>
      <c r="U42" s="41">
        <v>12.270827000000001</v>
      </c>
      <c r="V42" s="33">
        <v>3.5</v>
      </c>
    </row>
    <row r="43" spans="1:159" ht="15" thickTop="1">
      <c r="A43" s="5">
        <v>42</v>
      </c>
      <c r="B43" s="20" t="s">
        <v>141</v>
      </c>
      <c r="C43" s="6">
        <v>11.490566648328533</v>
      </c>
      <c r="D43">
        <v>6</v>
      </c>
      <c r="E43" s="6" t="s">
        <v>120</v>
      </c>
      <c r="F43" s="6" t="s">
        <v>8</v>
      </c>
      <c r="G43" s="6" t="s">
        <v>124</v>
      </c>
      <c r="H43" s="6" t="s">
        <v>31</v>
      </c>
      <c r="I43" s="4" t="s">
        <v>193</v>
      </c>
      <c r="J43" s="4" t="s">
        <v>237</v>
      </c>
      <c r="K43" s="4" t="s">
        <v>196</v>
      </c>
      <c r="L43" s="5" t="str">
        <f t="shared" si="1"/>
        <v>Ice LB1Bm</v>
      </c>
      <c r="M43" s="50">
        <v>41717</v>
      </c>
      <c r="N43" s="4" t="s">
        <v>251</v>
      </c>
      <c r="T43" s="36">
        <v>63.338276999999998</v>
      </c>
      <c r="U43" s="37">
        <v>12.548028</v>
      </c>
      <c r="V43" s="34">
        <v>0.6</v>
      </c>
    </row>
    <row r="44" spans="1:159">
      <c r="A44" s="5">
        <v>43</v>
      </c>
      <c r="B44" s="20" t="s">
        <v>142</v>
      </c>
      <c r="C44" s="6">
        <v>4.5328630141419373</v>
      </c>
      <c r="D44">
        <v>7</v>
      </c>
      <c r="E44" s="6" t="s">
        <v>120</v>
      </c>
      <c r="F44" s="6" t="s">
        <v>9</v>
      </c>
      <c r="G44" s="6" t="s">
        <v>124</v>
      </c>
      <c r="H44" s="6" t="s">
        <v>32</v>
      </c>
      <c r="I44" s="4" t="s">
        <v>193</v>
      </c>
      <c r="J44" s="4" t="s">
        <v>237</v>
      </c>
      <c r="K44" s="4" t="s">
        <v>196</v>
      </c>
      <c r="L44" s="5" t="str">
        <f t="shared" si="1"/>
        <v>Ice LB2Am</v>
      </c>
      <c r="M44" s="51">
        <v>41717</v>
      </c>
      <c r="N44" s="4" t="s">
        <v>251</v>
      </c>
      <c r="T44" s="38">
        <v>63.338276999999998</v>
      </c>
      <c r="U44" s="39">
        <v>12.548028</v>
      </c>
      <c r="V44" s="32">
        <v>0.8</v>
      </c>
    </row>
    <row r="45" spans="1:159">
      <c r="A45" s="5">
        <v>44</v>
      </c>
      <c r="B45" s="20" t="s">
        <v>143</v>
      </c>
      <c r="C45" s="6">
        <v>12.054733935255602</v>
      </c>
      <c r="D45">
        <v>8</v>
      </c>
      <c r="E45" s="6" t="s">
        <v>120</v>
      </c>
      <c r="F45" s="6" t="s">
        <v>10</v>
      </c>
      <c r="G45" s="6" t="s">
        <v>124</v>
      </c>
      <c r="H45" s="6" t="s">
        <v>23</v>
      </c>
      <c r="I45" s="4" t="s">
        <v>193</v>
      </c>
      <c r="J45" s="4" t="s">
        <v>237</v>
      </c>
      <c r="K45" s="4" t="s">
        <v>196</v>
      </c>
      <c r="L45" s="5" t="str">
        <f t="shared" si="1"/>
        <v>Ice LB3Am</v>
      </c>
      <c r="M45" s="51">
        <v>41717</v>
      </c>
      <c r="N45" s="4" t="s">
        <v>251</v>
      </c>
      <c r="T45" s="38">
        <v>63.338276999999998</v>
      </c>
      <c r="U45" s="39">
        <v>12.548028</v>
      </c>
      <c r="V45" s="32">
        <v>1</v>
      </c>
    </row>
    <row r="46" spans="1:159" s="3" customFormat="1">
      <c r="A46" s="5">
        <v>45</v>
      </c>
      <c r="B46" s="20" t="s">
        <v>144</v>
      </c>
      <c r="C46" s="6">
        <v>1.6402921156812615</v>
      </c>
      <c r="D46">
        <v>9</v>
      </c>
      <c r="E46" s="6" t="s">
        <v>120</v>
      </c>
      <c r="F46" s="6" t="s">
        <v>11</v>
      </c>
      <c r="G46" s="6" t="s">
        <v>124</v>
      </c>
      <c r="H46" s="6" t="s">
        <v>33</v>
      </c>
      <c r="I46" s="4" t="s">
        <v>193</v>
      </c>
      <c r="J46" s="4" t="s">
        <v>237</v>
      </c>
      <c r="K46" s="4" t="s">
        <v>196</v>
      </c>
      <c r="L46" s="5" t="str">
        <f t="shared" si="1"/>
        <v>Ice LB4Am</v>
      </c>
      <c r="M46" s="51">
        <v>41717</v>
      </c>
      <c r="N46" s="4" t="s">
        <v>251</v>
      </c>
      <c r="O46"/>
      <c r="P46"/>
      <c r="Q46"/>
      <c r="R46"/>
      <c r="S46"/>
      <c r="T46" s="38">
        <v>63.338276999999998</v>
      </c>
      <c r="U46" s="39">
        <v>12.548028</v>
      </c>
      <c r="V46" s="32">
        <v>1.2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</row>
    <row r="47" spans="1:159" s="3" customFormat="1">
      <c r="A47" s="5">
        <v>46</v>
      </c>
      <c r="B47" s="20" t="s">
        <v>145</v>
      </c>
      <c r="C47" s="6">
        <v>4.9535613734183368</v>
      </c>
      <c r="D47">
        <v>10</v>
      </c>
      <c r="E47" s="6" t="s">
        <v>120</v>
      </c>
      <c r="F47" s="6" t="s">
        <v>12</v>
      </c>
      <c r="G47" s="6" t="s">
        <v>124</v>
      </c>
      <c r="H47" s="6" t="s">
        <v>34</v>
      </c>
      <c r="I47" s="4" t="s">
        <v>193</v>
      </c>
      <c r="J47" s="4" t="s">
        <v>237</v>
      </c>
      <c r="K47" s="4" t="s">
        <v>196</v>
      </c>
      <c r="L47" s="5" t="str">
        <f t="shared" si="1"/>
        <v>Ice LB5Am</v>
      </c>
      <c r="M47" s="51">
        <v>41717</v>
      </c>
      <c r="N47" s="4" t="s">
        <v>251</v>
      </c>
      <c r="O47"/>
      <c r="P47"/>
      <c r="Q47"/>
      <c r="R47"/>
      <c r="S47"/>
      <c r="T47" s="38">
        <v>63.338276999999998</v>
      </c>
      <c r="U47" s="39">
        <v>12.548028</v>
      </c>
      <c r="V47" s="32">
        <v>1.5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</row>
    <row r="48" spans="1:159" s="3" customFormat="1">
      <c r="A48" s="5">
        <v>47</v>
      </c>
      <c r="B48" s="20" t="s">
        <v>146</v>
      </c>
      <c r="C48" s="6">
        <v>3.3484353257176145</v>
      </c>
      <c r="D48">
        <v>11</v>
      </c>
      <c r="E48" s="6" t="s">
        <v>120</v>
      </c>
      <c r="F48" s="6" t="s">
        <v>13</v>
      </c>
      <c r="G48" s="6" t="s">
        <v>124</v>
      </c>
      <c r="H48" s="6" t="s">
        <v>35</v>
      </c>
      <c r="I48" s="4" t="s">
        <v>193</v>
      </c>
      <c r="J48" s="4" t="s">
        <v>237</v>
      </c>
      <c r="K48" s="4" t="s">
        <v>196</v>
      </c>
      <c r="L48" s="5" t="str">
        <f t="shared" si="1"/>
        <v>Ice LB6Am</v>
      </c>
      <c r="M48" s="51">
        <v>41717</v>
      </c>
      <c r="N48" s="4" t="s">
        <v>251</v>
      </c>
      <c r="O48"/>
      <c r="P48"/>
      <c r="Q48"/>
      <c r="R48"/>
      <c r="S48"/>
      <c r="T48" s="38">
        <v>63.338276999999998</v>
      </c>
      <c r="U48" s="39">
        <v>12.548028</v>
      </c>
      <c r="V48" s="32">
        <v>1.8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</row>
    <row r="49" spans="1:22">
      <c r="A49" s="5">
        <v>48</v>
      </c>
      <c r="B49" s="20" t="s">
        <v>147</v>
      </c>
      <c r="C49" s="6">
        <v>2.2605525171785161</v>
      </c>
      <c r="D49">
        <v>12</v>
      </c>
      <c r="E49" s="6" t="s">
        <v>120</v>
      </c>
      <c r="F49" s="6" t="s">
        <v>14</v>
      </c>
      <c r="G49" s="6" t="s">
        <v>124</v>
      </c>
      <c r="H49" s="6" t="s">
        <v>36</v>
      </c>
      <c r="I49" s="4" t="s">
        <v>193</v>
      </c>
      <c r="J49" s="4" t="s">
        <v>237</v>
      </c>
      <c r="K49" s="4" t="s">
        <v>196</v>
      </c>
      <c r="L49" s="5" t="str">
        <f t="shared" si="1"/>
        <v>Ice LB7Am</v>
      </c>
      <c r="M49" s="53">
        <v>41717</v>
      </c>
      <c r="N49" s="4" t="s">
        <v>251</v>
      </c>
      <c r="T49" s="38">
        <v>63.338276999999998</v>
      </c>
      <c r="U49" s="39">
        <v>12.548028</v>
      </c>
      <c r="V49" s="32">
        <v>2.2999999999999998</v>
      </c>
    </row>
    <row r="50" spans="1:22" ht="15" thickBot="1">
      <c r="A50" s="5">
        <v>49</v>
      </c>
      <c r="B50" s="20" t="s">
        <v>148</v>
      </c>
      <c r="C50" s="6">
        <v>7.3035392597866311</v>
      </c>
      <c r="D50">
        <v>49</v>
      </c>
      <c r="E50" s="6" t="s">
        <v>18</v>
      </c>
      <c r="F50" s="6" t="s">
        <v>3</v>
      </c>
      <c r="G50" s="6" t="s">
        <v>125</v>
      </c>
      <c r="H50" s="6" t="s">
        <v>25</v>
      </c>
      <c r="I50" s="4" t="s">
        <v>193</v>
      </c>
      <c r="J50" s="4" t="s">
        <v>237</v>
      </c>
      <c r="K50" s="4" t="s">
        <v>196</v>
      </c>
      <c r="L50" s="5" t="str">
        <f t="shared" si="1"/>
        <v>Ice LB8Am</v>
      </c>
      <c r="M50" s="54">
        <v>41717</v>
      </c>
      <c r="N50" s="4" t="s">
        <v>251</v>
      </c>
      <c r="T50" s="40">
        <v>63.338276999999998</v>
      </c>
      <c r="U50" s="41">
        <v>12.548028</v>
      </c>
      <c r="V50" s="33">
        <v>2.6</v>
      </c>
    </row>
    <row r="51" spans="1:22" ht="15" thickTop="1">
      <c r="A51" s="5">
        <v>50</v>
      </c>
      <c r="B51" s="21" t="s">
        <v>149</v>
      </c>
      <c r="C51" s="6">
        <v>1.7233530737948071</v>
      </c>
      <c r="D51">
        <v>50</v>
      </c>
      <c r="E51" s="6" t="s">
        <v>18</v>
      </c>
      <c r="F51" s="6" t="s">
        <v>4</v>
      </c>
      <c r="G51" s="6" t="s">
        <v>125</v>
      </c>
      <c r="H51" s="6" t="s">
        <v>27</v>
      </c>
      <c r="I51" s="4" t="s">
        <v>193</v>
      </c>
      <c r="J51" s="4" t="s">
        <v>237</v>
      </c>
      <c r="K51" s="4" t="s">
        <v>197</v>
      </c>
      <c r="L51" s="5" t="str">
        <f t="shared" si="1"/>
        <v>Ice KT1Bm</v>
      </c>
      <c r="M51" s="50">
        <v>41718</v>
      </c>
      <c r="N51" s="4" t="s">
        <v>251</v>
      </c>
      <c r="T51" s="36">
        <v>63.349356999999998</v>
      </c>
      <c r="U51" s="37">
        <v>14.458780000000001</v>
      </c>
      <c r="V51" s="34">
        <v>0.45</v>
      </c>
    </row>
    <row r="52" spans="1:22" ht="15">
      <c r="A52" s="5">
        <v>51</v>
      </c>
      <c r="B52" s="21" t="s">
        <v>150</v>
      </c>
      <c r="C52" s="6">
        <v>2.1834244846445099</v>
      </c>
      <c r="D52">
        <v>51</v>
      </c>
      <c r="E52" s="6" t="s">
        <v>18</v>
      </c>
      <c r="F52" s="6" t="s">
        <v>5</v>
      </c>
      <c r="G52" s="6" t="s">
        <v>125</v>
      </c>
      <c r="H52" s="6" t="s">
        <v>28</v>
      </c>
      <c r="I52" s="4" t="s">
        <v>193</v>
      </c>
      <c r="J52" s="4" t="s">
        <v>237</v>
      </c>
      <c r="K52" s="4" t="s">
        <v>197</v>
      </c>
      <c r="L52" s="5" t="str">
        <f t="shared" si="1"/>
        <v>Ice KT2Bm</v>
      </c>
      <c r="M52" s="53">
        <v>41718</v>
      </c>
      <c r="N52" s="4" t="s">
        <v>251</v>
      </c>
      <c r="T52" s="42">
        <v>63.349356999999998</v>
      </c>
      <c r="U52" s="43">
        <v>14.458780000000001</v>
      </c>
      <c r="V52" s="32">
        <v>0.75</v>
      </c>
    </row>
    <row r="53" spans="1:22" ht="15">
      <c r="A53" s="5">
        <v>52</v>
      </c>
      <c r="B53" s="21" t="s">
        <v>151</v>
      </c>
      <c r="C53" s="6">
        <v>2.8624747850662868</v>
      </c>
      <c r="D53">
        <v>52</v>
      </c>
      <c r="E53" s="6" t="s">
        <v>18</v>
      </c>
      <c r="F53" s="6" t="s">
        <v>6</v>
      </c>
      <c r="G53" s="6" t="s">
        <v>125</v>
      </c>
      <c r="H53" s="6" t="s">
        <v>29</v>
      </c>
      <c r="I53" s="4" t="s">
        <v>193</v>
      </c>
      <c r="J53" s="4" t="s">
        <v>237</v>
      </c>
      <c r="K53" s="4" t="s">
        <v>197</v>
      </c>
      <c r="L53" s="5" t="str">
        <f t="shared" si="1"/>
        <v>Ice KT3Am</v>
      </c>
      <c r="M53" s="53">
        <v>41718</v>
      </c>
      <c r="N53" s="4" t="s">
        <v>251</v>
      </c>
      <c r="T53" s="42">
        <v>63.349356999999998</v>
      </c>
      <c r="U53" s="43">
        <v>14.458780000000001</v>
      </c>
      <c r="V53" s="32">
        <v>1.05</v>
      </c>
    </row>
    <row r="54" spans="1:22" ht="15">
      <c r="A54" s="5">
        <v>53</v>
      </c>
      <c r="B54" s="21" t="s">
        <v>152</v>
      </c>
      <c r="C54" s="6">
        <v>6.1493155561308699</v>
      </c>
      <c r="D54">
        <v>53</v>
      </c>
      <c r="E54" s="6" t="s">
        <v>18</v>
      </c>
      <c r="F54" s="6" t="s">
        <v>7</v>
      </c>
      <c r="G54" s="6" t="s">
        <v>125</v>
      </c>
      <c r="H54" s="6" t="s">
        <v>30</v>
      </c>
      <c r="I54" s="4" t="s">
        <v>193</v>
      </c>
      <c r="J54" s="4" t="s">
        <v>237</v>
      </c>
      <c r="K54" s="4" t="s">
        <v>197</v>
      </c>
      <c r="L54" s="5" t="str">
        <f t="shared" si="1"/>
        <v>Ice KT4Am</v>
      </c>
      <c r="M54" s="53">
        <v>41718</v>
      </c>
      <c r="N54" s="4" t="s">
        <v>251</v>
      </c>
      <c r="T54" s="42">
        <v>63.349356999999998</v>
      </c>
      <c r="U54" s="43">
        <v>14.458780000000001</v>
      </c>
      <c r="V54" s="32">
        <v>1.35</v>
      </c>
    </row>
    <row r="55" spans="1:22" ht="15">
      <c r="A55" s="5">
        <v>54</v>
      </c>
      <c r="B55" s="21" t="s">
        <v>153</v>
      </c>
      <c r="C55" s="6">
        <v>11.453890381109566</v>
      </c>
      <c r="D55">
        <v>54</v>
      </c>
      <c r="E55" s="6" t="s">
        <v>18</v>
      </c>
      <c r="F55" s="6" t="s">
        <v>8</v>
      </c>
      <c r="G55" s="6" t="s">
        <v>125</v>
      </c>
      <c r="H55" s="6" t="s">
        <v>31</v>
      </c>
      <c r="I55" s="4" t="s">
        <v>193</v>
      </c>
      <c r="J55" s="4" t="s">
        <v>237</v>
      </c>
      <c r="K55" s="4" t="s">
        <v>197</v>
      </c>
      <c r="L55" s="5" t="str">
        <f t="shared" si="1"/>
        <v>Ice KT5Bm</v>
      </c>
      <c r="M55" s="53">
        <v>41718</v>
      </c>
      <c r="N55" s="4" t="s">
        <v>251</v>
      </c>
      <c r="T55" s="42">
        <v>63.349356999999998</v>
      </c>
      <c r="U55" s="43">
        <v>14.458780000000001</v>
      </c>
      <c r="V55" s="32">
        <v>1.95</v>
      </c>
    </row>
    <row r="56" spans="1:22" ht="15">
      <c r="A56" s="5">
        <v>55</v>
      </c>
      <c r="B56" s="21" t="s">
        <v>154</v>
      </c>
      <c r="C56" s="6">
        <v>4.5420320809466794</v>
      </c>
      <c r="D56">
        <v>55</v>
      </c>
      <c r="E56" s="6" t="s">
        <v>18</v>
      </c>
      <c r="F56" s="6" t="s">
        <v>9</v>
      </c>
      <c r="G56" s="6" t="s">
        <v>125</v>
      </c>
      <c r="H56" s="6" t="s">
        <v>32</v>
      </c>
      <c r="I56" s="4" t="s">
        <v>193</v>
      </c>
      <c r="J56" s="4" t="s">
        <v>237</v>
      </c>
      <c r="K56" s="4" t="s">
        <v>197</v>
      </c>
      <c r="L56" s="5" t="str">
        <f t="shared" si="1"/>
        <v>Ice KT6Bm</v>
      </c>
      <c r="M56" s="53">
        <v>41718</v>
      </c>
      <c r="N56" s="4" t="s">
        <v>251</v>
      </c>
      <c r="T56" s="42">
        <v>63.349356999999998</v>
      </c>
      <c r="U56" s="43">
        <v>14.458780000000001</v>
      </c>
      <c r="V56" s="32">
        <v>2.4500000000000002</v>
      </c>
    </row>
    <row r="57" spans="1:22" ht="15">
      <c r="A57" s="5">
        <v>56</v>
      </c>
      <c r="B57" s="21" t="s">
        <v>155</v>
      </c>
      <c r="C57" s="6">
        <v>4.059847038391422</v>
      </c>
      <c r="D57">
        <v>56</v>
      </c>
      <c r="E57" s="6" t="s">
        <v>18</v>
      </c>
      <c r="F57" s="6" t="s">
        <v>10</v>
      </c>
      <c r="G57" s="6" t="s">
        <v>125</v>
      </c>
      <c r="H57" s="6" t="s">
        <v>23</v>
      </c>
      <c r="I57" s="4" t="s">
        <v>193</v>
      </c>
      <c r="J57" s="4" t="s">
        <v>237</v>
      </c>
      <c r="K57" s="4" t="s">
        <v>197</v>
      </c>
      <c r="L57" s="5" t="str">
        <f t="shared" si="1"/>
        <v>Ice KT7Bm</v>
      </c>
      <c r="M57" s="53">
        <v>41718</v>
      </c>
      <c r="N57" s="4" t="s">
        <v>251</v>
      </c>
      <c r="T57" s="42">
        <v>63.349356999999998</v>
      </c>
      <c r="U57" s="43">
        <v>14.458780000000001</v>
      </c>
      <c r="V57" s="32">
        <v>2.95</v>
      </c>
    </row>
    <row r="58" spans="1:22" ht="16" thickBot="1">
      <c r="A58" s="5">
        <v>57</v>
      </c>
      <c r="B58" s="21" t="s">
        <v>156</v>
      </c>
      <c r="C58" s="6">
        <v>3.7195128528742329</v>
      </c>
      <c r="D58">
        <v>57</v>
      </c>
      <c r="E58" s="6" t="s">
        <v>18</v>
      </c>
      <c r="F58" s="6" t="s">
        <v>11</v>
      </c>
      <c r="G58" s="6" t="s">
        <v>125</v>
      </c>
      <c r="H58" s="6" t="s">
        <v>33</v>
      </c>
      <c r="I58" s="4" t="s">
        <v>193</v>
      </c>
      <c r="J58" s="4" t="s">
        <v>237</v>
      </c>
      <c r="K58" s="4" t="s">
        <v>197</v>
      </c>
      <c r="L58" s="5" t="str">
        <f t="shared" si="1"/>
        <v>Ice KT8Bm</v>
      </c>
      <c r="M58" s="54">
        <v>41718</v>
      </c>
      <c r="N58" s="4" t="s">
        <v>251</v>
      </c>
      <c r="T58" s="44">
        <v>63.349356999999998</v>
      </c>
      <c r="U58" s="45">
        <v>14.458780000000001</v>
      </c>
      <c r="V58" s="33">
        <v>3.25</v>
      </c>
    </row>
    <row r="59" spans="1:22" ht="15" thickTop="1">
      <c r="A59" s="5">
        <v>58</v>
      </c>
      <c r="B59" s="22" t="s">
        <v>157</v>
      </c>
      <c r="C59" s="6">
        <v>0.67521836012440262</v>
      </c>
      <c r="D59">
        <v>58</v>
      </c>
      <c r="E59" s="6" t="s">
        <v>18</v>
      </c>
      <c r="F59" s="6" t="s">
        <v>12</v>
      </c>
      <c r="G59" s="6" t="s">
        <v>125</v>
      </c>
      <c r="H59" s="6" t="s">
        <v>34</v>
      </c>
      <c r="I59" s="4" t="s">
        <v>193</v>
      </c>
      <c r="J59" s="4" t="s">
        <v>237</v>
      </c>
      <c r="K59" s="4" t="s">
        <v>198</v>
      </c>
      <c r="L59" s="5" t="str">
        <f t="shared" si="1"/>
        <v>Ice GS1Am</v>
      </c>
      <c r="N59" s="4" t="s">
        <v>251</v>
      </c>
    </row>
    <row r="60" spans="1:22" ht="15">
      <c r="A60" s="5">
        <v>59</v>
      </c>
      <c r="B60" s="23" t="s">
        <v>160</v>
      </c>
      <c r="C60" s="6">
        <v>1.0464602008564987</v>
      </c>
      <c r="D60">
        <v>59</v>
      </c>
      <c r="E60" s="6" t="s">
        <v>18</v>
      </c>
      <c r="F60" s="6" t="s">
        <v>13</v>
      </c>
      <c r="G60" s="6" t="s">
        <v>125</v>
      </c>
      <c r="H60" s="6" t="s">
        <v>35</v>
      </c>
      <c r="I60" s="4" t="s">
        <v>193</v>
      </c>
      <c r="J60" s="4" t="s">
        <v>237</v>
      </c>
      <c r="K60" s="4" t="s">
        <v>199</v>
      </c>
      <c r="L60" s="5" t="str">
        <f t="shared" si="1"/>
        <v>Ice SB1Bm</v>
      </c>
      <c r="M60" s="50">
        <v>41718</v>
      </c>
      <c r="N60" s="4" t="s">
        <v>251</v>
      </c>
      <c r="T60" s="46">
        <v>63.396104999999999</v>
      </c>
      <c r="U60" s="47">
        <v>13.161936000000001</v>
      </c>
      <c r="V60" s="34">
        <v>1</v>
      </c>
    </row>
    <row r="61" spans="1:22" ht="15">
      <c r="A61" s="5">
        <v>60</v>
      </c>
      <c r="B61" s="23" t="s">
        <v>161</v>
      </c>
      <c r="C61" s="6">
        <v>2.932051821408153</v>
      </c>
      <c r="D61">
        <v>60</v>
      </c>
      <c r="E61" s="6" t="s">
        <v>18</v>
      </c>
      <c r="F61" s="6" t="s">
        <v>14</v>
      </c>
      <c r="G61" s="6" t="s">
        <v>125</v>
      </c>
      <c r="H61" s="6" t="s">
        <v>36</v>
      </c>
      <c r="I61" s="4" t="s">
        <v>193</v>
      </c>
      <c r="J61" s="4" t="s">
        <v>237</v>
      </c>
      <c r="K61" s="4" t="s">
        <v>199</v>
      </c>
      <c r="L61" s="5" t="str">
        <f t="shared" si="1"/>
        <v>Ice SB2Am</v>
      </c>
      <c r="M61" s="53">
        <v>41718</v>
      </c>
      <c r="N61" s="4" t="s">
        <v>251</v>
      </c>
      <c r="T61" s="42">
        <v>63.396104999999999</v>
      </c>
      <c r="U61" s="43">
        <v>13.161936000000001</v>
      </c>
      <c r="V61" s="32">
        <v>2</v>
      </c>
    </row>
    <row r="62" spans="1:22" ht="15">
      <c r="A62" s="5">
        <v>61</v>
      </c>
      <c r="B62" s="23" t="s">
        <v>164</v>
      </c>
      <c r="C62" s="6">
        <v>0.63924576335177929</v>
      </c>
      <c r="D62">
        <v>61</v>
      </c>
      <c r="E62" s="6" t="s">
        <v>19</v>
      </c>
      <c r="F62" s="6" t="s">
        <v>3</v>
      </c>
      <c r="G62" s="6" t="s">
        <v>140</v>
      </c>
      <c r="H62" s="6" t="s">
        <v>25</v>
      </c>
      <c r="I62" s="4" t="s">
        <v>193</v>
      </c>
      <c r="J62" s="4" t="s">
        <v>237</v>
      </c>
      <c r="K62" s="4" t="s">
        <v>199</v>
      </c>
      <c r="L62" s="5" t="str">
        <f t="shared" si="1"/>
        <v>Ice SB3Bm</v>
      </c>
      <c r="M62" s="53">
        <v>41718</v>
      </c>
      <c r="N62" s="4" t="s">
        <v>251</v>
      </c>
      <c r="T62" s="42">
        <v>63.396104999999999</v>
      </c>
      <c r="U62" s="43">
        <v>13.161936000000001</v>
      </c>
      <c r="V62" s="32">
        <v>2.5</v>
      </c>
    </row>
    <row r="63" spans="1:22" ht="15">
      <c r="A63" s="5">
        <v>62</v>
      </c>
      <c r="B63" s="23" t="s">
        <v>166</v>
      </c>
      <c r="C63" s="6">
        <v>1.6964168682451353</v>
      </c>
      <c r="D63">
        <v>62</v>
      </c>
      <c r="E63" s="6" t="s">
        <v>19</v>
      </c>
      <c r="F63" s="6" t="s">
        <v>4</v>
      </c>
      <c r="G63" s="6" t="s">
        <v>140</v>
      </c>
      <c r="H63" s="6" t="s">
        <v>27</v>
      </c>
      <c r="I63" s="4" t="s">
        <v>193</v>
      </c>
      <c r="J63" s="4" t="s">
        <v>237</v>
      </c>
      <c r="K63" s="4" t="s">
        <v>199</v>
      </c>
      <c r="L63" s="5" t="str">
        <f t="shared" si="1"/>
        <v>Ice SB4Bm</v>
      </c>
      <c r="M63" s="53">
        <v>41718</v>
      </c>
      <c r="N63" s="4" t="s">
        <v>251</v>
      </c>
      <c r="T63" s="42">
        <v>63.396104999999999</v>
      </c>
      <c r="U63" s="43">
        <v>13.161936000000001</v>
      </c>
      <c r="V63" s="32">
        <v>3</v>
      </c>
    </row>
    <row r="64" spans="1:22" ht="15">
      <c r="A64" s="5">
        <v>63</v>
      </c>
      <c r="B64" s="23" t="s">
        <v>167</v>
      </c>
      <c r="C64" s="6">
        <v>1.8468657972233908</v>
      </c>
      <c r="D64">
        <v>63</v>
      </c>
      <c r="E64" s="6" t="s">
        <v>19</v>
      </c>
      <c r="F64" s="6" t="s">
        <v>5</v>
      </c>
      <c r="G64" s="6" t="s">
        <v>140</v>
      </c>
      <c r="H64" s="6" t="s">
        <v>28</v>
      </c>
      <c r="I64" s="4" t="s">
        <v>193</v>
      </c>
      <c r="J64" s="4" t="s">
        <v>237</v>
      </c>
      <c r="K64" s="4" t="s">
        <v>199</v>
      </c>
      <c r="L64" s="5" t="str">
        <f t="shared" si="1"/>
        <v>Ice SB5Am</v>
      </c>
      <c r="M64" s="53">
        <v>41718</v>
      </c>
      <c r="N64" s="4" t="s">
        <v>251</v>
      </c>
      <c r="T64" s="42">
        <v>63.396104999999999</v>
      </c>
      <c r="U64" s="43">
        <v>13.161936000000001</v>
      </c>
      <c r="V64" s="32">
        <v>4</v>
      </c>
    </row>
    <row r="65" spans="1:22" ht="15">
      <c r="A65" s="5">
        <v>64</v>
      </c>
      <c r="B65" s="23" t="s">
        <v>169</v>
      </c>
      <c r="C65" s="6">
        <v>2.4691674312746512</v>
      </c>
      <c r="D65">
        <v>64</v>
      </c>
      <c r="E65" s="6" t="s">
        <v>19</v>
      </c>
      <c r="F65" s="6" t="s">
        <v>6</v>
      </c>
      <c r="G65" s="6" t="s">
        <v>140</v>
      </c>
      <c r="H65" s="6" t="s">
        <v>29</v>
      </c>
      <c r="I65" s="4" t="s">
        <v>193</v>
      </c>
      <c r="J65" s="4" t="s">
        <v>237</v>
      </c>
      <c r="K65" s="4" t="s">
        <v>199</v>
      </c>
      <c r="L65" s="5" t="str">
        <f t="shared" si="1"/>
        <v>Ice SB6Am</v>
      </c>
      <c r="M65" s="51">
        <v>41718</v>
      </c>
      <c r="N65" s="4" t="s">
        <v>251</v>
      </c>
      <c r="T65" s="42">
        <v>63.396104999999999</v>
      </c>
      <c r="U65" s="43">
        <v>13.161936000000001</v>
      </c>
      <c r="V65" s="32">
        <v>6</v>
      </c>
    </row>
    <row r="66" spans="1:22" ht="16" thickBot="1">
      <c r="A66" s="5">
        <v>65</v>
      </c>
      <c r="B66" s="23" t="s">
        <v>171</v>
      </c>
      <c r="C66" s="6">
        <v>1.6624057473868159</v>
      </c>
      <c r="D66">
        <v>65</v>
      </c>
      <c r="E66" s="6" t="s">
        <v>19</v>
      </c>
      <c r="F66" s="6" t="s">
        <v>7</v>
      </c>
      <c r="G66" s="6" t="s">
        <v>140</v>
      </c>
      <c r="H66" s="6" t="s">
        <v>30</v>
      </c>
      <c r="I66" s="4" t="s">
        <v>193</v>
      </c>
      <c r="J66" s="4" t="s">
        <v>237</v>
      </c>
      <c r="K66" s="4" t="s">
        <v>199</v>
      </c>
      <c r="L66" s="5" t="str">
        <f t="shared" si="1"/>
        <v>Ice SB7Am</v>
      </c>
      <c r="M66" s="55">
        <v>41718</v>
      </c>
      <c r="N66" s="4" t="s">
        <v>251</v>
      </c>
      <c r="T66" s="48">
        <v>63.396104999999999</v>
      </c>
      <c r="U66" s="49">
        <v>13.161936000000001</v>
      </c>
      <c r="V66" s="35">
        <v>7</v>
      </c>
    </row>
    <row r="67" spans="1:22">
      <c r="A67" s="5">
        <v>66</v>
      </c>
      <c r="B67" s="26" t="s">
        <v>203</v>
      </c>
      <c r="C67" s="6">
        <v>5.6656294523280328</v>
      </c>
      <c r="D67">
        <v>66</v>
      </c>
      <c r="E67" s="6" t="s">
        <v>19</v>
      </c>
      <c r="F67" s="6" t="s">
        <v>8</v>
      </c>
      <c r="G67" s="6" t="s">
        <v>140</v>
      </c>
      <c r="H67" s="6" t="s">
        <v>31</v>
      </c>
      <c r="I67" s="4" t="s">
        <v>200</v>
      </c>
      <c r="J67" s="4" t="s">
        <v>238</v>
      </c>
      <c r="K67" s="4" t="s">
        <v>202</v>
      </c>
      <c r="L67" s="4" t="s">
        <v>246</v>
      </c>
      <c r="N67" s="4" t="s">
        <v>243</v>
      </c>
      <c r="O67" t="s">
        <v>240</v>
      </c>
      <c r="T67">
        <v>61.230963000000003</v>
      </c>
      <c r="U67">
        <v>25.14189</v>
      </c>
    </row>
    <row r="68" spans="1:22">
      <c r="A68" s="5">
        <v>67</v>
      </c>
      <c r="B68" s="26" t="s">
        <v>204</v>
      </c>
      <c r="C68" s="6">
        <v>8.6781102182709287</v>
      </c>
      <c r="D68">
        <v>67</v>
      </c>
      <c r="E68" s="6" t="s">
        <v>19</v>
      </c>
      <c r="F68" s="6" t="s">
        <v>9</v>
      </c>
      <c r="G68" s="6" t="s">
        <v>140</v>
      </c>
      <c r="H68" s="6" t="s">
        <v>32</v>
      </c>
      <c r="I68" s="4" t="s">
        <v>200</v>
      </c>
      <c r="J68" s="4" t="s">
        <v>238</v>
      </c>
      <c r="K68" s="4" t="s">
        <v>202</v>
      </c>
      <c r="L68" s="4" t="s">
        <v>248</v>
      </c>
      <c r="N68" s="4" t="s">
        <v>243</v>
      </c>
      <c r="O68" t="s">
        <v>240</v>
      </c>
      <c r="T68">
        <v>61.230963000000003</v>
      </c>
      <c r="U68">
        <v>25.14189</v>
      </c>
    </row>
    <row r="69" spans="1:22">
      <c r="A69" s="5">
        <v>68</v>
      </c>
      <c r="B69" s="28" t="s">
        <v>189</v>
      </c>
      <c r="C69" s="16">
        <v>5.3702192609116794</v>
      </c>
      <c r="D69">
        <v>68</v>
      </c>
      <c r="E69" s="6" t="s">
        <v>19</v>
      </c>
      <c r="F69" s="6" t="s">
        <v>10</v>
      </c>
      <c r="G69" s="6" t="s">
        <v>140</v>
      </c>
      <c r="H69" s="6" t="s">
        <v>23</v>
      </c>
      <c r="I69" s="4" t="s">
        <v>201</v>
      </c>
      <c r="J69" s="4" t="s">
        <v>239</v>
      </c>
      <c r="K69" s="4" t="s">
        <v>201</v>
      </c>
      <c r="L69" s="4"/>
      <c r="N69" s="4" t="s">
        <v>243</v>
      </c>
      <c r="O69" t="s">
        <v>240</v>
      </c>
      <c r="T69">
        <v>61.230963000000003</v>
      </c>
      <c r="U69">
        <v>25.14189</v>
      </c>
    </row>
    <row r="70" spans="1:22">
      <c r="A70" s="5">
        <v>69</v>
      </c>
      <c r="B70" s="26" t="s">
        <v>205</v>
      </c>
      <c r="C70" s="6">
        <v>9.5580327121445254</v>
      </c>
      <c r="D70">
        <v>69</v>
      </c>
      <c r="E70" s="6" t="s">
        <v>19</v>
      </c>
      <c r="F70" s="6" t="s">
        <v>11</v>
      </c>
      <c r="G70" s="6" t="s">
        <v>140</v>
      </c>
      <c r="H70" s="6" t="s">
        <v>33</v>
      </c>
      <c r="I70" s="4" t="s">
        <v>200</v>
      </c>
      <c r="J70" s="4" t="s">
        <v>238</v>
      </c>
      <c r="K70" s="4" t="s">
        <v>202</v>
      </c>
      <c r="L70" s="4" t="s">
        <v>247</v>
      </c>
      <c r="N70" s="4" t="s">
        <v>243</v>
      </c>
      <c r="O70" t="s">
        <v>240</v>
      </c>
      <c r="T70">
        <v>61.230963000000003</v>
      </c>
      <c r="U70">
        <v>25.14189</v>
      </c>
    </row>
    <row r="71" spans="1:22">
      <c r="A71" s="5">
        <v>70</v>
      </c>
      <c r="B71" s="26" t="s">
        <v>206</v>
      </c>
      <c r="C71" s="6">
        <v>10.036747022283011</v>
      </c>
      <c r="D71">
        <v>70</v>
      </c>
      <c r="E71" s="6" t="s">
        <v>19</v>
      </c>
      <c r="F71" s="6" t="s">
        <v>12</v>
      </c>
      <c r="G71" s="6" t="s">
        <v>140</v>
      </c>
      <c r="H71" s="6" t="s">
        <v>34</v>
      </c>
      <c r="I71" s="4" t="s">
        <v>200</v>
      </c>
      <c r="J71" s="4" t="s">
        <v>238</v>
      </c>
      <c r="K71" s="4" t="s">
        <v>202</v>
      </c>
      <c r="L71" s="4" t="s">
        <v>247</v>
      </c>
      <c r="N71" s="4" t="s">
        <v>243</v>
      </c>
      <c r="O71" t="s">
        <v>240</v>
      </c>
      <c r="T71">
        <v>61.230963000000003</v>
      </c>
      <c r="U71">
        <v>25.14189</v>
      </c>
    </row>
    <row r="72" spans="1:22">
      <c r="A72" s="5">
        <v>71</v>
      </c>
      <c r="B72" s="26" t="s">
        <v>207</v>
      </c>
      <c r="C72" s="6">
        <v>12.306080811534734</v>
      </c>
      <c r="D72">
        <v>71</v>
      </c>
      <c r="E72" s="6" t="s">
        <v>19</v>
      </c>
      <c r="F72" s="6" t="s">
        <v>13</v>
      </c>
      <c r="G72" s="6" t="s">
        <v>140</v>
      </c>
      <c r="H72" s="6" t="s">
        <v>35</v>
      </c>
      <c r="I72" s="4" t="s">
        <v>200</v>
      </c>
      <c r="J72" s="4" t="s">
        <v>238</v>
      </c>
      <c r="K72" s="4" t="s">
        <v>202</v>
      </c>
      <c r="L72" s="4" t="s">
        <v>247</v>
      </c>
      <c r="N72" s="4" t="s">
        <v>243</v>
      </c>
      <c r="O72" t="s">
        <v>240</v>
      </c>
      <c r="T72">
        <v>61.230963000000003</v>
      </c>
      <c r="U72">
        <v>25.14189</v>
      </c>
    </row>
    <row r="73" spans="1:22">
      <c r="A73" s="5">
        <v>72</v>
      </c>
      <c r="B73" s="26" t="s">
        <v>208</v>
      </c>
      <c r="C73" s="6">
        <v>13.644771185957714</v>
      </c>
      <c r="D73">
        <v>72</v>
      </c>
      <c r="E73" s="6" t="s">
        <v>19</v>
      </c>
      <c r="F73" s="6" t="s">
        <v>14</v>
      </c>
      <c r="G73" s="6" t="s">
        <v>140</v>
      </c>
      <c r="H73" s="6" t="s">
        <v>36</v>
      </c>
      <c r="I73" s="4" t="s">
        <v>200</v>
      </c>
      <c r="J73" s="4" t="s">
        <v>238</v>
      </c>
      <c r="K73" s="4" t="s">
        <v>202</v>
      </c>
      <c r="L73" s="4" t="s">
        <v>247</v>
      </c>
      <c r="N73" s="4" t="s">
        <v>243</v>
      </c>
      <c r="O73" t="s">
        <v>240</v>
      </c>
      <c r="T73">
        <v>61.230963000000003</v>
      </c>
      <c r="U73">
        <v>25.14189</v>
      </c>
    </row>
    <row r="74" spans="1:22">
      <c r="A74" s="5">
        <v>73</v>
      </c>
      <c r="B74" s="26" t="s">
        <v>209</v>
      </c>
      <c r="C74" s="6">
        <v>14.146281415626602</v>
      </c>
      <c r="D74">
        <v>73</v>
      </c>
      <c r="E74" s="6" t="s">
        <v>20</v>
      </c>
      <c r="F74" s="6" t="s">
        <v>3</v>
      </c>
      <c r="G74" s="6" t="s">
        <v>138</v>
      </c>
      <c r="H74" s="6" t="s">
        <v>25</v>
      </c>
      <c r="I74" s="4" t="s">
        <v>200</v>
      </c>
      <c r="J74" s="4" t="s">
        <v>238</v>
      </c>
      <c r="K74" s="4" t="s">
        <v>202</v>
      </c>
      <c r="L74" s="4" t="s">
        <v>247</v>
      </c>
      <c r="N74" s="4" t="s">
        <v>243</v>
      </c>
      <c r="O74" t="s">
        <v>240</v>
      </c>
      <c r="T74">
        <v>61.230963000000003</v>
      </c>
      <c r="U74">
        <v>25.14189</v>
      </c>
    </row>
    <row r="75" spans="1:22">
      <c r="A75" s="5">
        <v>74</v>
      </c>
      <c r="B75" s="26" t="s">
        <v>210</v>
      </c>
      <c r="C75" s="6">
        <v>16.935362170171537</v>
      </c>
      <c r="D75">
        <v>74</v>
      </c>
      <c r="E75" s="6" t="s">
        <v>20</v>
      </c>
      <c r="F75" s="6" t="s">
        <v>4</v>
      </c>
      <c r="G75" s="6" t="s">
        <v>138</v>
      </c>
      <c r="H75" s="6" t="s">
        <v>27</v>
      </c>
      <c r="I75" s="4" t="s">
        <v>200</v>
      </c>
      <c r="J75" s="4" t="s">
        <v>238</v>
      </c>
      <c r="K75" s="4" t="s">
        <v>202</v>
      </c>
      <c r="L75" s="4" t="s">
        <v>247</v>
      </c>
      <c r="N75" s="4" t="s">
        <v>243</v>
      </c>
      <c r="O75" t="s">
        <v>240</v>
      </c>
      <c r="T75">
        <v>61.230963000000003</v>
      </c>
      <c r="U75">
        <v>25.14189</v>
      </c>
    </row>
    <row r="76" spans="1:22">
      <c r="A76" s="5">
        <v>75</v>
      </c>
      <c r="B76" s="26" t="s">
        <v>211</v>
      </c>
      <c r="C76" s="6">
        <v>12.699880321422464</v>
      </c>
      <c r="D76">
        <v>75</v>
      </c>
      <c r="E76" s="6" t="s">
        <v>20</v>
      </c>
      <c r="F76" s="6" t="s">
        <v>5</v>
      </c>
      <c r="G76" s="6" t="s">
        <v>138</v>
      </c>
      <c r="H76" s="6" t="s">
        <v>28</v>
      </c>
      <c r="I76" s="4" t="s">
        <v>200</v>
      </c>
      <c r="J76" s="4" t="s">
        <v>238</v>
      </c>
      <c r="K76" s="4" t="s">
        <v>202</v>
      </c>
      <c r="L76" s="4" t="s">
        <v>247</v>
      </c>
      <c r="N76" s="4" t="s">
        <v>243</v>
      </c>
      <c r="O76" t="s">
        <v>240</v>
      </c>
      <c r="T76">
        <v>61.230963000000003</v>
      </c>
      <c r="U76">
        <v>25.14189</v>
      </c>
    </row>
    <row r="77" spans="1:22">
      <c r="A77" s="5">
        <v>76</v>
      </c>
      <c r="B77" s="26" t="s">
        <v>212</v>
      </c>
      <c r="C77" s="6">
        <v>14.684835014532398</v>
      </c>
      <c r="D77">
        <v>76</v>
      </c>
      <c r="E77" s="6" t="s">
        <v>20</v>
      </c>
      <c r="F77" s="6" t="s">
        <v>6</v>
      </c>
      <c r="G77" s="6" t="s">
        <v>138</v>
      </c>
      <c r="H77" s="6" t="s">
        <v>29</v>
      </c>
      <c r="I77" s="4" t="s">
        <v>200</v>
      </c>
      <c r="J77" s="4" t="s">
        <v>238</v>
      </c>
      <c r="K77" s="4" t="s">
        <v>202</v>
      </c>
      <c r="L77" s="4" t="s">
        <v>247</v>
      </c>
      <c r="N77" s="4" t="s">
        <v>243</v>
      </c>
      <c r="O77" t="s">
        <v>240</v>
      </c>
      <c r="T77">
        <v>61.230963000000003</v>
      </c>
      <c r="U77">
        <v>25.14189</v>
      </c>
    </row>
    <row r="78" spans="1:22">
      <c r="A78" s="5">
        <v>77</v>
      </c>
      <c r="B78" s="26" t="s">
        <v>213</v>
      </c>
      <c r="C78" s="6">
        <v>12.133971619080183</v>
      </c>
      <c r="D78">
        <v>77</v>
      </c>
      <c r="E78" s="6" t="s">
        <v>20</v>
      </c>
      <c r="F78" s="6" t="s">
        <v>7</v>
      </c>
      <c r="G78" s="6" t="s">
        <v>138</v>
      </c>
      <c r="H78" s="6" t="s">
        <v>30</v>
      </c>
      <c r="I78" s="4" t="s">
        <v>200</v>
      </c>
      <c r="J78" s="4" t="s">
        <v>238</v>
      </c>
      <c r="K78" s="4" t="s">
        <v>202</v>
      </c>
      <c r="L78" s="4" t="s">
        <v>247</v>
      </c>
      <c r="N78" s="4" t="s">
        <v>243</v>
      </c>
      <c r="O78" t="s">
        <v>240</v>
      </c>
      <c r="T78">
        <v>61.230963000000003</v>
      </c>
      <c r="U78">
        <v>25.14189</v>
      </c>
    </row>
    <row r="79" spans="1:22">
      <c r="A79" s="5">
        <v>78</v>
      </c>
      <c r="B79" s="26" t="s">
        <v>214</v>
      </c>
      <c r="C79" s="6">
        <v>13.289154841283409</v>
      </c>
      <c r="D79">
        <v>78</v>
      </c>
      <c r="E79" s="6" t="s">
        <v>20</v>
      </c>
      <c r="F79" s="6" t="s">
        <v>8</v>
      </c>
      <c r="G79" s="6" t="s">
        <v>138</v>
      </c>
      <c r="H79" s="6" t="s">
        <v>31</v>
      </c>
      <c r="I79" s="4" t="s">
        <v>200</v>
      </c>
      <c r="J79" s="4" t="s">
        <v>238</v>
      </c>
      <c r="K79" s="4" t="s">
        <v>202</v>
      </c>
      <c r="L79" s="4" t="s">
        <v>247</v>
      </c>
      <c r="N79" s="4" t="s">
        <v>243</v>
      </c>
      <c r="O79" t="s">
        <v>240</v>
      </c>
      <c r="T79">
        <v>61.230963000000003</v>
      </c>
      <c r="U79">
        <v>25.14189</v>
      </c>
    </row>
    <row r="80" spans="1:22">
      <c r="A80" s="5">
        <v>79</v>
      </c>
      <c r="B80" s="26" t="s">
        <v>215</v>
      </c>
      <c r="C80" s="6">
        <v>8.4512908189434093</v>
      </c>
      <c r="D80">
        <v>79</v>
      </c>
      <c r="E80" s="6" t="s">
        <v>20</v>
      </c>
      <c r="F80" s="6" t="s">
        <v>9</v>
      </c>
      <c r="G80" s="6" t="s">
        <v>138</v>
      </c>
      <c r="H80" s="6" t="s">
        <v>32</v>
      </c>
      <c r="I80" s="4" t="s">
        <v>200</v>
      </c>
      <c r="J80" s="4" t="s">
        <v>238</v>
      </c>
      <c r="K80" s="4" t="s">
        <v>202</v>
      </c>
      <c r="L80" s="4" t="s">
        <v>247</v>
      </c>
      <c r="N80" s="4" t="s">
        <v>243</v>
      </c>
      <c r="O80" t="s">
        <v>240</v>
      </c>
      <c r="T80">
        <v>61.230963000000003</v>
      </c>
      <c r="U80">
        <v>25.14189</v>
      </c>
    </row>
    <row r="81" spans="1:21">
      <c r="A81" s="5">
        <v>80</v>
      </c>
      <c r="B81" s="26" t="s">
        <v>217</v>
      </c>
      <c r="C81" s="6">
        <v>12.793913489485382</v>
      </c>
      <c r="D81">
        <v>80</v>
      </c>
      <c r="E81" s="6" t="s">
        <v>20</v>
      </c>
      <c r="F81" s="6" t="s">
        <v>10</v>
      </c>
      <c r="G81" s="6" t="s">
        <v>138</v>
      </c>
      <c r="H81" s="6" t="s">
        <v>23</v>
      </c>
      <c r="I81" s="4" t="s">
        <v>200</v>
      </c>
      <c r="J81" s="4" t="s">
        <v>238</v>
      </c>
      <c r="K81" s="4" t="s">
        <v>202</v>
      </c>
      <c r="L81" s="4" t="s">
        <v>247</v>
      </c>
      <c r="N81" s="4" t="s">
        <v>243</v>
      </c>
      <c r="O81" t="s">
        <v>240</v>
      </c>
      <c r="T81">
        <v>61.230963000000003</v>
      </c>
      <c r="U81">
        <v>25.14189</v>
      </c>
    </row>
    <row r="82" spans="1:21">
      <c r="A82" s="5">
        <v>81</v>
      </c>
      <c r="B82" s="26" t="s">
        <v>216</v>
      </c>
      <c r="C82" s="6">
        <v>12.436017552858038</v>
      </c>
      <c r="D82">
        <v>81</v>
      </c>
      <c r="E82" s="6" t="s">
        <v>20</v>
      </c>
      <c r="F82" s="6" t="s">
        <v>11</v>
      </c>
      <c r="G82" s="6" t="s">
        <v>138</v>
      </c>
      <c r="H82" s="6" t="s">
        <v>33</v>
      </c>
      <c r="I82" s="4" t="s">
        <v>200</v>
      </c>
      <c r="J82" s="4" t="s">
        <v>238</v>
      </c>
      <c r="K82" s="4" t="s">
        <v>202</v>
      </c>
      <c r="L82" s="4" t="s">
        <v>247</v>
      </c>
      <c r="N82" s="4" t="s">
        <v>243</v>
      </c>
      <c r="O82" t="s">
        <v>240</v>
      </c>
      <c r="T82">
        <v>61.230963000000003</v>
      </c>
      <c r="U82">
        <v>25.14189</v>
      </c>
    </row>
    <row r="83" spans="1:21">
      <c r="A83" s="5">
        <v>82</v>
      </c>
      <c r="B83" s="26" t="s">
        <v>218</v>
      </c>
      <c r="C83" s="6">
        <v>10.997025132501282</v>
      </c>
      <c r="D83">
        <v>82</v>
      </c>
      <c r="E83" s="6" t="s">
        <v>20</v>
      </c>
      <c r="F83" s="6" t="s">
        <v>12</v>
      </c>
      <c r="G83" s="6" t="s">
        <v>138</v>
      </c>
      <c r="H83" s="6" t="s">
        <v>34</v>
      </c>
      <c r="I83" s="4" t="s">
        <v>200</v>
      </c>
      <c r="J83" s="4" t="s">
        <v>238</v>
      </c>
      <c r="K83" s="4" t="s">
        <v>202</v>
      </c>
      <c r="L83" s="4" t="s">
        <v>247</v>
      </c>
      <c r="N83" s="4" t="s">
        <v>243</v>
      </c>
      <c r="O83" t="s">
        <v>240</v>
      </c>
      <c r="T83">
        <v>61.230963000000003</v>
      </c>
      <c r="U83">
        <v>25.14189</v>
      </c>
    </row>
    <row r="84" spans="1:21">
      <c r="A84" s="5">
        <v>83</v>
      </c>
      <c r="B84" s="26" t="s">
        <v>219</v>
      </c>
      <c r="C84" s="6">
        <v>11.385125662506411</v>
      </c>
      <c r="D84">
        <v>83</v>
      </c>
      <c r="E84" s="6" t="s">
        <v>20</v>
      </c>
      <c r="F84" s="6" t="s">
        <v>13</v>
      </c>
      <c r="G84" s="6" t="s">
        <v>138</v>
      </c>
      <c r="H84" s="6" t="s">
        <v>35</v>
      </c>
      <c r="I84" s="4" t="s">
        <v>200</v>
      </c>
      <c r="J84" s="4" t="s">
        <v>238</v>
      </c>
      <c r="K84" s="4" t="s">
        <v>202</v>
      </c>
      <c r="L84" s="4" t="s">
        <v>247</v>
      </c>
      <c r="N84" s="4" t="s">
        <v>243</v>
      </c>
      <c r="O84" t="s">
        <v>240</v>
      </c>
      <c r="T84">
        <v>61.230963000000003</v>
      </c>
      <c r="U84">
        <v>25.14189</v>
      </c>
    </row>
    <row r="85" spans="1:21" ht="15">
      <c r="A85" s="5">
        <v>84</v>
      </c>
      <c r="B85" s="30" t="s">
        <v>257</v>
      </c>
      <c r="C85" s="6">
        <v>6.9065535757871608</v>
      </c>
      <c r="D85" s="7">
        <v>84</v>
      </c>
      <c r="E85" s="8" t="s">
        <v>20</v>
      </c>
      <c r="F85" s="8" t="s">
        <v>14</v>
      </c>
      <c r="G85" s="19" t="s">
        <v>138</v>
      </c>
      <c r="H85" s="18" t="s">
        <v>36</v>
      </c>
      <c r="I85" s="4" t="s">
        <v>220</v>
      </c>
      <c r="J85" s="4" t="s">
        <v>241</v>
      </c>
      <c r="K85" s="4" t="s">
        <v>221</v>
      </c>
      <c r="L85" s="4" t="s">
        <v>249</v>
      </c>
      <c r="N85" s="4" t="s">
        <v>243</v>
      </c>
      <c r="O85" t="s">
        <v>242</v>
      </c>
      <c r="T85">
        <v>61.208142000000002</v>
      </c>
      <c r="U85">
        <v>25.113609</v>
      </c>
    </row>
    <row r="86" spans="1:21" ht="15">
      <c r="A86" s="5">
        <v>85</v>
      </c>
      <c r="B86" s="17" t="s">
        <v>126</v>
      </c>
      <c r="C86" s="6">
        <v>1.896790334391018</v>
      </c>
      <c r="D86" s="7">
        <v>85</v>
      </c>
      <c r="E86" s="8" t="s">
        <v>21</v>
      </c>
      <c r="F86" s="8" t="s">
        <v>3</v>
      </c>
      <c r="G86" s="19" t="s">
        <v>139</v>
      </c>
      <c r="H86" s="19" t="s">
        <v>25</v>
      </c>
      <c r="I86" s="4" t="s">
        <v>220</v>
      </c>
      <c r="J86" s="4" t="s">
        <v>241</v>
      </c>
      <c r="K86" s="4" t="s">
        <v>221</v>
      </c>
      <c r="L86" s="4" t="s">
        <v>250</v>
      </c>
      <c r="N86" s="4" t="s">
        <v>243</v>
      </c>
      <c r="O86" t="s">
        <v>242</v>
      </c>
      <c r="T86">
        <v>61.208142000000002</v>
      </c>
      <c r="U86">
        <v>25.113609</v>
      </c>
    </row>
    <row r="87" spans="1:21" ht="15">
      <c r="A87" s="5">
        <v>86</v>
      </c>
      <c r="B87" s="17" t="s">
        <v>127</v>
      </c>
      <c r="C87" s="6">
        <v>1.7680375884793753</v>
      </c>
      <c r="D87" s="7">
        <v>86</v>
      </c>
      <c r="E87" s="8" t="s">
        <v>21</v>
      </c>
      <c r="F87" s="8" t="s">
        <v>4</v>
      </c>
      <c r="G87" s="19" t="s">
        <v>139</v>
      </c>
      <c r="H87" s="19" t="s">
        <v>27</v>
      </c>
      <c r="I87" s="4" t="s">
        <v>220</v>
      </c>
      <c r="J87" s="4" t="s">
        <v>241</v>
      </c>
      <c r="K87" s="4" t="s">
        <v>221</v>
      </c>
      <c r="L87" s="4" t="s">
        <v>250</v>
      </c>
      <c r="N87" s="4" t="s">
        <v>243</v>
      </c>
      <c r="O87" t="s">
        <v>242</v>
      </c>
      <c r="T87">
        <v>61.208142000000002</v>
      </c>
      <c r="U87">
        <v>25.113609</v>
      </c>
    </row>
    <row r="88" spans="1:21" ht="15">
      <c r="A88" s="5">
        <v>87</v>
      </c>
      <c r="B88" s="17" t="s">
        <v>128</v>
      </c>
      <c r="C88" s="6">
        <v>2.1652794727849649</v>
      </c>
      <c r="D88" s="7">
        <v>87</v>
      </c>
      <c r="E88" s="8" t="s">
        <v>21</v>
      </c>
      <c r="F88" s="8" t="s">
        <v>5</v>
      </c>
      <c r="G88" s="19" t="s">
        <v>139</v>
      </c>
      <c r="H88" s="19" t="s">
        <v>28</v>
      </c>
      <c r="I88" s="4" t="s">
        <v>220</v>
      </c>
      <c r="J88" s="4" t="s">
        <v>241</v>
      </c>
      <c r="K88" s="4" t="s">
        <v>221</v>
      </c>
      <c r="L88" s="4" t="s">
        <v>250</v>
      </c>
      <c r="N88" s="4" t="s">
        <v>243</v>
      </c>
      <c r="O88" t="s">
        <v>242</v>
      </c>
      <c r="T88">
        <v>61.208142000000002</v>
      </c>
      <c r="U88">
        <v>25.113609</v>
      </c>
    </row>
    <row r="89" spans="1:21" ht="15">
      <c r="A89" s="5">
        <v>88</v>
      </c>
      <c r="B89" s="17" t="s">
        <v>129</v>
      </c>
      <c r="C89" s="6">
        <v>3.9379179887722726</v>
      </c>
      <c r="D89" s="7">
        <v>88</v>
      </c>
      <c r="E89" s="8" t="s">
        <v>21</v>
      </c>
      <c r="F89" s="8" t="s">
        <v>6</v>
      </c>
      <c r="G89" s="19" t="s">
        <v>139</v>
      </c>
      <c r="H89" s="19" t="s">
        <v>29</v>
      </c>
      <c r="I89" s="4" t="s">
        <v>220</v>
      </c>
      <c r="J89" s="4" t="s">
        <v>241</v>
      </c>
      <c r="K89" s="4" t="s">
        <v>221</v>
      </c>
      <c r="L89" s="4" t="s">
        <v>250</v>
      </c>
      <c r="N89" s="4" t="s">
        <v>243</v>
      </c>
      <c r="O89" t="s">
        <v>242</v>
      </c>
      <c r="T89">
        <v>61.208142000000002</v>
      </c>
      <c r="U89">
        <v>25.113609</v>
      </c>
    </row>
    <row r="90" spans="1:21" ht="15">
      <c r="A90" s="5">
        <v>89</v>
      </c>
      <c r="B90" s="17" t="s">
        <v>130</v>
      </c>
      <c r="C90" s="6">
        <v>4.5450695630949474</v>
      </c>
      <c r="D90" s="7">
        <v>89</v>
      </c>
      <c r="E90" s="8" t="s">
        <v>21</v>
      </c>
      <c r="F90" s="8" t="s">
        <v>7</v>
      </c>
      <c r="G90" s="19" t="s">
        <v>139</v>
      </c>
      <c r="H90" s="19" t="s">
        <v>30</v>
      </c>
      <c r="I90" s="4" t="s">
        <v>220</v>
      </c>
      <c r="J90" s="4" t="s">
        <v>241</v>
      </c>
      <c r="K90" s="4" t="s">
        <v>221</v>
      </c>
      <c r="L90" s="4" t="s">
        <v>250</v>
      </c>
      <c r="N90" s="4" t="s">
        <v>243</v>
      </c>
      <c r="O90" t="s">
        <v>242</v>
      </c>
      <c r="T90">
        <v>61.208142000000002</v>
      </c>
      <c r="U90">
        <v>25.113609</v>
      </c>
    </row>
    <row r="91" spans="1:21" ht="15">
      <c r="A91" s="5">
        <v>90</v>
      </c>
      <c r="B91" s="17" t="s">
        <v>131</v>
      </c>
      <c r="C91" s="29">
        <v>3.0073590432023432</v>
      </c>
      <c r="D91" s="7">
        <v>90</v>
      </c>
      <c r="E91" s="8" t="s">
        <v>21</v>
      </c>
      <c r="F91" s="8" t="s">
        <v>8</v>
      </c>
      <c r="G91" s="19" t="s">
        <v>139</v>
      </c>
      <c r="H91" s="19" t="s">
        <v>31</v>
      </c>
      <c r="I91" s="4" t="s">
        <v>220</v>
      </c>
      <c r="J91" s="4" t="s">
        <v>241</v>
      </c>
      <c r="K91" s="4" t="s">
        <v>221</v>
      </c>
      <c r="L91" s="4" t="s">
        <v>250</v>
      </c>
      <c r="N91" s="4" t="s">
        <v>243</v>
      </c>
      <c r="O91" t="s">
        <v>242</v>
      </c>
      <c r="T91">
        <v>61.208142000000002</v>
      </c>
      <c r="U91">
        <v>25.113609</v>
      </c>
    </row>
    <row r="92" spans="1:21" ht="15">
      <c r="A92" s="5">
        <v>91</v>
      </c>
      <c r="B92" s="17" t="s">
        <v>132</v>
      </c>
      <c r="C92" s="6">
        <v>5.2284964608249931</v>
      </c>
      <c r="D92" s="7">
        <v>91</v>
      </c>
      <c r="E92" s="8" t="s">
        <v>21</v>
      </c>
      <c r="F92" s="8" t="s">
        <v>9</v>
      </c>
      <c r="G92" s="19" t="s">
        <v>139</v>
      </c>
      <c r="H92" s="19" t="s">
        <v>32</v>
      </c>
      <c r="I92" s="4" t="s">
        <v>220</v>
      </c>
      <c r="J92" s="4" t="s">
        <v>241</v>
      </c>
      <c r="K92" s="4" t="s">
        <v>221</v>
      </c>
      <c r="L92" s="4" t="s">
        <v>250</v>
      </c>
      <c r="N92" s="4" t="s">
        <v>243</v>
      </c>
      <c r="O92" t="s">
        <v>242</v>
      </c>
      <c r="T92">
        <v>61.208142000000002</v>
      </c>
      <c r="U92">
        <v>25.113609</v>
      </c>
    </row>
    <row r="93" spans="1:21" ht="15">
      <c r="A93" s="5">
        <v>92</v>
      </c>
      <c r="B93" s="17" t="s">
        <v>133</v>
      </c>
      <c r="C93" s="6">
        <v>4.3736026360751774</v>
      </c>
      <c r="D93" s="7">
        <v>92</v>
      </c>
      <c r="E93" s="8" t="s">
        <v>21</v>
      </c>
      <c r="F93" s="8" t="s">
        <v>10</v>
      </c>
      <c r="G93" s="19" t="s">
        <v>139</v>
      </c>
      <c r="H93" s="19" t="s">
        <v>23</v>
      </c>
      <c r="I93" s="4" t="s">
        <v>220</v>
      </c>
      <c r="J93" s="4" t="s">
        <v>241</v>
      </c>
      <c r="K93" s="4" t="s">
        <v>221</v>
      </c>
      <c r="L93" s="4" t="s">
        <v>250</v>
      </c>
      <c r="N93" s="4" t="s">
        <v>243</v>
      </c>
      <c r="O93" t="s">
        <v>242</v>
      </c>
      <c r="T93">
        <v>61.208142000000002</v>
      </c>
      <c r="U93">
        <v>25.113609</v>
      </c>
    </row>
    <row r="94" spans="1:21" ht="15">
      <c r="A94" s="5">
        <v>93</v>
      </c>
      <c r="B94" s="17" t="s">
        <v>134</v>
      </c>
      <c r="C94" s="6">
        <v>2.906675616304613</v>
      </c>
      <c r="D94" s="7">
        <v>93</v>
      </c>
      <c r="E94" s="8" t="s">
        <v>21</v>
      </c>
      <c r="F94" s="8" t="s">
        <v>11</v>
      </c>
      <c r="G94" s="19" t="s">
        <v>139</v>
      </c>
      <c r="H94" s="19" t="s">
        <v>33</v>
      </c>
      <c r="I94" s="4" t="s">
        <v>220</v>
      </c>
      <c r="J94" s="4" t="s">
        <v>241</v>
      </c>
      <c r="K94" s="4" t="s">
        <v>221</v>
      </c>
      <c r="L94" s="4" t="s">
        <v>250</v>
      </c>
      <c r="N94" s="4" t="s">
        <v>243</v>
      </c>
      <c r="O94" t="s">
        <v>242</v>
      </c>
      <c r="T94">
        <v>61.208142000000002</v>
      </c>
      <c r="U94">
        <v>25.113609</v>
      </c>
    </row>
    <row r="95" spans="1:21" ht="15">
      <c r="A95" s="5">
        <v>94</v>
      </c>
      <c r="B95" s="17" t="s">
        <v>135</v>
      </c>
      <c r="C95" s="6">
        <v>2.8572492067366366</v>
      </c>
      <c r="D95" s="7">
        <v>94</v>
      </c>
      <c r="E95" s="8" t="s">
        <v>21</v>
      </c>
      <c r="F95" s="8" t="s">
        <v>12</v>
      </c>
      <c r="G95" s="19" t="s">
        <v>139</v>
      </c>
      <c r="H95" s="19" t="s">
        <v>34</v>
      </c>
      <c r="I95" s="4" t="s">
        <v>220</v>
      </c>
      <c r="J95" s="4" t="s">
        <v>241</v>
      </c>
      <c r="K95" s="4" t="s">
        <v>221</v>
      </c>
      <c r="L95" s="4" t="s">
        <v>250</v>
      </c>
      <c r="N95" s="4" t="s">
        <v>243</v>
      </c>
      <c r="O95" t="s">
        <v>242</v>
      </c>
      <c r="T95">
        <v>61.208142000000002</v>
      </c>
      <c r="U95">
        <v>25.113609</v>
      </c>
    </row>
    <row r="96" spans="1:21" ht="15">
      <c r="A96" s="5">
        <v>95</v>
      </c>
      <c r="B96" s="17" t="s">
        <v>136</v>
      </c>
      <c r="C96" s="6">
        <v>7.2818281669514278</v>
      </c>
      <c r="D96" s="7">
        <v>95</v>
      </c>
      <c r="E96" s="8" t="s">
        <v>21</v>
      </c>
      <c r="F96" s="8" t="s">
        <v>13</v>
      </c>
      <c r="G96" s="19" t="s">
        <v>139</v>
      </c>
      <c r="H96" s="19" t="s">
        <v>35</v>
      </c>
      <c r="I96" s="4" t="s">
        <v>220</v>
      </c>
      <c r="J96" s="4" t="s">
        <v>241</v>
      </c>
      <c r="K96" s="4" t="s">
        <v>221</v>
      </c>
      <c r="L96" s="4" t="s">
        <v>250</v>
      </c>
      <c r="N96" s="4" t="s">
        <v>243</v>
      </c>
      <c r="O96" t="s">
        <v>242</v>
      </c>
      <c r="T96">
        <v>61.208142000000002</v>
      </c>
      <c r="U96">
        <v>25.113609</v>
      </c>
    </row>
    <row r="97" spans="1:21" ht="15">
      <c r="A97" s="5">
        <v>96</v>
      </c>
      <c r="B97" s="17" t="s">
        <v>137</v>
      </c>
      <c r="C97" s="6">
        <v>4.1673541615816454</v>
      </c>
      <c r="D97" s="7">
        <v>96</v>
      </c>
      <c r="E97" s="8" t="s">
        <v>21</v>
      </c>
      <c r="F97" s="8" t="s">
        <v>14</v>
      </c>
      <c r="G97" s="19" t="s">
        <v>139</v>
      </c>
      <c r="H97" s="19" t="s">
        <v>36</v>
      </c>
      <c r="I97" s="4" t="s">
        <v>220</v>
      </c>
      <c r="J97" s="4" t="s">
        <v>241</v>
      </c>
      <c r="K97" s="4" t="s">
        <v>221</v>
      </c>
      <c r="L97" s="4" t="s">
        <v>250</v>
      </c>
      <c r="N97" s="4" t="s">
        <v>243</v>
      </c>
      <c r="O97" t="s">
        <v>242</v>
      </c>
      <c r="T97">
        <v>61.208142000000002</v>
      </c>
      <c r="U97">
        <v>25.113609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E21" sqref="E21"/>
    </sheetView>
  </sheetViews>
  <sheetFormatPr baseColWidth="10" defaultColWidth="8.83203125" defaultRowHeight="14" x14ac:dyDescent="0"/>
  <cols>
    <col min="4" max="4" width="13.5" customWidth="1"/>
    <col min="5" max="5" width="9.33203125" customWidth="1"/>
  </cols>
  <sheetData>
    <row r="1" spans="1:14">
      <c r="A1" s="9" t="s">
        <v>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4">
      <c r="A2" s="9" t="s">
        <v>65</v>
      </c>
      <c r="B2">
        <v>40323</v>
      </c>
      <c r="C2">
        <v>41948</v>
      </c>
      <c r="D2">
        <v>4031</v>
      </c>
      <c r="E2">
        <v>6874</v>
      </c>
      <c r="F2">
        <v>5692</v>
      </c>
      <c r="G2">
        <v>2247</v>
      </c>
    </row>
    <row r="3" spans="1:14">
      <c r="A3" s="9" t="s">
        <v>66</v>
      </c>
      <c r="B3">
        <v>5758</v>
      </c>
      <c r="C3">
        <v>3264</v>
      </c>
      <c r="D3">
        <v>8541</v>
      </c>
      <c r="E3">
        <v>6422</v>
      </c>
      <c r="F3">
        <v>5698</v>
      </c>
      <c r="G3">
        <v>1</v>
      </c>
    </row>
    <row r="4" spans="1:14">
      <c r="A4" s="9" t="s">
        <v>67</v>
      </c>
      <c r="B4">
        <v>795</v>
      </c>
      <c r="C4">
        <v>837</v>
      </c>
      <c r="D4">
        <v>3663</v>
      </c>
      <c r="E4">
        <v>4415</v>
      </c>
      <c r="F4">
        <v>6300</v>
      </c>
      <c r="G4">
        <v>2</v>
      </c>
    </row>
    <row r="5" spans="1:14">
      <c r="A5" s="9" t="s">
        <v>68</v>
      </c>
      <c r="B5">
        <v>323</v>
      </c>
      <c r="C5">
        <v>334</v>
      </c>
      <c r="D5">
        <v>8168</v>
      </c>
      <c r="E5">
        <v>5564</v>
      </c>
      <c r="F5">
        <v>5586</v>
      </c>
      <c r="G5">
        <v>0</v>
      </c>
    </row>
    <row r="6" spans="1:14" ht="18">
      <c r="A6" s="9" t="s">
        <v>69</v>
      </c>
      <c r="B6">
        <v>35</v>
      </c>
      <c r="C6">
        <v>2</v>
      </c>
      <c r="D6">
        <v>8568</v>
      </c>
      <c r="E6">
        <v>6884</v>
      </c>
      <c r="F6">
        <v>6829</v>
      </c>
      <c r="G6">
        <v>3</v>
      </c>
      <c r="J6" s="15" t="s">
        <v>122</v>
      </c>
      <c r="L6" s="9"/>
      <c r="M6" s="9"/>
    </row>
    <row r="7" spans="1:14">
      <c r="A7" s="9" t="s">
        <v>70</v>
      </c>
      <c r="B7">
        <v>2</v>
      </c>
      <c r="C7">
        <v>5</v>
      </c>
      <c r="D7">
        <v>2441</v>
      </c>
      <c r="E7">
        <v>2872</v>
      </c>
      <c r="F7">
        <v>6040</v>
      </c>
      <c r="G7">
        <v>1</v>
      </c>
      <c r="N7" s="10"/>
    </row>
    <row r="8" spans="1:14">
      <c r="A8" s="9" t="s">
        <v>71</v>
      </c>
      <c r="B8">
        <v>0</v>
      </c>
      <c r="C8">
        <v>2</v>
      </c>
      <c r="D8">
        <v>5438</v>
      </c>
      <c r="E8">
        <v>4685</v>
      </c>
      <c r="F8">
        <v>4946</v>
      </c>
      <c r="G8">
        <v>3</v>
      </c>
      <c r="N8" s="10"/>
    </row>
    <row r="9" spans="1:14">
      <c r="A9" s="9" t="s">
        <v>72</v>
      </c>
      <c r="B9">
        <v>2</v>
      </c>
      <c r="C9">
        <v>2</v>
      </c>
      <c r="D9">
        <v>696</v>
      </c>
      <c r="E9">
        <v>4827</v>
      </c>
      <c r="F9">
        <v>3143</v>
      </c>
      <c r="G9">
        <v>2</v>
      </c>
      <c r="N9" s="10"/>
    </row>
    <row r="10" spans="1:14">
      <c r="N10" s="10"/>
    </row>
    <row r="11" spans="1:14">
      <c r="K11" s="9"/>
      <c r="L11" s="9"/>
      <c r="N11" s="10"/>
    </row>
    <row r="12" spans="1:14">
      <c r="C12" t="s">
        <v>73</v>
      </c>
      <c r="D12" t="s">
        <v>74</v>
      </c>
      <c r="E12" t="s">
        <v>75</v>
      </c>
      <c r="F12" t="s">
        <v>76</v>
      </c>
      <c r="N12" s="10"/>
    </row>
    <row r="13" spans="1:14">
      <c r="C13">
        <v>40323</v>
      </c>
      <c r="D13">
        <v>41948</v>
      </c>
      <c r="E13">
        <f>AVERAGE(C13:D13)</f>
        <v>41135.5</v>
      </c>
      <c r="F13">
        <v>100</v>
      </c>
      <c r="N13" s="10"/>
    </row>
    <row r="14" spans="1:14">
      <c r="C14">
        <v>5758</v>
      </c>
      <c r="D14">
        <v>3264</v>
      </c>
      <c r="E14">
        <f>AVERAGE(C14:D14)</f>
        <v>4511</v>
      </c>
      <c r="F14">
        <v>10</v>
      </c>
    </row>
    <row r="15" spans="1:14">
      <c r="C15">
        <v>795</v>
      </c>
      <c r="D15">
        <v>837</v>
      </c>
      <c r="E15">
        <f>AVERAGE(C15:D15)</f>
        <v>816</v>
      </c>
      <c r="F15">
        <v>1</v>
      </c>
    </row>
    <row r="16" spans="1:14">
      <c r="C16">
        <v>323</v>
      </c>
      <c r="D16">
        <v>334</v>
      </c>
      <c r="E16">
        <f>AVERAGE(C16:D16)</f>
        <v>328.5</v>
      </c>
      <c r="F16">
        <v>0</v>
      </c>
    </row>
    <row r="19" spans="2:7">
      <c r="B19" t="s">
        <v>77</v>
      </c>
      <c r="C19" t="s">
        <v>78</v>
      </c>
      <c r="D19" t="s">
        <v>79</v>
      </c>
      <c r="E19" t="s">
        <v>80</v>
      </c>
      <c r="F19" t="s">
        <v>81</v>
      </c>
      <c r="G19" t="s">
        <v>82</v>
      </c>
    </row>
    <row r="20" spans="2:7">
      <c r="B20">
        <v>1</v>
      </c>
      <c r="C20" t="s">
        <v>39</v>
      </c>
      <c r="D20">
        <v>4031</v>
      </c>
      <c r="E20" s="10">
        <f>(D20-389.35)/407.51/3</f>
        <v>2.9787817067883817</v>
      </c>
      <c r="F20">
        <f>35*E20</f>
        <v>104.25735973759336</v>
      </c>
      <c r="G20">
        <f>25/E20</f>
        <v>8.3926928727362586</v>
      </c>
    </row>
    <row r="21" spans="2:7">
      <c r="B21">
        <v>2</v>
      </c>
      <c r="C21" s="5" t="s">
        <v>40</v>
      </c>
      <c r="D21">
        <v>8541</v>
      </c>
      <c r="E21" s="10">
        <f t="shared" ref="E21:E44" si="0">(D21-389.35)/407.51/3</f>
        <v>6.6678527316303073</v>
      </c>
      <c r="F21">
        <f t="shared" ref="F21:F44" si="1">35*E21</f>
        <v>233.37484560706076</v>
      </c>
      <c r="G21">
        <f t="shared" ref="G21:G44" si="2">25/E21</f>
        <v>3.7493329571313785</v>
      </c>
    </row>
    <row r="22" spans="2:7">
      <c r="B22">
        <v>3</v>
      </c>
      <c r="C22" s="5" t="s">
        <v>41</v>
      </c>
      <c r="D22">
        <v>3663</v>
      </c>
      <c r="E22" s="10">
        <f t="shared" si="0"/>
        <v>2.6777665987746726</v>
      </c>
      <c r="F22">
        <f t="shared" si="1"/>
        <v>93.721830957113539</v>
      </c>
      <c r="G22">
        <f t="shared" si="2"/>
        <v>9.336138560933513</v>
      </c>
    </row>
    <row r="23" spans="2:7">
      <c r="B23">
        <v>4</v>
      </c>
      <c r="C23" s="5" t="s">
        <v>42</v>
      </c>
      <c r="D23">
        <v>8168</v>
      </c>
      <c r="E23" s="10">
        <f t="shared" si="0"/>
        <v>6.3627477444316298</v>
      </c>
      <c r="F23">
        <f t="shared" si="1"/>
        <v>222.69617105510704</v>
      </c>
      <c r="G23">
        <f t="shared" si="2"/>
        <v>3.9291200915325923</v>
      </c>
    </row>
    <row r="24" spans="2:7">
      <c r="B24">
        <v>5</v>
      </c>
      <c r="C24" s="5" t="s">
        <v>43</v>
      </c>
      <c r="D24">
        <v>8568</v>
      </c>
      <c r="E24" s="10">
        <f t="shared" si="0"/>
        <v>6.6899380792291394</v>
      </c>
      <c r="F24">
        <f t="shared" si="1"/>
        <v>234.14783277301987</v>
      </c>
      <c r="G24">
        <f t="shared" si="2"/>
        <v>3.7369553654943055</v>
      </c>
    </row>
    <row r="25" spans="2:7">
      <c r="B25">
        <v>6</v>
      </c>
      <c r="C25" s="5" t="s">
        <v>44</v>
      </c>
      <c r="D25">
        <v>2441</v>
      </c>
      <c r="E25" s="10">
        <f t="shared" si="0"/>
        <v>1.6782001259682791</v>
      </c>
      <c r="F25">
        <f t="shared" si="1"/>
        <v>58.737004408889767</v>
      </c>
      <c r="G25">
        <f t="shared" si="2"/>
        <v>14.896912241366703</v>
      </c>
    </row>
    <row r="26" spans="2:7">
      <c r="B26">
        <v>7</v>
      </c>
      <c r="C26" s="5" t="s">
        <v>45</v>
      </c>
      <c r="D26">
        <v>5438</v>
      </c>
      <c r="E26" s="10">
        <f t="shared" si="0"/>
        <v>4.1296737094386229</v>
      </c>
      <c r="F26">
        <f t="shared" si="1"/>
        <v>144.53857983035181</v>
      </c>
      <c r="G26">
        <f t="shared" si="2"/>
        <v>6.0537470412882657</v>
      </c>
    </row>
    <row r="27" spans="2:7">
      <c r="B27">
        <v>8</v>
      </c>
      <c r="C27" s="5" t="s">
        <v>46</v>
      </c>
      <c r="D27">
        <v>696</v>
      </c>
      <c r="E27" s="10">
        <f t="shared" si="0"/>
        <v>0.25083229041414118</v>
      </c>
      <c r="F27">
        <f t="shared" si="1"/>
        <v>8.7791301644949407</v>
      </c>
      <c r="G27">
        <f t="shared" si="2"/>
        <v>99.668188488504811</v>
      </c>
    </row>
    <row r="28" spans="2:7">
      <c r="B28">
        <v>9</v>
      </c>
      <c r="C28" s="5" t="s">
        <v>47</v>
      </c>
      <c r="D28">
        <v>6874</v>
      </c>
      <c r="E28" s="10">
        <f t="shared" si="0"/>
        <v>5.3042870113616845</v>
      </c>
      <c r="F28">
        <f t="shared" si="1"/>
        <v>185.65004539765894</v>
      </c>
      <c r="G28">
        <f t="shared" si="2"/>
        <v>4.7131687909139277</v>
      </c>
    </row>
    <row r="29" spans="2:7">
      <c r="B29">
        <v>10</v>
      </c>
      <c r="C29" s="5" t="s">
        <v>48</v>
      </c>
      <c r="D29">
        <v>6422</v>
      </c>
      <c r="E29" s="10">
        <f t="shared" si="0"/>
        <v>4.9345619330404977</v>
      </c>
      <c r="F29">
        <f t="shared" si="1"/>
        <v>172.70966765641742</v>
      </c>
      <c r="G29">
        <f t="shared" si="2"/>
        <v>5.0663058523202906</v>
      </c>
    </row>
    <row r="30" spans="2:7">
      <c r="B30">
        <v>11</v>
      </c>
      <c r="C30" s="5" t="s">
        <v>49</v>
      </c>
      <c r="D30">
        <v>4415</v>
      </c>
      <c r="E30" s="10">
        <f t="shared" si="0"/>
        <v>3.2928844281939913</v>
      </c>
      <c r="F30">
        <f t="shared" si="1"/>
        <v>115.25095498678969</v>
      </c>
      <c r="G30">
        <f t="shared" si="2"/>
        <v>7.5921279793325303</v>
      </c>
    </row>
    <row r="31" spans="2:7">
      <c r="B31">
        <v>12</v>
      </c>
      <c r="C31" s="5" t="s">
        <v>50</v>
      </c>
      <c r="D31">
        <v>5564</v>
      </c>
      <c r="E31" s="10">
        <f t="shared" si="0"/>
        <v>4.2327386648998386</v>
      </c>
      <c r="F31">
        <f t="shared" si="1"/>
        <v>148.14585327149436</v>
      </c>
      <c r="G31">
        <f t="shared" si="2"/>
        <v>5.9063414916950912</v>
      </c>
    </row>
    <row r="32" spans="2:7">
      <c r="B32">
        <v>13</v>
      </c>
      <c r="C32" s="5" t="s">
        <v>51</v>
      </c>
      <c r="D32">
        <v>6884</v>
      </c>
      <c r="E32" s="10">
        <f t="shared" si="0"/>
        <v>5.3124667697316221</v>
      </c>
      <c r="F32">
        <f t="shared" si="1"/>
        <v>185.93633694060676</v>
      </c>
      <c r="G32">
        <f t="shared" si="2"/>
        <v>4.7059117889339683</v>
      </c>
    </row>
    <row r="33" spans="2:8">
      <c r="B33">
        <v>14</v>
      </c>
      <c r="C33" s="3" t="s">
        <v>52</v>
      </c>
      <c r="D33">
        <v>2872</v>
      </c>
      <c r="E33" s="10">
        <f t="shared" si="0"/>
        <v>2.0307477117125963</v>
      </c>
      <c r="F33">
        <f t="shared" si="1"/>
        <v>71.076169909940873</v>
      </c>
      <c r="G33">
        <f t="shared" si="2"/>
        <v>12.310736511389038</v>
      </c>
    </row>
    <row r="34" spans="2:8">
      <c r="B34">
        <v>15</v>
      </c>
      <c r="C34" s="3" t="s">
        <v>53</v>
      </c>
      <c r="D34">
        <v>4685</v>
      </c>
      <c r="E34" s="10">
        <f t="shared" si="0"/>
        <v>3.5137379041823102</v>
      </c>
      <c r="F34">
        <f t="shared" si="1"/>
        <v>122.98082664638086</v>
      </c>
      <c r="G34">
        <f t="shared" si="2"/>
        <v>7.1149302201063875</v>
      </c>
    </row>
    <row r="35" spans="2:8">
      <c r="B35">
        <v>16</v>
      </c>
      <c r="C35" s="3" t="s">
        <v>54</v>
      </c>
      <c r="D35">
        <v>4827</v>
      </c>
      <c r="E35" s="10">
        <f t="shared" si="0"/>
        <v>3.629890473035426</v>
      </c>
      <c r="F35">
        <f t="shared" si="1"/>
        <v>127.04616655623991</v>
      </c>
      <c r="G35">
        <f t="shared" si="2"/>
        <v>6.8872601489527128</v>
      </c>
    </row>
    <row r="36" spans="2:8">
      <c r="B36">
        <v>17</v>
      </c>
      <c r="C36" s="2" t="s">
        <v>55</v>
      </c>
      <c r="D36">
        <v>5692</v>
      </c>
      <c r="E36" s="10">
        <f t="shared" si="0"/>
        <v>4.3374395720350423</v>
      </c>
      <c r="F36">
        <f t="shared" si="1"/>
        <v>151.81038502122647</v>
      </c>
      <c r="G36">
        <f t="shared" si="2"/>
        <v>5.7637690588667931</v>
      </c>
    </row>
    <row r="37" spans="2:8">
      <c r="B37">
        <v>18</v>
      </c>
      <c r="C37" s="2" t="s">
        <v>56</v>
      </c>
      <c r="D37">
        <v>5698</v>
      </c>
      <c r="E37" s="10">
        <f t="shared" si="0"/>
        <v>4.3423474270570042</v>
      </c>
      <c r="F37">
        <f t="shared" si="1"/>
        <v>151.98215994699515</v>
      </c>
      <c r="G37">
        <f t="shared" si="2"/>
        <v>5.7572546692661986</v>
      </c>
    </row>
    <row r="38" spans="2:8">
      <c r="B38">
        <v>19</v>
      </c>
      <c r="C38" s="2" t="s">
        <v>57</v>
      </c>
      <c r="D38">
        <v>6300</v>
      </c>
      <c r="E38" s="10">
        <f t="shared" si="0"/>
        <v>4.8347688809272578</v>
      </c>
      <c r="F38">
        <f t="shared" si="1"/>
        <v>169.21691083245403</v>
      </c>
      <c r="G38">
        <f t="shared" si="2"/>
        <v>5.1708779914222625</v>
      </c>
    </row>
    <row r="39" spans="2:8">
      <c r="B39">
        <v>20</v>
      </c>
      <c r="C39" s="2" t="s">
        <v>58</v>
      </c>
      <c r="D39">
        <v>5586</v>
      </c>
      <c r="E39" s="10">
        <f t="shared" si="0"/>
        <v>4.2507341333137019</v>
      </c>
      <c r="F39">
        <f t="shared" si="1"/>
        <v>148.77569466597956</v>
      </c>
      <c r="G39">
        <f t="shared" si="2"/>
        <v>5.8813370151924795</v>
      </c>
    </row>
    <row r="40" spans="2:8">
      <c r="B40">
        <v>21</v>
      </c>
      <c r="C40" s="2" t="s">
        <v>59</v>
      </c>
      <c r="D40">
        <v>6829</v>
      </c>
      <c r="E40" s="10">
        <f t="shared" si="0"/>
        <v>5.267478098696964</v>
      </c>
      <c r="F40">
        <f t="shared" si="1"/>
        <v>184.36173345439374</v>
      </c>
      <c r="G40">
        <f t="shared" si="2"/>
        <v>4.7461042137383247</v>
      </c>
    </row>
    <row r="41" spans="2:8">
      <c r="B41">
        <v>22</v>
      </c>
      <c r="C41" s="2" t="s">
        <v>60</v>
      </c>
      <c r="D41">
        <v>6040</v>
      </c>
      <c r="E41" s="10">
        <f t="shared" si="0"/>
        <v>4.6220951633088756</v>
      </c>
      <c r="F41">
        <f t="shared" si="1"/>
        <v>161.77333071581066</v>
      </c>
      <c r="G41">
        <f t="shared" si="2"/>
        <v>5.4088025271428952</v>
      </c>
    </row>
    <row r="42" spans="2:8">
      <c r="B42">
        <v>23</v>
      </c>
      <c r="C42" s="2" t="s">
        <v>61</v>
      </c>
      <c r="D42">
        <v>4946</v>
      </c>
      <c r="E42" s="10">
        <f t="shared" si="0"/>
        <v>3.7272295976376859</v>
      </c>
      <c r="F42">
        <f t="shared" si="1"/>
        <v>130.453035917319</v>
      </c>
      <c r="G42">
        <f t="shared" si="2"/>
        <v>6.7073946868861993</v>
      </c>
    </row>
    <row r="43" spans="2:8">
      <c r="B43">
        <v>24</v>
      </c>
      <c r="C43" s="2" t="s">
        <v>62</v>
      </c>
      <c r="D43">
        <v>3143</v>
      </c>
      <c r="E43" s="10">
        <f t="shared" si="0"/>
        <v>2.2524191635379092</v>
      </c>
      <c r="F43">
        <f t="shared" si="1"/>
        <v>78.834670723826818</v>
      </c>
      <c r="G43">
        <f t="shared" si="2"/>
        <v>11.099177455377408</v>
      </c>
    </row>
    <row r="44" spans="2:8">
      <c r="B44">
        <v>25</v>
      </c>
      <c r="C44" s="2" t="s">
        <v>63</v>
      </c>
      <c r="D44">
        <v>2247</v>
      </c>
      <c r="E44" s="10">
        <f t="shared" si="0"/>
        <v>1.5195128135914866</v>
      </c>
      <c r="F44">
        <f t="shared" si="1"/>
        <v>53.182948475702034</v>
      </c>
      <c r="G44">
        <f t="shared" si="2"/>
        <v>16.452641778591229</v>
      </c>
    </row>
    <row r="46" spans="2:8">
      <c r="D46" t="s">
        <v>83</v>
      </c>
      <c r="E46" s="10">
        <f>MIN(E20:E44)</f>
        <v>0.25083229041414118</v>
      </c>
      <c r="F46" s="10">
        <f>MIN(F20:F44)</f>
        <v>8.7791301644949407</v>
      </c>
      <c r="G46">
        <f>SUM(G20:G44)</f>
        <v>271.04722979911554</v>
      </c>
      <c r="H46" t="s">
        <v>84</v>
      </c>
    </row>
    <row r="47" spans="2:8">
      <c r="F47" t="s">
        <v>85</v>
      </c>
      <c r="G47">
        <f>(25*25)/G46</f>
        <v>2.3058711961867817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3" workbookViewId="0">
      <selection activeCell="H29" sqref="H29"/>
    </sheetView>
  </sheetViews>
  <sheetFormatPr baseColWidth="10" defaultColWidth="8.83203125" defaultRowHeight="14" x14ac:dyDescent="0"/>
  <cols>
    <col min="5" max="5" width="13.5" customWidth="1"/>
  </cols>
  <sheetData>
    <row r="1" spans="2:14">
      <c r="B1" s="9" t="s">
        <v>64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 s="9" t="s">
        <v>65</v>
      </c>
      <c r="C2">
        <v>43105</v>
      </c>
      <c r="D2">
        <v>48952</v>
      </c>
      <c r="E2">
        <v>1626</v>
      </c>
      <c r="F2">
        <v>53</v>
      </c>
      <c r="G2">
        <v>901</v>
      </c>
      <c r="H2">
        <v>1188</v>
      </c>
      <c r="I2">
        <v>10</v>
      </c>
      <c r="J2">
        <v>995</v>
      </c>
      <c r="K2">
        <v>990</v>
      </c>
      <c r="L2">
        <v>776</v>
      </c>
      <c r="M2">
        <v>740</v>
      </c>
    </row>
    <row r="3" spans="2:14">
      <c r="B3" s="9" t="s">
        <v>66</v>
      </c>
      <c r="C3">
        <v>47088</v>
      </c>
      <c r="D3">
        <v>44511</v>
      </c>
      <c r="E3">
        <v>918</v>
      </c>
      <c r="F3">
        <v>58</v>
      </c>
      <c r="G3">
        <v>1298</v>
      </c>
      <c r="H3">
        <v>1693</v>
      </c>
      <c r="I3">
        <v>10</v>
      </c>
      <c r="J3">
        <v>1062</v>
      </c>
      <c r="K3">
        <v>830</v>
      </c>
      <c r="L3">
        <v>674</v>
      </c>
      <c r="M3">
        <v>848</v>
      </c>
    </row>
    <row r="4" spans="2:14">
      <c r="B4" s="9" t="s">
        <v>67</v>
      </c>
      <c r="C4">
        <v>19752</v>
      </c>
      <c r="D4">
        <v>18531</v>
      </c>
      <c r="E4">
        <v>1025</v>
      </c>
      <c r="F4">
        <v>1096</v>
      </c>
      <c r="G4">
        <v>683</v>
      </c>
      <c r="H4">
        <v>605</v>
      </c>
      <c r="I4">
        <v>8</v>
      </c>
      <c r="J4">
        <v>780</v>
      </c>
      <c r="K4">
        <v>910</v>
      </c>
      <c r="L4">
        <v>728</v>
      </c>
      <c r="M4">
        <v>702</v>
      </c>
    </row>
    <row r="5" spans="2:14">
      <c r="B5" s="9" t="s">
        <v>68</v>
      </c>
      <c r="C5">
        <v>41</v>
      </c>
      <c r="D5">
        <v>39</v>
      </c>
      <c r="E5">
        <v>1391</v>
      </c>
      <c r="F5">
        <v>1183</v>
      </c>
      <c r="G5">
        <v>1993</v>
      </c>
      <c r="H5">
        <v>1252</v>
      </c>
      <c r="I5">
        <v>13</v>
      </c>
      <c r="J5">
        <v>1230</v>
      </c>
      <c r="K5">
        <v>848</v>
      </c>
      <c r="L5">
        <v>643</v>
      </c>
      <c r="M5">
        <v>617</v>
      </c>
    </row>
    <row r="6" spans="2:14">
      <c r="B6" s="9" t="s">
        <v>69</v>
      </c>
      <c r="C6">
        <v>11</v>
      </c>
      <c r="D6">
        <v>13</v>
      </c>
      <c r="E6">
        <v>731</v>
      </c>
      <c r="F6">
        <v>806</v>
      </c>
      <c r="G6">
        <v>1008</v>
      </c>
      <c r="H6">
        <v>1168</v>
      </c>
      <c r="I6">
        <v>14</v>
      </c>
      <c r="J6">
        <v>580</v>
      </c>
      <c r="K6">
        <v>592</v>
      </c>
      <c r="L6">
        <v>654</v>
      </c>
      <c r="M6">
        <v>604</v>
      </c>
      <c r="N6" s="9"/>
    </row>
    <row r="7" spans="2:14">
      <c r="B7" s="9" t="s">
        <v>70</v>
      </c>
      <c r="C7">
        <v>15</v>
      </c>
      <c r="D7">
        <v>12</v>
      </c>
      <c r="E7">
        <v>1067</v>
      </c>
      <c r="F7">
        <v>1015</v>
      </c>
      <c r="G7">
        <v>2033</v>
      </c>
      <c r="H7">
        <v>1996</v>
      </c>
      <c r="I7">
        <v>13</v>
      </c>
      <c r="J7">
        <v>1023</v>
      </c>
      <c r="K7">
        <v>879</v>
      </c>
      <c r="L7">
        <v>764</v>
      </c>
      <c r="M7">
        <v>1091</v>
      </c>
    </row>
    <row r="8" spans="2:14">
      <c r="B8" s="9" t="s">
        <v>71</v>
      </c>
      <c r="C8">
        <v>14</v>
      </c>
      <c r="D8">
        <v>11</v>
      </c>
      <c r="E8">
        <v>1103</v>
      </c>
      <c r="F8">
        <v>971</v>
      </c>
      <c r="G8">
        <v>1726</v>
      </c>
      <c r="H8">
        <v>1872</v>
      </c>
      <c r="I8">
        <v>12</v>
      </c>
      <c r="J8">
        <v>553</v>
      </c>
      <c r="K8">
        <v>634</v>
      </c>
      <c r="L8">
        <v>1334</v>
      </c>
      <c r="M8">
        <v>1459</v>
      </c>
    </row>
    <row r="9" spans="2:14">
      <c r="B9" s="9" t="s">
        <v>72</v>
      </c>
      <c r="C9">
        <v>10</v>
      </c>
      <c r="D9">
        <v>12</v>
      </c>
      <c r="E9">
        <v>731</v>
      </c>
      <c r="F9">
        <v>679</v>
      </c>
      <c r="G9">
        <v>2761</v>
      </c>
      <c r="H9">
        <v>2747</v>
      </c>
      <c r="I9">
        <v>21</v>
      </c>
      <c r="J9">
        <v>112</v>
      </c>
      <c r="K9">
        <v>103</v>
      </c>
      <c r="L9">
        <v>1476</v>
      </c>
      <c r="M9">
        <v>1109</v>
      </c>
    </row>
    <row r="13" spans="2:14">
      <c r="D13">
        <v>44166</v>
      </c>
      <c r="F13">
        <f>AVERAGE(D13:E13)</f>
        <v>44166</v>
      </c>
      <c r="G13">
        <v>50</v>
      </c>
    </row>
    <row r="14" spans="2:14">
      <c r="D14">
        <v>3641</v>
      </c>
      <c r="E14">
        <v>2704</v>
      </c>
      <c r="F14">
        <f>AVERAGE(D14:E14)</f>
        <v>3172.5</v>
      </c>
      <c r="G14">
        <v>5</v>
      </c>
    </row>
    <row r="15" spans="2:14">
      <c r="D15">
        <v>460</v>
      </c>
      <c r="E15">
        <v>456</v>
      </c>
      <c r="F15">
        <f>AVERAGE(D15:E15)</f>
        <v>458</v>
      </c>
      <c r="G15">
        <v>0.5</v>
      </c>
    </row>
    <row r="16" spans="2:14">
      <c r="D16">
        <v>93</v>
      </c>
      <c r="E16">
        <v>128</v>
      </c>
      <c r="F16">
        <f>AVERAGE(D16:E16)</f>
        <v>110.5</v>
      </c>
      <c r="G16">
        <v>0</v>
      </c>
    </row>
    <row r="19" spans="1:6">
      <c r="B19" t="s">
        <v>87</v>
      </c>
      <c r="E19" t="s">
        <v>121</v>
      </c>
      <c r="F19" t="s">
        <v>80</v>
      </c>
    </row>
    <row r="20" spans="1:6">
      <c r="A20">
        <v>1</v>
      </c>
      <c r="B20" s="11" t="s">
        <v>88</v>
      </c>
      <c r="C20">
        <v>1626</v>
      </c>
      <c r="E20">
        <f>AVERAGE(C20:D20)</f>
        <v>1626</v>
      </c>
      <c r="F20" s="10">
        <f>(E20+352.75)/888.61</f>
        <v>2.2267924061174194</v>
      </c>
    </row>
    <row r="21" spans="1:6">
      <c r="A21">
        <v>2</v>
      </c>
      <c r="B21" s="11" t="s">
        <v>89</v>
      </c>
      <c r="C21">
        <v>918</v>
      </c>
      <c r="E21">
        <f>AVERAGE(C21:D21)</f>
        <v>918</v>
      </c>
      <c r="F21" s="10">
        <f>(E21+352.75)/888.61</f>
        <v>1.4300424258110982</v>
      </c>
    </row>
    <row r="22" spans="1:6">
      <c r="A22">
        <v>3</v>
      </c>
      <c r="B22" s="11" t="s">
        <v>90</v>
      </c>
      <c r="C22">
        <v>1025</v>
      </c>
      <c r="D22">
        <v>1096</v>
      </c>
      <c r="E22">
        <f>AVERAGE(C22:D22)</f>
        <v>1060.5</v>
      </c>
      <c r="F22" s="10">
        <f>(E22+352.75)/888.61</f>
        <v>1.5904052396439383</v>
      </c>
    </row>
    <row r="23" spans="1:6">
      <c r="A23">
        <v>4</v>
      </c>
      <c r="B23" s="11" t="s">
        <v>91</v>
      </c>
      <c r="C23">
        <v>1391</v>
      </c>
      <c r="D23">
        <v>1183</v>
      </c>
      <c r="E23">
        <f t="shared" ref="E23:E51" si="0">AVERAGE(C23:D23)</f>
        <v>1287</v>
      </c>
      <c r="F23" s="10">
        <f t="shared" ref="F23:F51" si="1">(E23+352.75)/888.61</f>
        <v>1.8452977121571892</v>
      </c>
    </row>
    <row r="24" spans="1:6">
      <c r="A24">
        <v>5</v>
      </c>
      <c r="B24" s="11" t="s">
        <v>92</v>
      </c>
      <c r="C24">
        <v>731</v>
      </c>
      <c r="D24">
        <v>806</v>
      </c>
      <c r="E24">
        <f t="shared" si="0"/>
        <v>768.5</v>
      </c>
      <c r="F24" s="10">
        <f t="shared" si="1"/>
        <v>1.2618021404215571</v>
      </c>
    </row>
    <row r="25" spans="1:6">
      <c r="A25">
        <v>6</v>
      </c>
      <c r="B25" s="11" t="s">
        <v>93</v>
      </c>
      <c r="C25">
        <v>1067</v>
      </c>
      <c r="D25">
        <v>1015</v>
      </c>
      <c r="E25">
        <f t="shared" si="0"/>
        <v>1041</v>
      </c>
      <c r="F25" s="10">
        <f t="shared" si="1"/>
        <v>1.5684608545931287</v>
      </c>
    </row>
    <row r="26" spans="1:6">
      <c r="A26">
        <v>7</v>
      </c>
      <c r="B26" s="11" t="s">
        <v>94</v>
      </c>
      <c r="C26">
        <v>1103</v>
      </c>
      <c r="D26">
        <v>971</v>
      </c>
      <c r="E26">
        <f t="shared" si="0"/>
        <v>1037</v>
      </c>
      <c r="F26" s="10">
        <f t="shared" si="1"/>
        <v>1.5639594422750138</v>
      </c>
    </row>
    <row r="27" spans="1:6">
      <c r="A27">
        <v>8</v>
      </c>
      <c r="B27" s="11" t="s">
        <v>95</v>
      </c>
      <c r="C27">
        <v>731</v>
      </c>
      <c r="D27">
        <v>679</v>
      </c>
      <c r="E27">
        <f t="shared" si="0"/>
        <v>705</v>
      </c>
      <c r="F27" s="10">
        <f t="shared" si="1"/>
        <v>1.1903422198714846</v>
      </c>
    </row>
    <row r="28" spans="1:6">
      <c r="A28">
        <v>9</v>
      </c>
      <c r="B28" s="11" t="s">
        <v>96</v>
      </c>
      <c r="C28">
        <v>901</v>
      </c>
      <c r="D28">
        <v>1188</v>
      </c>
      <c r="E28">
        <f t="shared" si="0"/>
        <v>1044.5</v>
      </c>
      <c r="F28" s="10">
        <f t="shared" si="1"/>
        <v>1.5723995903714789</v>
      </c>
    </row>
    <row r="29" spans="1:6">
      <c r="A29">
        <v>10</v>
      </c>
      <c r="B29" s="11" t="s">
        <v>97</v>
      </c>
      <c r="C29">
        <v>1298</v>
      </c>
      <c r="D29">
        <v>1693</v>
      </c>
      <c r="E29">
        <f t="shared" si="0"/>
        <v>1495.5</v>
      </c>
      <c r="F29" s="10">
        <f t="shared" si="1"/>
        <v>2.0799338292389238</v>
      </c>
    </row>
    <row r="30" spans="1:6">
      <c r="A30">
        <v>11</v>
      </c>
      <c r="B30" s="11" t="s">
        <v>98</v>
      </c>
      <c r="C30">
        <v>683</v>
      </c>
      <c r="D30">
        <v>605</v>
      </c>
      <c r="E30">
        <f t="shared" si="0"/>
        <v>644</v>
      </c>
      <c r="F30" s="10">
        <f t="shared" si="1"/>
        <v>1.1216956820202337</v>
      </c>
    </row>
    <row r="31" spans="1:6">
      <c r="A31">
        <v>12</v>
      </c>
      <c r="B31" s="11" t="s">
        <v>99</v>
      </c>
      <c r="C31">
        <v>1993</v>
      </c>
      <c r="D31">
        <v>1252</v>
      </c>
      <c r="E31">
        <f t="shared" si="0"/>
        <v>1622.5</v>
      </c>
      <c r="F31" s="10">
        <f t="shared" si="1"/>
        <v>2.2228536703390689</v>
      </c>
    </row>
    <row r="32" spans="1:6">
      <c r="A32">
        <v>13</v>
      </c>
      <c r="B32" s="11" t="s">
        <v>100</v>
      </c>
      <c r="C32">
        <v>1008</v>
      </c>
      <c r="D32">
        <v>1168</v>
      </c>
      <c r="E32">
        <f t="shared" si="0"/>
        <v>1088</v>
      </c>
      <c r="F32" s="10">
        <f t="shared" si="1"/>
        <v>1.6213524493309777</v>
      </c>
    </row>
    <row r="33" spans="1:6">
      <c r="A33">
        <v>14</v>
      </c>
      <c r="B33" s="11" t="s">
        <v>101</v>
      </c>
      <c r="C33">
        <v>2033</v>
      </c>
      <c r="D33">
        <v>1996</v>
      </c>
      <c r="E33">
        <f t="shared" si="0"/>
        <v>2014.5</v>
      </c>
      <c r="F33" s="10">
        <f t="shared" si="1"/>
        <v>2.6639920775143202</v>
      </c>
    </row>
    <row r="34" spans="1:6">
      <c r="A34">
        <v>15</v>
      </c>
      <c r="B34" s="11" t="s">
        <v>102</v>
      </c>
      <c r="C34">
        <v>1726</v>
      </c>
      <c r="D34">
        <v>1872</v>
      </c>
      <c r="E34">
        <f t="shared" si="0"/>
        <v>1799</v>
      </c>
      <c r="F34" s="10">
        <f t="shared" si="1"/>
        <v>2.4214784888758847</v>
      </c>
    </row>
    <row r="35" spans="1:6">
      <c r="A35">
        <v>16</v>
      </c>
      <c r="B35" s="11" t="s">
        <v>103</v>
      </c>
      <c r="C35">
        <v>2761</v>
      </c>
      <c r="D35">
        <v>2747</v>
      </c>
      <c r="E35">
        <f t="shared" si="0"/>
        <v>2754</v>
      </c>
      <c r="F35" s="10">
        <f t="shared" si="1"/>
        <v>3.4961906798257951</v>
      </c>
    </row>
    <row r="36" spans="1:6">
      <c r="A36">
        <v>17</v>
      </c>
      <c r="B36" s="12" t="s">
        <v>104</v>
      </c>
      <c r="C36">
        <v>995</v>
      </c>
      <c r="D36">
        <v>990</v>
      </c>
      <c r="E36">
        <f t="shared" si="0"/>
        <v>992.5</v>
      </c>
      <c r="F36" s="10">
        <f t="shared" si="1"/>
        <v>1.5138812302359865</v>
      </c>
    </row>
    <row r="37" spans="1:6">
      <c r="A37">
        <v>18</v>
      </c>
      <c r="B37" s="12" t="s">
        <v>105</v>
      </c>
      <c r="C37">
        <v>1062</v>
      </c>
      <c r="D37">
        <v>830</v>
      </c>
      <c r="E37">
        <f t="shared" si="0"/>
        <v>946</v>
      </c>
      <c r="F37" s="10">
        <f t="shared" si="1"/>
        <v>1.4615523120379019</v>
      </c>
    </row>
    <row r="38" spans="1:6">
      <c r="A38">
        <v>19</v>
      </c>
      <c r="B38" s="12" t="s">
        <v>106</v>
      </c>
      <c r="C38">
        <v>780</v>
      </c>
      <c r="D38">
        <v>910</v>
      </c>
      <c r="E38">
        <f t="shared" si="0"/>
        <v>845</v>
      </c>
      <c r="F38" s="10">
        <f t="shared" si="1"/>
        <v>1.347891651005503</v>
      </c>
    </row>
    <row r="39" spans="1:6">
      <c r="A39">
        <v>20</v>
      </c>
      <c r="B39" s="12" t="s">
        <v>107</v>
      </c>
      <c r="C39">
        <v>1230</v>
      </c>
      <c r="D39">
        <v>848</v>
      </c>
      <c r="E39">
        <f t="shared" si="0"/>
        <v>1039</v>
      </c>
      <c r="F39" s="10">
        <f t="shared" si="1"/>
        <v>1.5662101484340711</v>
      </c>
    </row>
    <row r="40" spans="1:6">
      <c r="A40">
        <v>21</v>
      </c>
      <c r="B40" s="12" t="s">
        <v>108</v>
      </c>
      <c r="C40">
        <v>580</v>
      </c>
      <c r="D40">
        <v>592</v>
      </c>
      <c r="E40">
        <f t="shared" si="0"/>
        <v>586</v>
      </c>
      <c r="F40" s="10">
        <f t="shared" si="1"/>
        <v>1.0564252034075692</v>
      </c>
    </row>
    <row r="41" spans="1:6">
      <c r="A41">
        <v>22</v>
      </c>
      <c r="B41" s="12" t="s">
        <v>109</v>
      </c>
      <c r="C41">
        <v>1023</v>
      </c>
      <c r="D41">
        <v>879</v>
      </c>
      <c r="E41">
        <f t="shared" si="0"/>
        <v>951</v>
      </c>
      <c r="F41" s="10">
        <f t="shared" si="1"/>
        <v>1.4671790774355453</v>
      </c>
    </row>
    <row r="42" spans="1:6">
      <c r="A42">
        <v>23</v>
      </c>
      <c r="B42" s="12" t="s">
        <v>110</v>
      </c>
      <c r="C42">
        <v>553</v>
      </c>
      <c r="D42">
        <v>634</v>
      </c>
      <c r="E42">
        <f t="shared" si="0"/>
        <v>593.5</v>
      </c>
      <c r="F42" s="10">
        <f t="shared" si="1"/>
        <v>1.0648653515040343</v>
      </c>
    </row>
    <row r="43" spans="1:6">
      <c r="A43">
        <v>24</v>
      </c>
      <c r="B43" s="12" t="s">
        <v>111</v>
      </c>
      <c r="C43">
        <v>112</v>
      </c>
      <c r="D43">
        <v>103</v>
      </c>
      <c r="E43">
        <f t="shared" si="0"/>
        <v>107.5</v>
      </c>
      <c r="F43" s="10">
        <f t="shared" si="1"/>
        <v>0.51794375485308519</v>
      </c>
    </row>
    <row r="44" spans="1:6">
      <c r="A44">
        <v>25</v>
      </c>
      <c r="B44" s="12" t="s">
        <v>112</v>
      </c>
      <c r="C44">
        <v>776</v>
      </c>
      <c r="D44">
        <v>740</v>
      </c>
      <c r="E44">
        <f t="shared" si="0"/>
        <v>758</v>
      </c>
      <c r="F44" s="10">
        <f t="shared" si="1"/>
        <v>1.249985933086506</v>
      </c>
    </row>
    <row r="45" spans="1:6">
      <c r="A45">
        <v>26</v>
      </c>
      <c r="B45" s="12" t="s">
        <v>113</v>
      </c>
      <c r="C45">
        <v>674</v>
      </c>
      <c r="D45">
        <v>848</v>
      </c>
      <c r="E45">
        <f t="shared" si="0"/>
        <v>761</v>
      </c>
      <c r="F45" s="10">
        <f t="shared" si="1"/>
        <v>1.253361992325092</v>
      </c>
    </row>
    <row r="46" spans="1:6">
      <c r="A46">
        <v>27</v>
      </c>
      <c r="B46" s="12" t="s">
        <v>114</v>
      </c>
      <c r="C46">
        <v>728</v>
      </c>
      <c r="D46">
        <v>702</v>
      </c>
      <c r="E46">
        <f t="shared" si="0"/>
        <v>715</v>
      </c>
      <c r="F46" s="10">
        <f t="shared" si="1"/>
        <v>1.2015957506667716</v>
      </c>
    </row>
    <row r="47" spans="1:6">
      <c r="A47">
        <v>28</v>
      </c>
      <c r="B47" s="12" t="s">
        <v>115</v>
      </c>
      <c r="C47">
        <v>643</v>
      </c>
      <c r="D47">
        <v>617</v>
      </c>
      <c r="E47">
        <f t="shared" si="0"/>
        <v>630</v>
      </c>
      <c r="F47" s="10">
        <f t="shared" si="1"/>
        <v>1.1059407389068321</v>
      </c>
    </row>
    <row r="48" spans="1:6">
      <c r="A48">
        <v>29</v>
      </c>
      <c r="B48" s="12" t="s">
        <v>116</v>
      </c>
      <c r="C48">
        <v>654</v>
      </c>
      <c r="D48">
        <v>604</v>
      </c>
      <c r="E48">
        <f t="shared" si="0"/>
        <v>629</v>
      </c>
      <c r="F48" s="10">
        <f t="shared" si="1"/>
        <v>1.1048153858273033</v>
      </c>
    </row>
    <row r="49" spans="1:6">
      <c r="A49">
        <v>30</v>
      </c>
      <c r="B49" s="12" t="s">
        <v>117</v>
      </c>
      <c r="C49">
        <v>764</v>
      </c>
      <c r="D49">
        <v>1091</v>
      </c>
      <c r="E49">
        <f t="shared" si="0"/>
        <v>927.5</v>
      </c>
      <c r="F49" s="10">
        <f t="shared" si="1"/>
        <v>1.4407332800666208</v>
      </c>
    </row>
    <row r="50" spans="1:6">
      <c r="A50">
        <v>31</v>
      </c>
      <c r="B50" s="12" t="s">
        <v>118</v>
      </c>
      <c r="C50">
        <v>1334</v>
      </c>
      <c r="D50">
        <v>1459</v>
      </c>
      <c r="E50">
        <f t="shared" si="0"/>
        <v>1396.5</v>
      </c>
      <c r="F50" s="10">
        <f t="shared" si="1"/>
        <v>1.9685238743655822</v>
      </c>
    </row>
    <row r="51" spans="1:6">
      <c r="A51">
        <v>32</v>
      </c>
      <c r="B51" s="12" t="s">
        <v>119</v>
      </c>
      <c r="C51">
        <v>1476</v>
      </c>
      <c r="D51">
        <v>1109</v>
      </c>
      <c r="E51">
        <f t="shared" si="0"/>
        <v>1292.5</v>
      </c>
      <c r="F51" s="10">
        <f t="shared" si="1"/>
        <v>1.8514871540945972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34" workbookViewId="0">
      <selection activeCell="I48" sqref="I48"/>
    </sheetView>
  </sheetViews>
  <sheetFormatPr baseColWidth="10" defaultRowHeight="14" x14ac:dyDescent="0"/>
  <sheetData>
    <row r="1" spans="1:14">
      <c r="A1" s="9" t="s">
        <v>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4">
      <c r="A2" s="9" t="s">
        <v>65</v>
      </c>
      <c r="B2">
        <v>40398</v>
      </c>
      <c r="C2">
        <v>41413</v>
      </c>
      <c r="D2">
        <v>1577</v>
      </c>
      <c r="E2">
        <v>1569</v>
      </c>
      <c r="F2">
        <v>1978</v>
      </c>
      <c r="G2">
        <v>2382</v>
      </c>
      <c r="H2">
        <v>4</v>
      </c>
      <c r="I2">
        <v>1347</v>
      </c>
      <c r="J2">
        <v>1392</v>
      </c>
      <c r="K2">
        <v>3058</v>
      </c>
      <c r="L2">
        <v>3044</v>
      </c>
    </row>
    <row r="3" spans="1:14">
      <c r="A3" s="9" t="s">
        <v>66</v>
      </c>
      <c r="B3">
        <v>4311</v>
      </c>
      <c r="C3">
        <v>4312</v>
      </c>
      <c r="D3">
        <v>1688</v>
      </c>
      <c r="E3">
        <v>1526</v>
      </c>
      <c r="F3">
        <v>2387</v>
      </c>
      <c r="G3">
        <v>1822</v>
      </c>
      <c r="H3">
        <v>7</v>
      </c>
      <c r="I3">
        <v>1609</v>
      </c>
      <c r="J3">
        <v>1782</v>
      </c>
      <c r="K3">
        <v>3749</v>
      </c>
      <c r="L3">
        <v>3645</v>
      </c>
    </row>
    <row r="4" spans="1:14">
      <c r="A4" s="9" t="s">
        <v>67</v>
      </c>
      <c r="B4">
        <v>552</v>
      </c>
      <c r="C4">
        <v>532</v>
      </c>
      <c r="D4">
        <v>1647</v>
      </c>
      <c r="E4">
        <v>1621</v>
      </c>
      <c r="F4">
        <v>1983</v>
      </c>
      <c r="G4">
        <v>2037</v>
      </c>
      <c r="H4">
        <v>5</v>
      </c>
      <c r="I4">
        <v>2487</v>
      </c>
      <c r="J4">
        <v>2026</v>
      </c>
      <c r="K4">
        <v>1658</v>
      </c>
      <c r="L4">
        <v>1533</v>
      </c>
    </row>
    <row r="5" spans="1:14">
      <c r="A5" s="9" t="s">
        <v>68</v>
      </c>
      <c r="B5">
        <v>83</v>
      </c>
      <c r="C5">
        <v>89</v>
      </c>
      <c r="D5">
        <v>1302</v>
      </c>
      <c r="E5">
        <v>1529</v>
      </c>
      <c r="F5">
        <v>1585</v>
      </c>
      <c r="G5">
        <v>1825</v>
      </c>
      <c r="H5">
        <v>5</v>
      </c>
      <c r="I5">
        <v>3478</v>
      </c>
      <c r="J5">
        <v>3532</v>
      </c>
      <c r="K5">
        <v>4369</v>
      </c>
      <c r="L5">
        <v>4564</v>
      </c>
    </row>
    <row r="6" spans="1:14">
      <c r="A6" s="9" t="s">
        <v>69</v>
      </c>
      <c r="B6">
        <v>7</v>
      </c>
      <c r="C6">
        <v>7</v>
      </c>
      <c r="D6">
        <v>1131</v>
      </c>
      <c r="E6">
        <v>1090</v>
      </c>
      <c r="F6">
        <v>2153</v>
      </c>
      <c r="G6">
        <v>2290</v>
      </c>
      <c r="H6">
        <v>8</v>
      </c>
      <c r="I6">
        <v>3318</v>
      </c>
      <c r="J6">
        <v>2626</v>
      </c>
      <c r="K6">
        <v>4157</v>
      </c>
      <c r="L6">
        <v>4227</v>
      </c>
      <c r="M6" s="9"/>
    </row>
    <row r="7" spans="1:14">
      <c r="A7" s="9" t="s">
        <v>70</v>
      </c>
      <c r="B7">
        <v>7</v>
      </c>
      <c r="C7">
        <v>8</v>
      </c>
      <c r="D7">
        <v>834</v>
      </c>
      <c r="E7">
        <v>848</v>
      </c>
      <c r="F7">
        <v>1751</v>
      </c>
      <c r="G7">
        <v>1722</v>
      </c>
      <c r="H7">
        <v>6</v>
      </c>
      <c r="I7">
        <v>2148</v>
      </c>
      <c r="J7">
        <v>2175</v>
      </c>
      <c r="K7">
        <v>5025</v>
      </c>
      <c r="L7">
        <v>5124</v>
      </c>
      <c r="N7" s="10"/>
    </row>
    <row r="8" spans="1:14">
      <c r="A8" s="9" t="s">
        <v>71</v>
      </c>
      <c r="B8">
        <v>3</v>
      </c>
      <c r="C8">
        <v>7</v>
      </c>
      <c r="D8">
        <v>1887</v>
      </c>
      <c r="E8">
        <v>1810</v>
      </c>
      <c r="F8">
        <v>2229</v>
      </c>
      <c r="G8">
        <v>2180</v>
      </c>
      <c r="H8">
        <v>5</v>
      </c>
      <c r="I8">
        <v>3824</v>
      </c>
      <c r="J8">
        <v>3871</v>
      </c>
      <c r="K8">
        <v>3908</v>
      </c>
      <c r="L8">
        <v>4100</v>
      </c>
      <c r="N8" s="10"/>
    </row>
    <row r="9" spans="1:14">
      <c r="A9" s="9" t="s">
        <v>72</v>
      </c>
      <c r="B9">
        <v>6</v>
      </c>
      <c r="C9">
        <v>5</v>
      </c>
      <c r="D9">
        <v>1687</v>
      </c>
      <c r="E9">
        <v>1411</v>
      </c>
      <c r="F9">
        <v>1524</v>
      </c>
      <c r="G9">
        <v>1767</v>
      </c>
      <c r="H9">
        <v>6</v>
      </c>
      <c r="I9">
        <v>3781</v>
      </c>
      <c r="J9">
        <v>3831</v>
      </c>
      <c r="K9">
        <v>4722</v>
      </c>
      <c r="L9">
        <v>4800</v>
      </c>
      <c r="N9" s="10"/>
    </row>
    <row r="10" spans="1:14">
      <c r="N10" s="10"/>
    </row>
    <row r="11" spans="1:14">
      <c r="K11" s="9"/>
      <c r="L11" s="9"/>
      <c r="N11" s="10"/>
    </row>
    <row r="12" spans="1:14">
      <c r="C12" t="s">
        <v>73</v>
      </c>
      <c r="D12" t="s">
        <v>74</v>
      </c>
      <c r="E12" t="s">
        <v>75</v>
      </c>
      <c r="F12" t="s">
        <v>76</v>
      </c>
      <c r="N12" s="10"/>
    </row>
    <row r="13" spans="1:14">
      <c r="C13">
        <v>40398</v>
      </c>
      <c r="D13">
        <v>41413</v>
      </c>
      <c r="E13">
        <f>AVERAGE(C13:D13)</f>
        <v>40905.5</v>
      </c>
      <c r="F13">
        <v>50</v>
      </c>
      <c r="N13" s="10"/>
    </row>
    <row r="14" spans="1:14">
      <c r="C14">
        <v>4311</v>
      </c>
      <c r="D14">
        <v>4312</v>
      </c>
      <c r="E14">
        <f>AVERAGE(C14:D14)</f>
        <v>4311.5</v>
      </c>
      <c r="F14">
        <v>5</v>
      </c>
    </row>
    <row r="15" spans="1:14">
      <c r="C15">
        <v>552</v>
      </c>
      <c r="D15">
        <v>532</v>
      </c>
      <c r="E15">
        <f>AVERAGE(C15:D15)</f>
        <v>542</v>
      </c>
      <c r="F15">
        <v>0.5</v>
      </c>
    </row>
    <row r="16" spans="1:14">
      <c r="C16">
        <v>83</v>
      </c>
      <c r="D16">
        <v>89</v>
      </c>
      <c r="E16">
        <f>AVERAGE(C16:D16)</f>
        <v>86</v>
      </c>
      <c r="F16">
        <v>0</v>
      </c>
    </row>
    <row r="19" spans="2:7">
      <c r="C19" t="s">
        <v>87</v>
      </c>
      <c r="F19" t="s">
        <v>121</v>
      </c>
      <c r="G19" t="s">
        <v>80</v>
      </c>
    </row>
    <row r="20" spans="2:7">
      <c r="B20">
        <v>1</v>
      </c>
      <c r="C20" s="20" t="s">
        <v>173</v>
      </c>
      <c r="D20">
        <v>1577</v>
      </c>
      <c r="E20">
        <v>1569</v>
      </c>
      <c r="F20">
        <f>AVERAGE(D20:E20)</f>
        <v>1573</v>
      </c>
      <c r="G20" s="24">
        <f>(F20-148.96)/815.3</f>
        <v>1.746645406598798</v>
      </c>
    </row>
    <row r="21" spans="2:7">
      <c r="B21">
        <v>2</v>
      </c>
      <c r="C21" s="20" t="s">
        <v>141</v>
      </c>
      <c r="D21">
        <v>1688</v>
      </c>
      <c r="E21">
        <v>1526</v>
      </c>
      <c r="F21">
        <f>AVERAGE(D21:E21)</f>
        <v>1607</v>
      </c>
      <c r="G21" s="24">
        <f t="shared" ref="G21:G51" si="0">(F21-148.96)/815.3</f>
        <v>1.7883478474181282</v>
      </c>
    </row>
    <row r="22" spans="2:7">
      <c r="B22">
        <v>3</v>
      </c>
      <c r="C22" s="20" t="s">
        <v>142</v>
      </c>
      <c r="D22">
        <v>1647</v>
      </c>
      <c r="E22">
        <v>1621</v>
      </c>
      <c r="F22">
        <f>AVERAGE(D22:E22)</f>
        <v>1634</v>
      </c>
      <c r="G22" s="24">
        <f t="shared" si="0"/>
        <v>1.8214644915981848</v>
      </c>
    </row>
    <row r="23" spans="2:7">
      <c r="B23">
        <v>4</v>
      </c>
      <c r="C23" s="20" t="s">
        <v>174</v>
      </c>
      <c r="D23">
        <v>1302</v>
      </c>
      <c r="E23">
        <v>1529</v>
      </c>
      <c r="F23">
        <f t="shared" ref="F23:F51" si="1">AVERAGE(D23:E23)</f>
        <v>1415.5</v>
      </c>
      <c r="G23" s="24">
        <f t="shared" si="0"/>
        <v>1.5534649822151356</v>
      </c>
    </row>
    <row r="24" spans="2:7">
      <c r="B24">
        <v>5</v>
      </c>
      <c r="C24" s="20" t="s">
        <v>143</v>
      </c>
      <c r="D24">
        <v>1131</v>
      </c>
      <c r="E24">
        <v>1090</v>
      </c>
      <c r="F24">
        <f t="shared" si="1"/>
        <v>1110.5</v>
      </c>
      <c r="G24" s="24">
        <f t="shared" si="0"/>
        <v>1.1793695572182019</v>
      </c>
    </row>
    <row r="25" spans="2:7">
      <c r="B25">
        <v>6</v>
      </c>
      <c r="C25" s="20" t="s">
        <v>175</v>
      </c>
      <c r="D25">
        <v>834</v>
      </c>
      <c r="E25">
        <v>848</v>
      </c>
      <c r="F25">
        <f t="shared" si="1"/>
        <v>841</v>
      </c>
      <c r="G25" s="24">
        <f t="shared" si="0"/>
        <v>0.84881638660615721</v>
      </c>
    </row>
    <row r="26" spans="2:7">
      <c r="B26">
        <v>7</v>
      </c>
      <c r="C26" s="20" t="s">
        <v>144</v>
      </c>
      <c r="D26">
        <v>1887</v>
      </c>
      <c r="E26">
        <v>1810</v>
      </c>
      <c r="F26">
        <f t="shared" si="1"/>
        <v>1848.5</v>
      </c>
      <c r="G26" s="24">
        <f t="shared" si="0"/>
        <v>2.0845578314730773</v>
      </c>
    </row>
    <row r="27" spans="2:7">
      <c r="B27">
        <v>8</v>
      </c>
      <c r="C27" s="20" t="s">
        <v>176</v>
      </c>
      <c r="D27">
        <v>1687</v>
      </c>
      <c r="E27">
        <v>1411</v>
      </c>
      <c r="F27">
        <f t="shared" si="1"/>
        <v>1549</v>
      </c>
      <c r="G27" s="24">
        <f t="shared" si="0"/>
        <v>1.7172083895498591</v>
      </c>
    </row>
    <row r="28" spans="2:7">
      <c r="B28">
        <v>9</v>
      </c>
      <c r="C28" s="20" t="s">
        <v>145</v>
      </c>
      <c r="D28">
        <v>1978</v>
      </c>
      <c r="E28">
        <v>2382</v>
      </c>
      <c r="F28">
        <f t="shared" si="1"/>
        <v>2180</v>
      </c>
      <c r="G28" s="24">
        <f t="shared" si="0"/>
        <v>2.4911566294615479</v>
      </c>
    </row>
    <row r="29" spans="2:7">
      <c r="B29">
        <v>10</v>
      </c>
      <c r="C29" s="20" t="s">
        <v>177</v>
      </c>
      <c r="D29">
        <v>2387</v>
      </c>
      <c r="E29">
        <v>1822</v>
      </c>
      <c r="F29">
        <f t="shared" si="1"/>
        <v>2104.5</v>
      </c>
      <c r="G29" s="24">
        <f t="shared" si="0"/>
        <v>2.398552679995094</v>
      </c>
    </row>
    <row r="30" spans="2:7">
      <c r="B30">
        <v>11</v>
      </c>
      <c r="C30" s="20" t="s">
        <v>146</v>
      </c>
      <c r="D30">
        <v>1983</v>
      </c>
      <c r="E30">
        <v>2037</v>
      </c>
      <c r="F30">
        <f t="shared" si="1"/>
        <v>2010</v>
      </c>
      <c r="G30" s="24">
        <f t="shared" si="0"/>
        <v>2.2826444253648965</v>
      </c>
    </row>
    <row r="31" spans="2:7">
      <c r="B31">
        <v>12</v>
      </c>
      <c r="C31" s="20" t="s">
        <v>178</v>
      </c>
      <c r="D31">
        <v>1585</v>
      </c>
      <c r="E31">
        <v>1825</v>
      </c>
      <c r="F31">
        <f t="shared" si="1"/>
        <v>1705</v>
      </c>
      <c r="G31" s="24">
        <f t="shared" si="0"/>
        <v>1.9085490003679628</v>
      </c>
    </row>
    <row r="32" spans="2:7">
      <c r="B32">
        <v>13</v>
      </c>
      <c r="C32" s="20" t="s">
        <v>147</v>
      </c>
      <c r="D32">
        <v>2153</v>
      </c>
      <c r="E32">
        <v>2290</v>
      </c>
      <c r="F32">
        <f t="shared" si="1"/>
        <v>2221.5</v>
      </c>
      <c r="G32" s="24">
        <f t="shared" si="0"/>
        <v>2.5420581381086715</v>
      </c>
    </row>
    <row r="33" spans="2:7">
      <c r="B33">
        <v>14</v>
      </c>
      <c r="C33" s="20" t="s">
        <v>179</v>
      </c>
      <c r="D33">
        <v>1751</v>
      </c>
      <c r="E33">
        <v>1722</v>
      </c>
      <c r="F33">
        <f t="shared" si="1"/>
        <v>1736.5</v>
      </c>
      <c r="G33" s="24">
        <f t="shared" si="0"/>
        <v>1.9471850852446952</v>
      </c>
    </row>
    <row r="34" spans="2:7">
      <c r="B34">
        <v>15</v>
      </c>
      <c r="C34" s="20" t="s">
        <v>148</v>
      </c>
      <c r="D34">
        <v>2229</v>
      </c>
      <c r="E34">
        <v>2180</v>
      </c>
      <c r="F34">
        <f t="shared" si="1"/>
        <v>2204.5</v>
      </c>
      <c r="G34" s="24">
        <f t="shared" si="0"/>
        <v>2.5212069176990064</v>
      </c>
    </row>
    <row r="35" spans="2:7">
      <c r="B35">
        <v>16</v>
      </c>
      <c r="C35" s="20" t="s">
        <v>180</v>
      </c>
      <c r="D35">
        <v>1524</v>
      </c>
      <c r="E35">
        <v>1767</v>
      </c>
      <c r="F35">
        <f t="shared" si="1"/>
        <v>1645.5</v>
      </c>
      <c r="G35" s="24">
        <f t="shared" si="0"/>
        <v>1.8355697289341348</v>
      </c>
    </row>
    <row r="36" spans="2:7">
      <c r="B36">
        <v>17</v>
      </c>
      <c r="C36" s="21" t="s">
        <v>181</v>
      </c>
      <c r="D36">
        <v>1347</v>
      </c>
      <c r="E36">
        <v>1392</v>
      </c>
      <c r="F36">
        <f t="shared" si="1"/>
        <v>1369.5</v>
      </c>
      <c r="G36" s="24">
        <f t="shared" si="0"/>
        <v>1.4970440328713357</v>
      </c>
    </row>
    <row r="37" spans="2:7">
      <c r="B37">
        <v>18</v>
      </c>
      <c r="C37" s="21" t="s">
        <v>149</v>
      </c>
      <c r="D37">
        <v>1609</v>
      </c>
      <c r="E37">
        <v>1782</v>
      </c>
      <c r="F37">
        <f t="shared" si="1"/>
        <v>1695.5</v>
      </c>
      <c r="G37" s="24">
        <f t="shared" si="0"/>
        <v>1.896896847786091</v>
      </c>
    </row>
    <row r="38" spans="2:7">
      <c r="B38">
        <v>19</v>
      </c>
      <c r="C38" s="21" t="s">
        <v>182</v>
      </c>
      <c r="D38">
        <v>2487</v>
      </c>
      <c r="E38">
        <v>2026</v>
      </c>
      <c r="F38">
        <f t="shared" si="1"/>
        <v>2256.5</v>
      </c>
      <c r="G38" s="24">
        <f t="shared" si="0"/>
        <v>2.584987121305041</v>
      </c>
    </row>
    <row r="39" spans="2:7">
      <c r="B39">
        <v>20</v>
      </c>
      <c r="C39" s="21" t="s">
        <v>150</v>
      </c>
      <c r="D39">
        <v>3478</v>
      </c>
      <c r="E39">
        <v>3532</v>
      </c>
      <c r="F39">
        <f t="shared" si="1"/>
        <v>3505</v>
      </c>
      <c r="G39" s="24">
        <f t="shared" si="0"/>
        <v>4.1163252790383913</v>
      </c>
    </row>
    <row r="40" spans="2:7">
      <c r="B40">
        <v>21</v>
      </c>
      <c r="C40" s="21" t="s">
        <v>151</v>
      </c>
      <c r="D40">
        <v>3318</v>
      </c>
      <c r="E40">
        <v>2626</v>
      </c>
      <c r="F40">
        <f t="shared" si="1"/>
        <v>2972</v>
      </c>
      <c r="G40" s="24">
        <f t="shared" si="0"/>
        <v>3.4625781920765366</v>
      </c>
    </row>
    <row r="41" spans="2:7">
      <c r="B41">
        <v>22</v>
      </c>
      <c r="C41" s="21" t="s">
        <v>183</v>
      </c>
      <c r="D41">
        <v>2148</v>
      </c>
      <c r="E41">
        <v>2175</v>
      </c>
      <c r="F41">
        <f t="shared" si="1"/>
        <v>2161.5</v>
      </c>
      <c r="G41" s="24">
        <f t="shared" si="0"/>
        <v>2.4684655954863239</v>
      </c>
    </row>
    <row r="42" spans="2:7">
      <c r="B42">
        <v>23</v>
      </c>
      <c r="C42" s="21" t="s">
        <v>152</v>
      </c>
      <c r="D42">
        <v>3824</v>
      </c>
      <c r="E42">
        <v>3871</v>
      </c>
      <c r="F42">
        <f t="shared" si="1"/>
        <v>3847.5</v>
      </c>
      <c r="G42" s="24">
        <f t="shared" si="0"/>
        <v>4.5364160431742917</v>
      </c>
    </row>
    <row r="43" spans="2:7">
      <c r="B43">
        <v>24</v>
      </c>
      <c r="C43" s="21" t="s">
        <v>184</v>
      </c>
      <c r="D43">
        <v>3781</v>
      </c>
      <c r="E43">
        <v>3831</v>
      </c>
      <c r="F43">
        <f t="shared" si="1"/>
        <v>3806</v>
      </c>
      <c r="G43" s="24">
        <f t="shared" si="0"/>
        <v>4.4855145345271685</v>
      </c>
    </row>
    <row r="44" spans="2:7">
      <c r="B44">
        <v>25</v>
      </c>
      <c r="C44" s="21" t="s">
        <v>185</v>
      </c>
      <c r="D44">
        <v>3058</v>
      </c>
      <c r="E44">
        <v>3044</v>
      </c>
      <c r="F44">
        <f t="shared" si="1"/>
        <v>3051</v>
      </c>
      <c r="G44" s="24">
        <f t="shared" si="0"/>
        <v>3.5594750398626274</v>
      </c>
    </row>
    <row r="45" spans="2:7">
      <c r="B45">
        <v>26</v>
      </c>
      <c r="C45" s="21" t="s">
        <v>153</v>
      </c>
      <c r="D45">
        <v>3749</v>
      </c>
      <c r="E45">
        <v>3645</v>
      </c>
      <c r="F45">
        <f t="shared" si="1"/>
        <v>3697</v>
      </c>
      <c r="G45" s="24">
        <f t="shared" si="0"/>
        <v>4.3518214154299031</v>
      </c>
    </row>
    <row r="46" spans="2:7">
      <c r="B46">
        <v>27</v>
      </c>
      <c r="C46" s="21" t="s">
        <v>186</v>
      </c>
      <c r="D46">
        <v>1658</v>
      </c>
      <c r="E46">
        <v>1533</v>
      </c>
      <c r="F46">
        <f t="shared" si="1"/>
        <v>1595.5</v>
      </c>
      <c r="G46" s="24">
        <f t="shared" si="0"/>
        <v>1.7742426100821784</v>
      </c>
    </row>
    <row r="47" spans="2:7">
      <c r="B47">
        <v>28</v>
      </c>
      <c r="C47" s="21" t="s">
        <v>154</v>
      </c>
      <c r="D47">
        <v>4369</v>
      </c>
      <c r="E47">
        <v>4564</v>
      </c>
      <c r="F47">
        <f t="shared" si="1"/>
        <v>4466.5</v>
      </c>
      <c r="G47" s="24">
        <f t="shared" si="0"/>
        <v>5.2956457745615113</v>
      </c>
    </row>
    <row r="48" spans="2:7">
      <c r="B48">
        <v>29</v>
      </c>
      <c r="C48" s="21" t="s">
        <v>187</v>
      </c>
      <c r="D48">
        <v>4157</v>
      </c>
      <c r="E48">
        <v>4227</v>
      </c>
      <c r="F48">
        <f t="shared" si="1"/>
        <v>4192</v>
      </c>
      <c r="G48" s="24">
        <f t="shared" si="0"/>
        <v>4.9589598920642715</v>
      </c>
    </row>
    <row r="49" spans="2:7">
      <c r="B49">
        <v>30</v>
      </c>
      <c r="C49" s="21" t="s">
        <v>155</v>
      </c>
      <c r="D49">
        <v>5025</v>
      </c>
      <c r="E49">
        <v>5124</v>
      </c>
      <c r="F49">
        <f t="shared" si="1"/>
        <v>5074.5</v>
      </c>
      <c r="G49" s="24">
        <f t="shared" si="0"/>
        <v>6.0413835398013003</v>
      </c>
    </row>
    <row r="50" spans="2:7">
      <c r="B50">
        <v>31</v>
      </c>
      <c r="C50" s="21" t="s">
        <v>188</v>
      </c>
      <c r="D50">
        <v>3908</v>
      </c>
      <c r="E50">
        <v>4100</v>
      </c>
      <c r="F50">
        <f t="shared" si="1"/>
        <v>4004</v>
      </c>
      <c r="G50" s="24">
        <f t="shared" si="0"/>
        <v>4.7283699251809148</v>
      </c>
    </row>
    <row r="51" spans="2:7">
      <c r="B51">
        <v>32</v>
      </c>
      <c r="C51" s="21" t="s">
        <v>156</v>
      </c>
      <c r="D51">
        <v>4722</v>
      </c>
      <c r="E51">
        <v>4800</v>
      </c>
      <c r="F51">
        <f t="shared" si="1"/>
        <v>4761</v>
      </c>
      <c r="G51" s="24">
        <f t="shared" si="0"/>
        <v>5.656862504599534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34" sqref="G34"/>
    </sheetView>
  </sheetViews>
  <sheetFormatPr baseColWidth="10" defaultRowHeight="14" x14ac:dyDescent="0"/>
  <sheetData>
    <row r="1" spans="1:9">
      <c r="A1" s="9" t="s">
        <v>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s="9" t="s">
        <v>65</v>
      </c>
      <c r="B2">
        <v>40578</v>
      </c>
      <c r="C2">
        <v>40394</v>
      </c>
      <c r="D2">
        <v>1073</v>
      </c>
      <c r="E2">
        <v>1064</v>
      </c>
      <c r="F2">
        <v>715</v>
      </c>
      <c r="G2">
        <v>714</v>
      </c>
      <c r="H2">
        <v>670</v>
      </c>
      <c r="I2">
        <v>624</v>
      </c>
    </row>
    <row r="3" spans="1:9">
      <c r="A3" s="9" t="s">
        <v>66</v>
      </c>
      <c r="B3">
        <v>4454</v>
      </c>
      <c r="C3">
        <v>4456</v>
      </c>
      <c r="D3">
        <v>1091</v>
      </c>
      <c r="E3">
        <v>1055</v>
      </c>
      <c r="F3">
        <v>819</v>
      </c>
      <c r="G3">
        <v>715</v>
      </c>
      <c r="H3">
        <v>570</v>
      </c>
      <c r="I3">
        <v>566</v>
      </c>
    </row>
    <row r="4" spans="1:9">
      <c r="A4" s="9" t="s">
        <v>67</v>
      </c>
      <c r="B4">
        <v>558</v>
      </c>
      <c r="C4">
        <v>520</v>
      </c>
      <c r="D4">
        <v>5</v>
      </c>
      <c r="E4">
        <v>5</v>
      </c>
      <c r="F4">
        <v>768</v>
      </c>
      <c r="G4">
        <v>636</v>
      </c>
      <c r="H4">
        <v>1233</v>
      </c>
      <c r="I4">
        <v>1158</v>
      </c>
    </row>
    <row r="5" spans="1:9">
      <c r="A5" s="9" t="s">
        <v>68</v>
      </c>
      <c r="B5">
        <v>140</v>
      </c>
      <c r="C5">
        <v>123</v>
      </c>
      <c r="D5">
        <v>7</v>
      </c>
      <c r="E5">
        <v>8</v>
      </c>
      <c r="F5">
        <v>597</v>
      </c>
      <c r="G5">
        <v>523</v>
      </c>
      <c r="H5">
        <v>748</v>
      </c>
      <c r="I5">
        <v>681</v>
      </c>
    </row>
    <row r="6" spans="1:9">
      <c r="A6" s="9" t="s">
        <v>69</v>
      </c>
      <c r="B6">
        <v>6</v>
      </c>
      <c r="C6">
        <v>8</v>
      </c>
      <c r="D6">
        <v>5</v>
      </c>
      <c r="E6">
        <v>7</v>
      </c>
      <c r="F6">
        <v>812</v>
      </c>
      <c r="G6">
        <v>731</v>
      </c>
      <c r="H6">
        <v>711</v>
      </c>
      <c r="I6">
        <v>720</v>
      </c>
    </row>
    <row r="7" spans="1:9">
      <c r="A7" s="9" t="s">
        <v>70</v>
      </c>
      <c r="B7">
        <v>6</v>
      </c>
      <c r="C7">
        <v>12</v>
      </c>
      <c r="D7">
        <v>5</v>
      </c>
      <c r="E7">
        <v>7</v>
      </c>
      <c r="F7">
        <v>485</v>
      </c>
      <c r="G7">
        <v>511</v>
      </c>
      <c r="H7">
        <v>586</v>
      </c>
      <c r="I7">
        <v>556</v>
      </c>
    </row>
    <row r="8" spans="1:9">
      <c r="A8" s="9" t="s">
        <v>71</v>
      </c>
      <c r="B8">
        <v>6</v>
      </c>
      <c r="C8">
        <v>7</v>
      </c>
      <c r="D8">
        <v>9</v>
      </c>
      <c r="E8">
        <v>6</v>
      </c>
      <c r="F8">
        <v>950</v>
      </c>
      <c r="G8">
        <v>948</v>
      </c>
      <c r="H8">
        <v>6</v>
      </c>
      <c r="I8">
        <v>9</v>
      </c>
    </row>
    <row r="9" spans="1:9">
      <c r="A9" s="9" t="s">
        <v>72</v>
      </c>
      <c r="B9">
        <v>7</v>
      </c>
      <c r="C9">
        <v>8</v>
      </c>
      <c r="D9">
        <v>5</v>
      </c>
      <c r="E9">
        <v>7</v>
      </c>
      <c r="F9">
        <v>523</v>
      </c>
      <c r="G9">
        <v>502</v>
      </c>
      <c r="H9">
        <v>7</v>
      </c>
      <c r="I9">
        <v>3</v>
      </c>
    </row>
    <row r="13" spans="1:9">
      <c r="D13">
        <v>40578</v>
      </c>
      <c r="E13">
        <v>40394</v>
      </c>
      <c r="F13">
        <f>AVERAGE(D13:E13)</f>
        <v>40486</v>
      </c>
      <c r="G13">
        <v>50</v>
      </c>
    </row>
    <row r="14" spans="1:9">
      <c r="D14">
        <v>4454</v>
      </c>
      <c r="E14">
        <v>4456</v>
      </c>
      <c r="F14">
        <f>AVERAGE(D14:E14)</f>
        <v>4455</v>
      </c>
      <c r="G14">
        <v>5</v>
      </c>
    </row>
    <row r="15" spans="1:9">
      <c r="D15">
        <v>558</v>
      </c>
      <c r="E15">
        <v>520</v>
      </c>
      <c r="F15">
        <f>AVERAGE(D15:E15)</f>
        <v>539</v>
      </c>
      <c r="G15">
        <v>0.5</v>
      </c>
    </row>
    <row r="16" spans="1:9">
      <c r="D16">
        <v>140</v>
      </c>
      <c r="E16">
        <v>123</v>
      </c>
      <c r="F16">
        <f>AVERAGE(D16:E16)</f>
        <v>131.5</v>
      </c>
      <c r="G16">
        <v>0</v>
      </c>
    </row>
    <row r="19" spans="1:6">
      <c r="B19" t="s">
        <v>87</v>
      </c>
      <c r="E19" t="s">
        <v>121</v>
      </c>
      <c r="F19" s="5" t="s">
        <v>80</v>
      </c>
    </row>
    <row r="20" spans="1:6">
      <c r="A20">
        <v>1</v>
      </c>
      <c r="B20" s="22" t="s">
        <v>157</v>
      </c>
      <c r="C20">
        <v>1073</v>
      </c>
      <c r="D20">
        <v>1064</v>
      </c>
      <c r="E20">
        <f>AVERAGE(C20:D20)</f>
        <v>1068.5</v>
      </c>
      <c r="F20" s="25">
        <f>(E20-225.13)/805.6</f>
        <v>1.0468843098311817</v>
      </c>
    </row>
    <row r="21" spans="1:6">
      <c r="A21">
        <v>2</v>
      </c>
      <c r="B21" s="22" t="s">
        <v>158</v>
      </c>
      <c r="C21">
        <v>1091</v>
      </c>
      <c r="D21">
        <v>1055</v>
      </c>
      <c r="E21">
        <f>AVERAGE(C21:D21)</f>
        <v>1073</v>
      </c>
      <c r="F21" s="25">
        <f t="shared" ref="F21:F35" si="0">(E21-225.13)/805.6</f>
        <v>1.0524702085402184</v>
      </c>
    </row>
    <row r="22" spans="1:6">
      <c r="A22">
        <v>3</v>
      </c>
      <c r="B22" s="23" t="s">
        <v>159</v>
      </c>
      <c r="C22">
        <v>715</v>
      </c>
      <c r="D22">
        <v>714</v>
      </c>
      <c r="E22">
        <f>AVERAGE(C22:D22)</f>
        <v>714.5</v>
      </c>
      <c r="F22" s="25">
        <f t="shared" si="0"/>
        <v>0.60746027805362457</v>
      </c>
    </row>
    <row r="23" spans="1:6">
      <c r="A23">
        <v>4</v>
      </c>
      <c r="B23" s="23" t="s">
        <v>160</v>
      </c>
      <c r="C23">
        <v>819</v>
      </c>
      <c r="D23">
        <v>715</v>
      </c>
      <c r="E23">
        <f t="shared" ref="E23:E35" si="1">AVERAGE(C23:D23)</f>
        <v>767</v>
      </c>
      <c r="F23" s="25">
        <f t="shared" si="0"/>
        <v>0.67262909632571999</v>
      </c>
    </row>
    <row r="24" spans="1:6">
      <c r="A24">
        <v>5</v>
      </c>
      <c r="B24" s="23" t="s">
        <v>161</v>
      </c>
      <c r="C24">
        <v>768</v>
      </c>
      <c r="D24">
        <v>636</v>
      </c>
      <c r="E24">
        <f t="shared" si="1"/>
        <v>702</v>
      </c>
      <c r="F24" s="25">
        <f t="shared" si="0"/>
        <v>0.59194389275074477</v>
      </c>
    </row>
    <row r="25" spans="1:6">
      <c r="A25">
        <v>6</v>
      </c>
      <c r="B25" s="23" t="s">
        <v>162</v>
      </c>
      <c r="C25">
        <v>597</v>
      </c>
      <c r="D25">
        <v>523</v>
      </c>
      <c r="E25">
        <f t="shared" si="1"/>
        <v>560</v>
      </c>
      <c r="F25" s="25">
        <f t="shared" si="0"/>
        <v>0.41567775571002979</v>
      </c>
    </row>
    <row r="26" spans="1:6">
      <c r="A26">
        <v>7</v>
      </c>
      <c r="B26" s="23" t="s">
        <v>163</v>
      </c>
      <c r="C26">
        <v>812</v>
      </c>
      <c r="D26">
        <v>731</v>
      </c>
      <c r="E26">
        <f t="shared" si="1"/>
        <v>771.5</v>
      </c>
      <c r="F26" s="25">
        <f t="shared" si="0"/>
        <v>0.67821499503475668</v>
      </c>
    </row>
    <row r="27" spans="1:6">
      <c r="A27">
        <v>8</v>
      </c>
      <c r="B27" s="23" t="s">
        <v>164</v>
      </c>
      <c r="C27">
        <v>485</v>
      </c>
      <c r="D27">
        <v>511</v>
      </c>
      <c r="E27">
        <f t="shared" si="1"/>
        <v>498</v>
      </c>
      <c r="F27" s="25">
        <f t="shared" si="0"/>
        <v>0.33871648460774578</v>
      </c>
    </row>
    <row r="28" spans="1:6">
      <c r="A28">
        <v>9</v>
      </c>
      <c r="B28" s="23" t="s">
        <v>165</v>
      </c>
      <c r="C28">
        <v>950</v>
      </c>
      <c r="D28">
        <v>948</v>
      </c>
      <c r="E28">
        <f t="shared" si="1"/>
        <v>949</v>
      </c>
      <c r="F28" s="25">
        <f t="shared" si="0"/>
        <v>0.89854766633565042</v>
      </c>
    </row>
    <row r="29" spans="1:6">
      <c r="A29">
        <v>10</v>
      </c>
      <c r="B29" s="23" t="s">
        <v>166</v>
      </c>
      <c r="C29">
        <v>523</v>
      </c>
      <c r="D29">
        <v>502</v>
      </c>
      <c r="E29">
        <f t="shared" si="1"/>
        <v>512.5</v>
      </c>
      <c r="F29" s="25">
        <f t="shared" si="0"/>
        <v>0.35671549155908638</v>
      </c>
    </row>
    <row r="30" spans="1:6">
      <c r="A30">
        <v>11</v>
      </c>
      <c r="B30" s="23" t="s">
        <v>167</v>
      </c>
      <c r="C30">
        <v>670</v>
      </c>
      <c r="D30">
        <v>624</v>
      </c>
      <c r="E30">
        <f t="shared" si="1"/>
        <v>647</v>
      </c>
      <c r="F30" s="25">
        <f t="shared" si="0"/>
        <v>0.52367179741807346</v>
      </c>
    </row>
    <row r="31" spans="1:6">
      <c r="A31">
        <v>12</v>
      </c>
      <c r="B31" s="23" t="s">
        <v>168</v>
      </c>
      <c r="C31">
        <v>570</v>
      </c>
      <c r="D31">
        <v>566</v>
      </c>
      <c r="E31">
        <f t="shared" si="1"/>
        <v>568</v>
      </c>
      <c r="F31" s="25">
        <f t="shared" si="0"/>
        <v>0.4256082423038729</v>
      </c>
    </row>
    <row r="32" spans="1:6">
      <c r="A32">
        <v>13</v>
      </c>
      <c r="B32" s="23" t="s">
        <v>169</v>
      </c>
      <c r="C32">
        <v>1233</v>
      </c>
      <c r="D32">
        <v>1158</v>
      </c>
      <c r="E32">
        <f t="shared" si="1"/>
        <v>1195.5</v>
      </c>
      <c r="F32" s="25">
        <f t="shared" si="0"/>
        <v>1.204530784508441</v>
      </c>
    </row>
    <row r="33" spans="1:6">
      <c r="A33">
        <v>14</v>
      </c>
      <c r="B33" s="23" t="s">
        <v>170</v>
      </c>
      <c r="C33">
        <v>748</v>
      </c>
      <c r="D33">
        <v>681</v>
      </c>
      <c r="E33">
        <f t="shared" si="1"/>
        <v>714.5</v>
      </c>
      <c r="F33" s="25">
        <f t="shared" si="0"/>
        <v>0.60746027805362457</v>
      </c>
    </row>
    <row r="34" spans="1:6">
      <c r="A34">
        <v>15</v>
      </c>
      <c r="B34" s="23" t="s">
        <v>171</v>
      </c>
      <c r="C34">
        <v>711</v>
      </c>
      <c r="D34">
        <v>720</v>
      </c>
      <c r="E34">
        <f t="shared" si="1"/>
        <v>715.5</v>
      </c>
      <c r="F34" s="25">
        <f t="shared" si="0"/>
        <v>0.60870158887785497</v>
      </c>
    </row>
    <row r="35" spans="1:6">
      <c r="A35">
        <v>16</v>
      </c>
      <c r="B35" s="23" t="s">
        <v>172</v>
      </c>
      <c r="C35">
        <v>586</v>
      </c>
      <c r="D35">
        <v>556</v>
      </c>
      <c r="E35">
        <f t="shared" si="1"/>
        <v>571</v>
      </c>
      <c r="F35" s="25">
        <f t="shared" si="0"/>
        <v>0.42933217477656405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new_data.tsv.txt</vt:lpstr>
      <vt:lpstr>Kivu</vt:lpstr>
      <vt:lpstr>RL_BT</vt:lpstr>
      <vt:lpstr>LB_KT</vt:lpstr>
      <vt:lpstr>GS_SB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2014-03-07T08:13:24Z</cp:lastPrinted>
  <dcterms:created xsi:type="dcterms:W3CDTF">2006-09-16T00:00:00Z</dcterms:created>
  <dcterms:modified xsi:type="dcterms:W3CDTF">2014-09-04T11:01:25Z</dcterms:modified>
</cp:coreProperties>
</file>