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3\HK2\-Visualization-Overview-of-Viet-Nam-socio-economic\data\xuat_nhap\"/>
    </mc:Choice>
  </mc:AlternateContent>
  <xr:revisionPtr revIDLastSave="0" documentId="13_ncr:1_{08DC5FAA-81AB-4692-8843-76C4BB36F033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Xuất" sheetId="1" r:id="rId1"/>
    <sheet name="Nhập" sheetId="4" r:id="rId2"/>
    <sheet name="Xuất_Nhập_CCTM" sheetId="3" r:id="rId3"/>
    <sheet name="So với cùng kỳ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<sst xmlns="http://schemas.openxmlformats.org/spreadsheetml/2006/main" count="387" uniqueCount="118">
  <si>
    <t>STT</t>
  </si>
  <si>
    <t>Nhóm/Mặt hàng chủ yếu</t>
  </si>
  <si>
    <t>ĐVT</t>
  </si>
  <si>
    <t>Lượng Tháng 1</t>
  </si>
  <si>
    <t>Trị giá tháng 1</t>
  </si>
  <si>
    <t>Lượng Tháng 2</t>
  </si>
  <si>
    <t>Trị giá tháng 2</t>
  </si>
  <si>
    <t>Lượng Tháng 3</t>
  </si>
  <si>
    <t>Trị giá tháng 3</t>
  </si>
  <si>
    <t>Lượng Tháng 4</t>
  </si>
  <si>
    <t>Trị giá tháng 4</t>
  </si>
  <si>
    <t>Lượng Tháng 5</t>
  </si>
  <si>
    <t>Trị giá tháng 5</t>
  </si>
  <si>
    <t>Lượng Tháng 6</t>
  </si>
  <si>
    <t>Trị giá tháng 6</t>
  </si>
  <si>
    <t>Lượng Tháng 7</t>
  </si>
  <si>
    <t>Trị giá tháng 7</t>
  </si>
  <si>
    <t>Lượng Tháng 8</t>
  </si>
  <si>
    <t>Trị giá tháng 8</t>
  </si>
  <si>
    <t>Lượng Tháng 9</t>
  </si>
  <si>
    <t>Trị giá tháng 9</t>
  </si>
  <si>
    <t>Lượng Tháng 10</t>
  </si>
  <si>
    <t>Trị giá tháng 10</t>
  </si>
  <si>
    <t>Lượng Tháng 11</t>
  </si>
  <si>
    <t>Trị giá tháng 11</t>
  </si>
  <si>
    <t>Lượng Tháng 12</t>
  </si>
  <si>
    <t>Trị giá tháng 12</t>
  </si>
  <si>
    <t>Hàng thủy sản</t>
  </si>
  <si>
    <t>Hàng rau quả</t>
  </si>
  <si>
    <t>Hạt điều</t>
  </si>
  <si>
    <t>Cà phê</t>
  </si>
  <si>
    <t>Chè</t>
  </si>
  <si>
    <t>Hạt tiêu</t>
  </si>
  <si>
    <t>Gạo</t>
  </si>
  <si>
    <t>Sắn và các sản phẩm từ sắn</t>
  </si>
  <si>
    <t>Bánh kẹo và các sản phẩm từ ngũ cốc</t>
  </si>
  <si>
    <t>Thức ăn gia súc và nguyên liệu</t>
  </si>
  <si>
    <t>Quặng và khoáng sản khác</t>
  </si>
  <si>
    <t>Clanhke và xi măng</t>
  </si>
  <si>
    <t>Than các loại</t>
  </si>
  <si>
    <t>Dầu thô</t>
  </si>
  <si>
    <t>Xăng dầu các loại</t>
  </si>
  <si>
    <t>Hóa chất</t>
  </si>
  <si>
    <t>Sản phẩm hóa chất</t>
  </si>
  <si>
    <t>Phân bón các loại</t>
  </si>
  <si>
    <t>Chất dẻo nguyên liệu</t>
  </si>
  <si>
    <t>Sản phẩm từ chất dẻo</t>
  </si>
  <si>
    <t>Cao su</t>
  </si>
  <si>
    <t>Sản phẩm từ cao su</t>
  </si>
  <si>
    <t>Túi xách, ví,vali, mũ, ô, dù</t>
  </si>
  <si>
    <t>Sản phẩm mây, tre, cói và thảm</t>
  </si>
  <si>
    <t>Gỗ và sản phẩm gỗ</t>
  </si>
  <si>
    <t>Giấy và các sản phẩm từ giấy</t>
  </si>
  <si>
    <t>Xơ, sợi dệt các loại</t>
  </si>
  <si>
    <t>Hàng dệt, may</t>
  </si>
  <si>
    <t>Vải mành, vải kỹ thuật khác</t>
  </si>
  <si>
    <t>Giày dép các loại</t>
  </si>
  <si>
    <t>Nguyên phụ liệu dệt, may, da, giày</t>
  </si>
  <si>
    <t>Sản phẩm gốm, sứ</t>
  </si>
  <si>
    <t>Thủy tinh và các sản phẩm từ thủy tinh</t>
  </si>
  <si>
    <t>Đá quý, kim loại quý và sản phẩm</t>
  </si>
  <si>
    <t>Sắt thép các loại</t>
  </si>
  <si>
    <t>Sản phẩm từ sắt thép</t>
  </si>
  <si>
    <t>Kim loại thường khác và sản phẩm</t>
  </si>
  <si>
    <t>Máy vi tính, sản phẩm điện tử và linh kiện</t>
  </si>
  <si>
    <t>Điện thoại các loại và linh kiện</t>
  </si>
  <si>
    <t>Máy ảnh, máy quay phim và linh kiện</t>
  </si>
  <si>
    <t>Máy móc, thiết bị, dụng cụ phụ tùng khác</t>
  </si>
  <si>
    <t>Dây điện và dây cáp điện</t>
  </si>
  <si>
    <t>Phương tiện vận tải và phụ tùng</t>
  </si>
  <si>
    <t>Sản phẩm nội thất từ chất liệu khác gỗ</t>
  </si>
  <si>
    <t>Đồ chơi, dụng cụ thể thao và bộ phận</t>
  </si>
  <si>
    <t>Hàng hóa khác</t>
  </si>
  <si>
    <t>USD</t>
  </si>
  <si>
    <t>Tấn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</si>
  <si>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</si>
  <si>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</si>
  <si>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</si>
  <si>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</si>
  <si>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</si>
  <si>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</si>
  <si>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</si>
  <si>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</si>
  <si>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</si>
  <si>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</si>
  <si>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</si>
  <si>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</si>
  <si>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Sữa và sản phẩm sữa</t>
  </si>
  <si>
    <t>Lúa mì</t>
  </si>
  <si>
    <t>Ngô</t>
  </si>
  <si>
    <t>Đậu tương</t>
  </si>
  <si>
    <t>Dầu mỡ động thực vật</t>
  </si>
  <si>
    <t>Chế phẩm thực phẩm khác</t>
  </si>
  <si>
    <t>Nguyên phụ liệu thuốc lá</t>
  </si>
  <si>
    <t>Khí đốt hóa lỏng</t>
  </si>
  <si>
    <t>Sản phẩm khác từ dầu mỏ</t>
  </si>
  <si>
    <t>Nguyên phụ liệu dược phẩm</t>
  </si>
  <si>
    <t>Dược phẩm</t>
  </si>
  <si>
    <t>Chất thơm, mỹ phẩm và chế phẩm vệ sinh</t>
  </si>
  <si>
    <t>Thuốc trừ sâu và nguyên liệu</t>
  </si>
  <si>
    <t>Giấy các loại</t>
  </si>
  <si>
    <t>Sản phẩm từ giấy</t>
  </si>
  <si>
    <t>Bông các loại</t>
  </si>
  <si>
    <t>Vải các loại</t>
  </si>
  <si>
    <t>Phế liệu sắt thép</t>
  </si>
  <si>
    <t>Kim loại thường khác</t>
  </si>
  <si>
    <t>Sản phẩm từ kim loại thường khác</t>
  </si>
  <si>
    <t>Hàng điện gia dụng và linh kiện</t>
  </si>
  <si>
    <t>Máy móc, thiết bị, dụng cụ, phụ tùng khác</t>
  </si>
  <si>
    <t>Ô tô nguyên chiếc các loại</t>
  </si>
  <si>
    <t>Chiếc</t>
  </si>
  <si>
    <t>Linh kiện, phụ tùng ô tô</t>
  </si>
  <si>
    <t>Xe máy và linh kiện, phụ tùng</t>
  </si>
  <si>
    <t>Phương tiện vận tải khác và phụ tùng</t>
  </si>
  <si>
    <t>Thuộc tính</t>
  </si>
  <si>
    <t>Xuất khẩu</t>
  </si>
  <si>
    <t>Nhập khẩu</t>
  </si>
  <si>
    <t>Cán cân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</si>
</sst>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F5E49-4869-471F-9BB5-851C01C56415}" name="Table2" displayName="Table2" ref="A1:Z47" totalsRowShown="0" headerRowDxfId="8" headerRowBorderDxfId="7" tableBorderDxfId="6">
  <autoFilter ref="A1:Z47" xr:uid="{26BF5E49-4869-471F-9BB5-851C01C56415}"/>
  <tableColumns count="26">
    <tableColumn id="2" xr3:uid="{79ED4EFB-87B7-401B-9031-73D83A69A9EC}" name="Nhóm/Mặt hàng chủ yếu"/>
    <tableColumn id="3" xr3:uid="{83EFADA2-8D00-41A2-BE23-B8125061EE79}" name="ĐVT"/>
    <tableColumn id="4" xr3:uid="{B48E8848-D27E-44B1-BA54-3CB2F2042CB4}" name="Lượng Tháng 1"/>
    <tableColumn id="5" xr3:uid="{3874C240-B9AD-4E3C-95B3-86250E55DD34}" name="Trị giá tháng 1"/>
    <tableColumn id="6" xr3:uid="{C0FF513D-D0DE-42CC-B2AC-12B98F32C664}" name="Lượng Tháng 2"/>
    <tableColumn id="7" xr3:uid="{BA2D863F-6DEA-485B-887B-D31DA384DE92}" name="Trị giá tháng 2"/>
    <tableColumn id="8" xr3:uid="{40071AEC-5D51-4872-83F7-4C51054F7A6B}" name="Lượng Tháng 3"/>
    <tableColumn id="9" xr3:uid="{8065A718-393B-4EE5-A736-C375EB5E292F}" name="Trị giá tháng 3"/>
    <tableColumn id="10" xr3:uid="{33647786-5F12-4E63-A7F6-3B9A107A8629}" name="Lượng Tháng 4"/>
    <tableColumn id="11" xr3:uid="{72F62D15-D462-4C73-8D48-3600FE5409D7}" name="Trị giá tháng 4"/>
    <tableColumn id="12" xr3:uid="{4840727B-F7F8-4E50-8A6B-BEB84F5E81E3}" name="Lượng Tháng 5"/>
    <tableColumn id="13" xr3:uid="{384F1DB0-0923-4147-A1D3-F415ACC81B6C}" name="Trị giá tháng 5"/>
    <tableColumn id="14" xr3:uid="{19D01593-1053-4BAD-8C1D-15EFE5226DB2}" name="Lượng Tháng 6"/>
    <tableColumn id="15" xr3:uid="{032BDC52-C717-4BF3-88F9-39619EFCCE64}" name="Trị giá tháng 6"/>
    <tableColumn id="16" xr3:uid="{97273DBB-B210-4F75-B418-22D0398997A9}" name="Lượng Tháng 7"/>
    <tableColumn id="17" xr3:uid="{1D6BED84-5B29-4F63-8364-A5AA428318C7}" name="Trị giá tháng 7"/>
    <tableColumn id="18" xr3:uid="{E03A7C5D-2600-4C9A-92D3-FEA712D7980E}" name="Lượng Tháng 8"/>
    <tableColumn id="19" xr3:uid="{A557E2CC-F9FE-4DEA-95A3-57F3A9630972}" name="Trị giá tháng 8"/>
    <tableColumn id="20" xr3:uid="{23FA8B0C-739F-46B5-BAD8-4E0F1349303B}" name="Lượng Tháng 9"/>
    <tableColumn id="21" xr3:uid="{2E6E87C4-FB61-4998-94B6-42B52404B58C}" name="Trị giá tháng 9"/>
    <tableColumn id="22" xr3:uid="{102E3316-F9B6-4332-B914-B0FFFD0B616D}" name="Lượng Tháng 10"/>
    <tableColumn id="23" xr3:uid="{02C73269-5C4A-4473-BE57-175E178D7CCF}" name="Trị giá tháng 10"/>
    <tableColumn id="24" xr3:uid="{D73C7B4C-7F7E-4AB1-8008-5D14DDF8159E}" name="Lượng Tháng 11"/>
    <tableColumn id="25" xr3:uid="{692E301B-9C65-4EF5-9330-98F0C35C08DD}" name="Trị giá tháng 11"/>
    <tableColumn id="26" xr3:uid="{CDBFC507-AC4A-4DFA-8E15-F659C09C22B8}" name="Lượng Tháng 12"/>
    <tableColumn id="27" xr3:uid="{E8C973D3-6C8A-41DE-8ECA-69EA9514742C}" name="Trị giá tháng 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81B050-18F2-4280-9223-E2439F4CF43B}" name="Table3" displayName="Table3" ref="A1:Z55" totalsRowShown="0" headerRowDxfId="0" headerRowBorderDxfId="1" tableBorderDxfId="2">
  <autoFilter ref="A1:Z55" xr:uid="{6081B050-18F2-4280-9223-E2439F4CF43B}"/>
  <tableColumns count="26">
    <tableColumn id="1" xr3:uid="{70C64DB7-637F-4BBE-9079-2C9339E12C8D}" name="Nhóm/Mặt hàng chủ yếu"/>
    <tableColumn id="2" xr3:uid="{B815429D-F1D0-4FBE-AA0C-8649933C760E}" name="ĐVT"/>
    <tableColumn id="3" xr3:uid="{2C5D8EB7-676F-4B6F-AF3C-E4D1C8916B30}" name="Lượng Tháng 1"/>
    <tableColumn id="4" xr3:uid="{F45DA3B1-0A90-419C-A8E5-2680545968B8}" name="Trị giá tháng 1"/>
    <tableColumn id="5" xr3:uid="{479FE475-8D87-4218-A875-FD38442236B3}" name="Lượng Tháng 2"/>
    <tableColumn id="6" xr3:uid="{C1A9FAA0-2AF9-429A-BF8F-A9BC498DDD61}" name="Trị giá tháng 2"/>
    <tableColumn id="7" xr3:uid="{2528EE78-09BA-45F9-A0E0-41362E7E98CD}" name="Lượng Tháng 3"/>
    <tableColumn id="8" xr3:uid="{C47BB083-CC4E-473C-85CB-E34F03C2D8FF}" name="Trị giá tháng 3"/>
    <tableColumn id="9" xr3:uid="{7DCAAFCE-BF95-41F7-90A6-6C383B537D0E}" name="Lượng Tháng 4"/>
    <tableColumn id="10" xr3:uid="{0CCAA130-193F-488F-8BEA-11A417E01B27}" name="Trị giá tháng 4"/>
    <tableColumn id="11" xr3:uid="{0D81EEAA-765A-4C43-9832-E3A794571EC1}" name="Lượng Tháng 5"/>
    <tableColumn id="12" xr3:uid="{E5266FCE-73F2-4475-ABE9-3DB1180CCB6C}" name="Trị giá tháng 5"/>
    <tableColumn id="13" xr3:uid="{7CD8091C-AB7C-4A23-B24C-B95267CDCF29}" name="Lượng Tháng 6"/>
    <tableColumn id="14" xr3:uid="{AACBB9E3-4661-4032-A2E5-F270E9C73FA7}" name="Trị giá tháng 6"/>
    <tableColumn id="15" xr3:uid="{A2639C3C-767E-4E23-8459-6876557DA359}" name="Lượng Tháng 7"/>
    <tableColumn id="16" xr3:uid="{4D2EABA1-5C88-4A8F-8B46-7B4D66C15A9D}" name="Trị giá tháng 7"/>
    <tableColumn id="17" xr3:uid="{49850C07-2F82-4B9F-954D-A9AF80143612}" name="Lượng Tháng 8"/>
    <tableColumn id="18" xr3:uid="{EC706DDB-718A-4B48-86BA-D705DFEA6F9E}" name="Trị giá tháng 8"/>
    <tableColumn id="19" xr3:uid="{C43A66D0-F7ED-491F-A976-E3FBA59AC10B}" name="Lượng Tháng 9"/>
    <tableColumn id="20" xr3:uid="{16134F64-D50B-4C7E-8BE8-D601333FCAF5}" name="Trị giá tháng 9"/>
    <tableColumn id="21" xr3:uid="{D0F450BA-EE49-4396-843A-5A6F484265A7}" name="Lượng Tháng 10"/>
    <tableColumn id="22" xr3:uid="{B04E8BC3-E5EA-47FE-AA68-01E23D829F86}" name="Trị giá tháng 10"/>
    <tableColumn id="23" xr3:uid="{7ABFFC0A-2D8C-4405-BA82-840827F2EC24}" name="Lượng Tháng 11"/>
    <tableColumn id="24" xr3:uid="{3A66ACD9-6851-49B4-8602-5F2CF3DCB6A2}" name="Trị giá tháng 11"/>
    <tableColumn id="25" xr3:uid="{1C04316C-E03C-44E4-8C43-AE2F11DBF65E}" name="Lượng Tháng 12"/>
    <tableColumn id="26" xr3:uid="{EE60E3E4-749D-457F-B58E-52DC24E6E5F9}" name="Trị giá tháng 12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6B0058-6CE8-4543-83CC-464B8AA2D193}" name="Table4" displayName="Table4" ref="A1:M4" totalsRowShown="0">
  <autoFilter ref="A1:M4" xr:uid="{686B0058-6CE8-4543-83CC-464B8AA2D193}"/>
  <tableColumns count="13">
    <tableColumn id="1" xr3:uid="{21BF7672-ACC6-48B4-ABFF-A065F5F5F8EE}" name="Thuộc tính"/>
    <tableColumn id="2" xr3:uid="{E16D3CD0-0DC1-4BF0-80DF-2603710BF390}" name="Tháng 1"/>
    <tableColumn id="3" xr3:uid="{F6B3582D-FA56-4A37-9A73-8D746D226F20}" name="Tháng 2"/>
    <tableColumn id="4" xr3:uid="{EF47FE40-641B-4A9D-A004-15BA9030445D}" name="Tháng 3"/>
    <tableColumn id="5" xr3:uid="{754F155F-220A-4723-B1B3-A994E36D4A18}" name="Tháng 4"/>
    <tableColumn id="6" xr3:uid="{61D81611-AB45-4C93-8604-44D8E7DA8A03}" name="Tháng 5"/>
    <tableColumn id="7" xr3:uid="{9EB5FB54-6E8B-43A8-BCEA-B334F2F82210}" name="Tháng 6"/>
    <tableColumn id="8" xr3:uid="{56B4F8C6-8261-4686-B018-8ED0C28B9824}" name="Tháng 7"/>
    <tableColumn id="9" xr3:uid="{53912924-0F9C-4125-9FF3-1B0710EBF172}" name="Tháng 8"/>
    <tableColumn id="10" xr3:uid="{F92DCA14-FD75-47CA-94D5-6D7523610509}" name="Tháng 9"/>
    <tableColumn id="11" xr3:uid="{EA7B3CFF-B6DA-48B9-A9C2-4DBF5211D60D}" name="Tháng 10"/>
    <tableColumn id="12" xr3:uid="{7E3DC5DB-6576-479C-93A0-BEC9C12D15EC}" name="Tháng 11"/>
    <tableColumn id="13" xr3:uid="{05EBE8F0-69D3-4A5B-A005-6CC96E7D61B9}" name="Tháng 1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2C1A5-2FF5-4270-9224-DB766A26158D}" name="Table1" displayName="Table1" ref="A1:AA47" totalsRowShown="0" headerRowDxfId="5" headerRowBorderDxfId="4" tableBorderDxfId="3">
  <autoFilter ref="A1:AA47" xr:uid="{6B52C1A5-2FF5-4270-9224-DB766A26158D}"/>
  <tableColumns count="27">
    <tableColumn id="1" xr3:uid="{3D9A8F57-90DE-4E39-A19F-BE7F98180C72}" name="STT"/>
    <tableColumn id="2" xr3:uid="{73329CD0-1B7F-4A03-B0F3-1361468364F7}" name="Nhóm/Mặt hàng chủ yếu"/>
    <tableColumn id="3" xr3:uid="{5287CDF4-D867-425B-9CC3-C5D33484F2D5}" name="ĐVT"/>
    <tableColumn id="4" xr3:uid="{3286A36A-343D-4CA5-A533-0A79217C057A}" name="Lượng Tháng 1"/>
    <tableColumn id="5" xr3:uid="{4DC2C5E0-F3ED-43C0-8F2F-E65B162CE5E7}" name="Trị giá tháng 1"/>
    <tableColumn id="6" xr3:uid="{0B6DF353-C3D6-4F39-8264-109D9035FA0C}" name="Lượng Tháng 2"/>
    <tableColumn id="7" xr3:uid="{78C86A1F-473F-4BAF-A8A9-3A846C7CEC26}" name="Trị giá tháng 2"/>
    <tableColumn id="8" xr3:uid="{273F6110-7248-4D43-96A5-36F15997C24A}" name="Lượng Tháng 3"/>
    <tableColumn id="9" xr3:uid="{B5DD1CE9-DE2F-4A97-A3C5-A93250DFAD6E}" name="Trị giá tháng 3"/>
    <tableColumn id="10" xr3:uid="{04A888F6-7538-40F2-825A-B3B11E6D4008}" name="Lượng Tháng 4"/>
    <tableColumn id="11" xr3:uid="{D43446DA-4254-406D-9AE9-91F892E3D9C8}" name="Trị giá tháng 4"/>
    <tableColumn id="12" xr3:uid="{A2D2E5FC-0005-4D0A-8C17-4754571989E6}" name="Lượng Tháng 5"/>
    <tableColumn id="13" xr3:uid="{A3F24622-E335-4846-AA9C-D954467290EA}" name="Trị giá tháng 5"/>
    <tableColumn id="14" xr3:uid="{03091496-CA4B-4016-B8DD-D4867D7DD70F}" name="Lượng Tháng 6"/>
    <tableColumn id="15" xr3:uid="{76ECBEBF-EEB3-4ADE-9C07-11F7E6A34F9A}" name="Trị giá tháng 6"/>
    <tableColumn id="16" xr3:uid="{69EE6AB7-540F-4EC5-8084-25403D6A3A62}" name="Lượng Tháng 7"/>
    <tableColumn id="17" xr3:uid="{99A0E5C4-23F8-4CD3-AEB8-1C540706A54B}" name="Trị giá tháng 7"/>
    <tableColumn id="18" xr3:uid="{A70CD37F-72DD-4614-9FE8-EC57A0582AE9}" name="Lượng Tháng 8"/>
    <tableColumn id="19" xr3:uid="{B7BB58F3-75D5-4CE9-86CD-47FEE7D093ED}" name="Trị giá tháng 8"/>
    <tableColumn id="20" xr3:uid="{5822AA3F-DEB8-4CB2-9764-A799B2BBA911}" name="Lượng Tháng 9"/>
    <tableColumn id="21" xr3:uid="{ACF15C86-F9F7-4E3E-BFA6-F643600CA494}" name="Trị giá tháng 9"/>
    <tableColumn id="22" xr3:uid="{7B89F3F3-7C20-4EB6-AE4F-890B44827E42}" name="Lượng Tháng 10"/>
    <tableColumn id="23" xr3:uid="{B296BBA9-C6A8-43C5-938D-CDCB901C318B}" name="Trị giá tháng 10"/>
    <tableColumn id="24" xr3:uid="{61AB75B1-09B6-4822-8946-DA6FC7D137B1}" name="Lượng Tháng 11"/>
    <tableColumn id="25" xr3:uid="{48C7ED63-A2CC-4022-B6C7-B448AD751BB9}" name="Trị giá tháng 11"/>
    <tableColumn id="26" xr3:uid="{8B13B59F-1CEA-45B7-B957-B69605A365B5}" name="Lượng Tháng 12"/>
    <tableColumn id="27" xr3:uid="{E2BED546-2FE3-4C1D-BA6F-E7F798876492}" name="Trị giá tháng 1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workbookViewId="0">
      <selection activeCell="E50" sqref="E50"/>
    </sheetView>
  </sheetViews>
  <sheetFormatPr defaultRowHeight="14.4" x14ac:dyDescent="0.3"/>
  <cols>
    <col min="1" max="1" width="35" bestFit="1" customWidth="1"/>
    <col min="2" max="2" width="6.44140625" customWidth="1"/>
    <col min="3" max="3" width="15.5546875" customWidth="1"/>
    <col min="4" max="4" width="14.6640625" customWidth="1"/>
    <col min="5" max="5" width="15.5546875" customWidth="1"/>
    <col min="6" max="6" width="14.6640625" customWidth="1"/>
    <col min="7" max="7" width="15.5546875" customWidth="1"/>
    <col min="8" max="8" width="14.6640625" customWidth="1"/>
    <col min="9" max="9" width="15.5546875" customWidth="1"/>
    <col min="10" max="10" width="14.6640625" customWidth="1"/>
    <col min="11" max="11" width="15.5546875" customWidth="1"/>
    <col min="12" max="12" width="14.6640625" customWidth="1"/>
    <col min="13" max="13" width="15.5546875" customWidth="1"/>
    <col min="14" max="14" width="14.6640625" customWidth="1"/>
    <col min="15" max="15" width="15.5546875" customWidth="1"/>
    <col min="16" max="16" width="14.6640625" customWidth="1"/>
    <col min="17" max="17" width="15.5546875" customWidth="1"/>
    <col min="18" max="18" width="14.6640625" customWidth="1"/>
    <col min="19" max="19" width="15.5546875" customWidth="1"/>
    <col min="20" max="20" width="14.6640625" customWidth="1"/>
    <col min="21" max="21" width="16.5546875" customWidth="1"/>
    <col min="22" max="22" width="15.6640625" customWidth="1"/>
    <col min="23" max="23" width="16.5546875" customWidth="1"/>
    <col min="24" max="24" width="15.6640625" customWidth="1"/>
    <col min="25" max="25" width="16.5546875" customWidth="1"/>
    <col min="26" max="26" width="15.6640625" customWidth="1"/>
  </cols>
  <sheetData>
    <row r="1" spans="1:2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x14ac:dyDescent="0.3">
      <c r="A2" t="s">
        <v>27</v>
      </c>
      <c r="B2" t="s">
        <v>73</v>
      </c>
      <c r="D2">
        <v>747631551</v>
      </c>
      <c r="F2">
        <v>453250612</v>
      </c>
      <c r="H2">
        <v>737915888</v>
      </c>
      <c r="J2">
        <v>774917562</v>
      </c>
      <c r="L2">
        <v>856770609</v>
      </c>
      <c r="N2">
        <v>839364176</v>
      </c>
      <c r="P2">
        <v>915953323</v>
      </c>
      <c r="R2">
        <v>983162044</v>
      </c>
      <c r="T2">
        <v>921928655</v>
      </c>
      <c r="V2">
        <v>1022364030</v>
      </c>
      <c r="X2">
        <v>917686926</v>
      </c>
      <c r="Z2">
        <v>873897066</v>
      </c>
    </row>
    <row r="3" spans="1:26" x14ac:dyDescent="0.3">
      <c r="A3" t="s">
        <v>28</v>
      </c>
      <c r="B3" t="s">
        <v>73</v>
      </c>
      <c r="D3">
        <v>488515838</v>
      </c>
      <c r="F3">
        <v>325328783</v>
      </c>
      <c r="H3">
        <v>468031421</v>
      </c>
      <c r="J3">
        <v>602152467</v>
      </c>
      <c r="L3">
        <v>776249206</v>
      </c>
      <c r="N3">
        <v>668817639</v>
      </c>
      <c r="P3">
        <v>552264748</v>
      </c>
      <c r="R3">
        <v>843590295</v>
      </c>
      <c r="T3">
        <v>917250485</v>
      </c>
      <c r="V3">
        <v>519800467</v>
      </c>
      <c r="X3">
        <v>457998136</v>
      </c>
      <c r="Z3">
        <v>529056396</v>
      </c>
    </row>
    <row r="4" spans="1:26" x14ac:dyDescent="0.3">
      <c r="A4" t="s">
        <v>29</v>
      </c>
      <c r="B4" t="s">
        <v>74</v>
      </c>
      <c r="C4">
        <v>65038</v>
      </c>
      <c r="D4">
        <v>350822322</v>
      </c>
      <c r="E4">
        <v>26465</v>
      </c>
      <c r="F4">
        <v>141151834</v>
      </c>
      <c r="G4">
        <v>58838</v>
      </c>
      <c r="H4">
        <v>314858386</v>
      </c>
      <c r="I4">
        <v>66961</v>
      </c>
      <c r="J4">
        <v>358347547</v>
      </c>
      <c r="K4">
        <v>74211</v>
      </c>
      <c r="L4">
        <v>408488248</v>
      </c>
      <c r="M4">
        <v>63306</v>
      </c>
      <c r="N4">
        <v>380567814</v>
      </c>
      <c r="O4">
        <v>66872</v>
      </c>
      <c r="P4">
        <v>412442786</v>
      </c>
      <c r="Q4">
        <v>64560</v>
      </c>
      <c r="R4">
        <v>408437271</v>
      </c>
      <c r="S4">
        <v>57059</v>
      </c>
      <c r="T4">
        <v>372157935</v>
      </c>
      <c r="U4">
        <v>65225</v>
      </c>
      <c r="V4">
        <v>424443519</v>
      </c>
      <c r="W4">
        <v>59699</v>
      </c>
      <c r="X4">
        <v>396575127</v>
      </c>
      <c r="Y4">
        <v>54326</v>
      </c>
      <c r="Z4">
        <v>362542525</v>
      </c>
    </row>
    <row r="5" spans="1:26" x14ac:dyDescent="0.3">
      <c r="A5" t="s">
        <v>30</v>
      </c>
      <c r="B5" t="s">
        <v>74</v>
      </c>
      <c r="C5">
        <v>237879</v>
      </c>
      <c r="D5">
        <v>726506028</v>
      </c>
      <c r="E5">
        <v>158877</v>
      </c>
      <c r="F5">
        <v>528119307</v>
      </c>
      <c r="G5">
        <v>188430</v>
      </c>
      <c r="H5">
        <v>672774782</v>
      </c>
      <c r="I5">
        <v>150068</v>
      </c>
      <c r="J5">
        <v>572881228</v>
      </c>
      <c r="K5">
        <v>89268</v>
      </c>
      <c r="L5">
        <v>383682683</v>
      </c>
      <c r="M5">
        <v>77297</v>
      </c>
      <c r="N5">
        <v>352785724</v>
      </c>
      <c r="O5">
        <v>76982</v>
      </c>
      <c r="P5">
        <v>381166568</v>
      </c>
      <c r="Q5">
        <v>76214</v>
      </c>
      <c r="R5">
        <v>402238101</v>
      </c>
      <c r="S5">
        <v>51369</v>
      </c>
      <c r="T5">
        <v>286936878</v>
      </c>
      <c r="U5">
        <v>45412</v>
      </c>
      <c r="V5">
        <v>259748875</v>
      </c>
      <c r="W5">
        <v>63019</v>
      </c>
      <c r="X5">
        <v>351682371</v>
      </c>
      <c r="Y5">
        <v>127655</v>
      </c>
      <c r="Z5">
        <v>686556852</v>
      </c>
    </row>
    <row r="6" spans="1:26" x14ac:dyDescent="0.3">
      <c r="A6" t="s">
        <v>31</v>
      </c>
      <c r="B6" t="s">
        <v>74</v>
      </c>
      <c r="C6">
        <v>12368</v>
      </c>
      <c r="D6">
        <v>20914825</v>
      </c>
      <c r="E6">
        <v>5196</v>
      </c>
      <c r="F6">
        <v>8151611</v>
      </c>
      <c r="G6">
        <v>8984</v>
      </c>
      <c r="H6">
        <v>14101396</v>
      </c>
      <c r="I6">
        <v>10131</v>
      </c>
      <c r="J6">
        <v>17140173</v>
      </c>
      <c r="K6">
        <v>11269</v>
      </c>
      <c r="L6">
        <v>18685524</v>
      </c>
      <c r="M6">
        <v>13947</v>
      </c>
      <c r="N6">
        <v>26860991</v>
      </c>
      <c r="O6">
        <v>15334</v>
      </c>
      <c r="P6">
        <v>27458263</v>
      </c>
      <c r="Q6">
        <v>15567</v>
      </c>
      <c r="R6">
        <v>29329209</v>
      </c>
      <c r="S6">
        <v>13087</v>
      </c>
      <c r="T6">
        <v>23116315</v>
      </c>
      <c r="U6">
        <v>14468</v>
      </c>
      <c r="V6">
        <v>26293267</v>
      </c>
      <c r="W6">
        <v>12650</v>
      </c>
      <c r="X6">
        <v>22686642</v>
      </c>
      <c r="Y6">
        <v>13142</v>
      </c>
      <c r="Z6">
        <v>21799683</v>
      </c>
    </row>
    <row r="7" spans="1:26" x14ac:dyDescent="0.3">
      <c r="A7" t="s">
        <v>32</v>
      </c>
      <c r="B7" t="s">
        <v>74</v>
      </c>
      <c r="C7">
        <v>17483</v>
      </c>
      <c r="D7">
        <v>69986322</v>
      </c>
      <c r="E7">
        <v>13383</v>
      </c>
      <c r="F7">
        <v>54253895</v>
      </c>
      <c r="G7">
        <v>25888</v>
      </c>
      <c r="H7">
        <v>111396784</v>
      </c>
      <c r="I7">
        <v>26234</v>
      </c>
      <c r="J7">
        <v>116342441</v>
      </c>
      <c r="K7">
        <v>30764</v>
      </c>
      <c r="L7">
        <v>138179968</v>
      </c>
      <c r="M7">
        <v>28077</v>
      </c>
      <c r="N7">
        <v>141999314</v>
      </c>
      <c r="O7">
        <v>21803</v>
      </c>
      <c r="P7">
        <v>129903329</v>
      </c>
      <c r="Q7">
        <v>19420</v>
      </c>
      <c r="R7">
        <v>116748038</v>
      </c>
      <c r="S7">
        <v>17104</v>
      </c>
      <c r="T7">
        <v>110472543</v>
      </c>
      <c r="U7">
        <v>18415</v>
      </c>
      <c r="V7">
        <v>120575376</v>
      </c>
      <c r="W7">
        <v>15863</v>
      </c>
      <c r="X7">
        <v>106489324</v>
      </c>
      <c r="Y7">
        <v>14742</v>
      </c>
      <c r="Z7">
        <v>97399840</v>
      </c>
    </row>
    <row r="8" spans="1:26" x14ac:dyDescent="0.3">
      <c r="A8" t="s">
        <v>33</v>
      </c>
      <c r="B8" t="s">
        <v>74</v>
      </c>
      <c r="C8">
        <v>494876</v>
      </c>
      <c r="D8">
        <v>344082371</v>
      </c>
      <c r="E8">
        <v>551209</v>
      </c>
      <c r="F8">
        <v>365165335</v>
      </c>
      <c r="G8">
        <v>1121687</v>
      </c>
      <c r="H8">
        <v>708058680</v>
      </c>
      <c r="I8">
        <v>1001821</v>
      </c>
      <c r="J8">
        <v>619676346</v>
      </c>
      <c r="K8">
        <v>865542</v>
      </c>
      <c r="L8">
        <v>528139073</v>
      </c>
      <c r="M8">
        <v>513605</v>
      </c>
      <c r="N8">
        <v>323220427</v>
      </c>
      <c r="O8">
        <v>751093</v>
      </c>
      <c r="P8">
        <v>451771546</v>
      </c>
      <c r="Q8">
        <v>851079</v>
      </c>
      <c r="R8">
        <v>509817675</v>
      </c>
      <c r="S8">
        <v>818355</v>
      </c>
      <c r="T8">
        <v>510393994</v>
      </c>
      <c r="U8">
        <v>788352</v>
      </c>
      <c r="V8">
        <v>505219471</v>
      </c>
      <c r="W8">
        <v>704608</v>
      </c>
      <c r="X8">
        <v>443615189</v>
      </c>
      <c r="Y8">
        <v>583036</v>
      </c>
      <c r="Z8">
        <v>363964994</v>
      </c>
    </row>
    <row r="9" spans="1:26" x14ac:dyDescent="0.3">
      <c r="A9" t="s">
        <v>34</v>
      </c>
      <c r="B9" t="s">
        <v>74</v>
      </c>
      <c r="C9">
        <v>420329</v>
      </c>
      <c r="D9">
        <v>194306535</v>
      </c>
      <c r="E9">
        <v>209745</v>
      </c>
      <c r="F9">
        <v>94045067</v>
      </c>
      <c r="G9">
        <v>313385</v>
      </c>
      <c r="H9">
        <v>141237059</v>
      </c>
      <c r="I9">
        <v>183297</v>
      </c>
      <c r="J9">
        <v>80650622</v>
      </c>
      <c r="K9">
        <v>118382</v>
      </c>
      <c r="L9">
        <v>51870815</v>
      </c>
      <c r="M9">
        <v>141060</v>
      </c>
      <c r="N9">
        <v>68177157</v>
      </c>
      <c r="O9">
        <v>218536</v>
      </c>
      <c r="P9">
        <v>105678751</v>
      </c>
      <c r="Q9">
        <v>191418</v>
      </c>
      <c r="R9">
        <v>86845538</v>
      </c>
      <c r="S9">
        <v>121020</v>
      </c>
      <c r="T9">
        <v>56741574</v>
      </c>
      <c r="U9">
        <v>176383</v>
      </c>
      <c r="V9">
        <v>76144721</v>
      </c>
      <c r="W9">
        <v>230792</v>
      </c>
      <c r="X9">
        <v>90752185</v>
      </c>
      <c r="Y9">
        <v>299924</v>
      </c>
      <c r="Z9">
        <v>109540037</v>
      </c>
    </row>
    <row r="10" spans="1:26" x14ac:dyDescent="0.3">
      <c r="A10" t="s">
        <v>35</v>
      </c>
      <c r="B10" t="s">
        <v>73</v>
      </c>
      <c r="D10">
        <v>98421717</v>
      </c>
      <c r="F10">
        <v>62486448</v>
      </c>
      <c r="H10">
        <v>98679978</v>
      </c>
      <c r="J10">
        <v>95209727</v>
      </c>
      <c r="L10">
        <v>98755242</v>
      </c>
      <c r="N10">
        <v>96761426</v>
      </c>
      <c r="P10">
        <v>104028273</v>
      </c>
      <c r="R10">
        <v>114782828</v>
      </c>
      <c r="T10">
        <v>102028160</v>
      </c>
      <c r="V10">
        <v>123912798</v>
      </c>
      <c r="X10">
        <v>117924282</v>
      </c>
      <c r="Z10">
        <v>116849083</v>
      </c>
    </row>
    <row r="11" spans="1:26" x14ac:dyDescent="0.3">
      <c r="A11" t="s">
        <v>36</v>
      </c>
      <c r="B11" t="s">
        <v>73</v>
      </c>
      <c r="D11">
        <v>84502514</v>
      </c>
      <c r="F11">
        <v>58159870</v>
      </c>
      <c r="H11">
        <v>79467450</v>
      </c>
      <c r="J11">
        <v>89216680</v>
      </c>
      <c r="L11">
        <v>97353562</v>
      </c>
      <c r="N11">
        <v>86507777</v>
      </c>
      <c r="P11">
        <v>90653991</v>
      </c>
      <c r="R11">
        <v>87951934</v>
      </c>
      <c r="T11">
        <v>79126742</v>
      </c>
      <c r="V11">
        <v>97048628</v>
      </c>
      <c r="X11">
        <v>92541587</v>
      </c>
      <c r="Z11">
        <v>96424589</v>
      </c>
    </row>
    <row r="12" spans="1:26" x14ac:dyDescent="0.3">
      <c r="A12" t="s">
        <v>37</v>
      </c>
      <c r="B12" t="s">
        <v>74</v>
      </c>
      <c r="C12">
        <v>363553</v>
      </c>
      <c r="D12">
        <v>21301044</v>
      </c>
      <c r="E12">
        <v>105127</v>
      </c>
      <c r="F12">
        <v>5144297</v>
      </c>
      <c r="G12">
        <v>234994</v>
      </c>
      <c r="H12">
        <v>21749154</v>
      </c>
      <c r="I12">
        <v>231368</v>
      </c>
      <c r="J12">
        <v>12915654</v>
      </c>
      <c r="K12">
        <v>171852</v>
      </c>
      <c r="L12">
        <v>23119324</v>
      </c>
      <c r="M12">
        <v>172232</v>
      </c>
      <c r="N12">
        <v>9498911</v>
      </c>
      <c r="O12">
        <v>112105</v>
      </c>
      <c r="P12">
        <v>28539340</v>
      </c>
      <c r="Q12">
        <v>179217</v>
      </c>
      <c r="R12">
        <v>10940013</v>
      </c>
      <c r="S12">
        <v>40827</v>
      </c>
      <c r="T12">
        <v>14766691</v>
      </c>
      <c r="U12">
        <v>84958</v>
      </c>
      <c r="V12">
        <v>21628269</v>
      </c>
      <c r="W12">
        <v>90527</v>
      </c>
      <c r="X12">
        <v>14147864</v>
      </c>
      <c r="Y12">
        <v>117068</v>
      </c>
      <c r="Z12">
        <v>26832287</v>
      </c>
    </row>
    <row r="13" spans="1:26" x14ac:dyDescent="0.3">
      <c r="A13" t="s">
        <v>38</v>
      </c>
      <c r="B13" t="s">
        <v>74</v>
      </c>
      <c r="C13">
        <v>3179420</v>
      </c>
      <c r="D13">
        <v>119338398</v>
      </c>
      <c r="E13">
        <v>2035229</v>
      </c>
      <c r="F13">
        <v>76214948</v>
      </c>
      <c r="G13">
        <v>2811889</v>
      </c>
      <c r="H13">
        <v>107246925</v>
      </c>
      <c r="I13">
        <v>2826850</v>
      </c>
      <c r="J13">
        <v>109421574</v>
      </c>
      <c r="K13">
        <v>2558806</v>
      </c>
      <c r="L13">
        <v>100862373</v>
      </c>
      <c r="M13">
        <v>2311255</v>
      </c>
      <c r="N13">
        <v>89011721</v>
      </c>
      <c r="O13">
        <v>2504366</v>
      </c>
      <c r="P13">
        <v>97121358</v>
      </c>
      <c r="Q13">
        <v>2328386</v>
      </c>
      <c r="R13">
        <v>90133307</v>
      </c>
      <c r="S13">
        <v>2019814</v>
      </c>
      <c r="T13">
        <v>74940538</v>
      </c>
      <c r="U13">
        <v>2734580</v>
      </c>
      <c r="V13">
        <v>107318270</v>
      </c>
      <c r="W13">
        <v>2178911</v>
      </c>
      <c r="X13">
        <v>82788905</v>
      </c>
      <c r="Y13">
        <v>2268011</v>
      </c>
      <c r="Z13">
        <v>86040085</v>
      </c>
    </row>
    <row r="14" spans="1:26" x14ac:dyDescent="0.3">
      <c r="A14" t="s">
        <v>39</v>
      </c>
      <c r="B14" t="s">
        <v>74</v>
      </c>
      <c r="C14">
        <v>1081</v>
      </c>
      <c r="D14">
        <v>344692</v>
      </c>
      <c r="E14">
        <v>746</v>
      </c>
      <c r="F14">
        <v>214845</v>
      </c>
      <c r="G14">
        <v>1065</v>
      </c>
      <c r="H14">
        <v>288318</v>
      </c>
      <c r="I14">
        <v>111419</v>
      </c>
      <c r="J14">
        <v>30727078</v>
      </c>
      <c r="K14">
        <v>1050</v>
      </c>
      <c r="L14">
        <v>244948</v>
      </c>
      <c r="M14">
        <v>98711</v>
      </c>
      <c r="N14">
        <v>28041563</v>
      </c>
      <c r="O14">
        <v>81759</v>
      </c>
      <c r="P14">
        <v>17509933</v>
      </c>
      <c r="Q14">
        <v>90060</v>
      </c>
      <c r="R14">
        <v>18978535</v>
      </c>
      <c r="S14">
        <v>80839</v>
      </c>
      <c r="T14">
        <v>18690072</v>
      </c>
      <c r="U14">
        <v>74258</v>
      </c>
      <c r="V14">
        <v>15813386</v>
      </c>
      <c r="W14">
        <v>43300</v>
      </c>
      <c r="X14">
        <v>11334508</v>
      </c>
      <c r="Y14">
        <v>90310</v>
      </c>
      <c r="Z14">
        <v>18729347</v>
      </c>
    </row>
    <row r="15" spans="1:26" x14ac:dyDescent="0.3">
      <c r="A15" t="s">
        <v>40</v>
      </c>
      <c r="B15" t="s">
        <v>74</v>
      </c>
      <c r="C15">
        <v>178797</v>
      </c>
      <c r="D15">
        <v>118740467</v>
      </c>
      <c r="E15">
        <v>316643</v>
      </c>
      <c r="F15">
        <v>219148706</v>
      </c>
      <c r="G15">
        <v>419910</v>
      </c>
      <c r="H15">
        <v>297258629</v>
      </c>
      <c r="I15">
        <v>241495</v>
      </c>
      <c r="J15">
        <v>174124300</v>
      </c>
      <c r="K15">
        <v>251481</v>
      </c>
      <c r="L15">
        <v>170222165</v>
      </c>
      <c r="M15">
        <v>100103</v>
      </c>
      <c r="N15">
        <v>65843776</v>
      </c>
      <c r="O15">
        <v>226646</v>
      </c>
      <c r="P15">
        <v>164386989</v>
      </c>
      <c r="Q15">
        <v>72367</v>
      </c>
      <c r="R15">
        <v>47577520</v>
      </c>
      <c r="S15">
        <v>285624</v>
      </c>
      <c r="T15">
        <v>189699983</v>
      </c>
      <c r="U15">
        <v>118275</v>
      </c>
      <c r="V15">
        <v>73287918</v>
      </c>
      <c r="W15">
        <v>151171</v>
      </c>
      <c r="X15">
        <v>93375535</v>
      </c>
      <c r="Y15">
        <v>185202</v>
      </c>
      <c r="Z15">
        <v>117682069</v>
      </c>
    </row>
    <row r="16" spans="1:26" x14ac:dyDescent="0.3">
      <c r="A16" t="s">
        <v>41</v>
      </c>
      <c r="B16" t="s">
        <v>74</v>
      </c>
      <c r="C16">
        <v>225378</v>
      </c>
      <c r="D16">
        <v>191155660</v>
      </c>
      <c r="E16">
        <v>217140</v>
      </c>
      <c r="F16">
        <v>180386691</v>
      </c>
      <c r="G16">
        <v>188913</v>
      </c>
      <c r="H16">
        <v>159870719</v>
      </c>
      <c r="I16">
        <v>198891</v>
      </c>
      <c r="J16">
        <v>165556565</v>
      </c>
      <c r="K16">
        <v>197425</v>
      </c>
      <c r="L16">
        <v>165793383</v>
      </c>
      <c r="M16">
        <v>216069</v>
      </c>
      <c r="N16">
        <v>179187990</v>
      </c>
      <c r="O16">
        <v>164146</v>
      </c>
      <c r="P16">
        <v>134472315</v>
      </c>
      <c r="Q16">
        <v>204657</v>
      </c>
      <c r="R16">
        <v>148091485</v>
      </c>
      <c r="S16">
        <v>150048</v>
      </c>
      <c r="T16">
        <v>118811215</v>
      </c>
      <c r="U16">
        <v>228707</v>
      </c>
      <c r="V16">
        <v>170810657</v>
      </c>
      <c r="W16">
        <v>187706</v>
      </c>
      <c r="X16">
        <v>144993165</v>
      </c>
      <c r="Y16">
        <v>233694</v>
      </c>
      <c r="Z16">
        <v>171608888</v>
      </c>
    </row>
    <row r="17" spans="1:26" x14ac:dyDescent="0.3">
      <c r="A17" t="s">
        <v>42</v>
      </c>
      <c r="B17" t="s">
        <v>73</v>
      </c>
      <c r="D17">
        <v>242643941</v>
      </c>
      <c r="F17">
        <v>204467318</v>
      </c>
      <c r="H17">
        <v>235690936</v>
      </c>
      <c r="J17">
        <v>241563293</v>
      </c>
      <c r="L17">
        <v>214351403</v>
      </c>
      <c r="N17">
        <v>210899899</v>
      </c>
      <c r="P17">
        <v>227429416</v>
      </c>
      <c r="R17">
        <v>248379705</v>
      </c>
      <c r="T17">
        <v>225994112</v>
      </c>
      <c r="V17">
        <v>253094441</v>
      </c>
      <c r="X17">
        <v>261140794</v>
      </c>
      <c r="Z17">
        <v>238372838</v>
      </c>
    </row>
    <row r="18" spans="1:26" x14ac:dyDescent="0.3">
      <c r="A18" t="s">
        <v>43</v>
      </c>
      <c r="B18" t="s">
        <v>73</v>
      </c>
      <c r="D18">
        <v>241946597</v>
      </c>
      <c r="F18">
        <v>175918092</v>
      </c>
      <c r="H18">
        <v>237836513</v>
      </c>
      <c r="J18">
        <v>202995791</v>
      </c>
      <c r="L18">
        <v>223375509</v>
      </c>
      <c r="N18">
        <v>217505159</v>
      </c>
      <c r="P18">
        <v>245420451</v>
      </c>
      <c r="R18">
        <v>252243209</v>
      </c>
      <c r="T18">
        <v>206694624</v>
      </c>
      <c r="V18">
        <v>218742078</v>
      </c>
      <c r="X18">
        <v>235160369</v>
      </c>
      <c r="Z18">
        <v>246910175</v>
      </c>
    </row>
    <row r="19" spans="1:26" x14ac:dyDescent="0.3">
      <c r="A19" t="s">
        <v>44</v>
      </c>
      <c r="B19" t="s">
        <v>74</v>
      </c>
      <c r="C19">
        <v>179094</v>
      </c>
      <c r="D19">
        <v>72460503</v>
      </c>
      <c r="E19">
        <v>171903</v>
      </c>
      <c r="F19">
        <v>72566066</v>
      </c>
      <c r="G19">
        <v>149672</v>
      </c>
      <c r="H19">
        <v>63296981</v>
      </c>
      <c r="I19">
        <v>123944</v>
      </c>
      <c r="J19">
        <v>44186314</v>
      </c>
      <c r="K19">
        <v>105600</v>
      </c>
      <c r="L19">
        <v>45363748</v>
      </c>
      <c r="M19">
        <v>171469</v>
      </c>
      <c r="N19">
        <v>63681065</v>
      </c>
      <c r="O19">
        <v>132215</v>
      </c>
      <c r="P19">
        <v>58807330</v>
      </c>
      <c r="Q19">
        <v>131735</v>
      </c>
      <c r="R19">
        <v>58511868</v>
      </c>
      <c r="S19">
        <v>127651</v>
      </c>
      <c r="T19">
        <v>51844261</v>
      </c>
      <c r="U19">
        <v>147489</v>
      </c>
      <c r="V19">
        <v>59814329</v>
      </c>
      <c r="W19">
        <v>130728</v>
      </c>
      <c r="X19">
        <v>53834669</v>
      </c>
      <c r="Y19">
        <v>154801</v>
      </c>
      <c r="Z19">
        <v>65345804</v>
      </c>
    </row>
    <row r="20" spans="1:26" x14ac:dyDescent="0.3">
      <c r="A20" t="s">
        <v>45</v>
      </c>
      <c r="B20" t="s">
        <v>74</v>
      </c>
      <c r="C20">
        <v>254857</v>
      </c>
      <c r="D20">
        <v>269566083</v>
      </c>
      <c r="E20">
        <v>194838</v>
      </c>
      <c r="F20">
        <v>214704752</v>
      </c>
      <c r="G20">
        <v>230197</v>
      </c>
      <c r="H20">
        <v>251865385</v>
      </c>
      <c r="I20">
        <v>183805</v>
      </c>
      <c r="J20">
        <v>205543272</v>
      </c>
      <c r="K20">
        <v>186098</v>
      </c>
      <c r="L20">
        <v>205852817</v>
      </c>
      <c r="M20">
        <v>187863</v>
      </c>
      <c r="N20">
        <v>216383506</v>
      </c>
      <c r="O20">
        <v>160607</v>
      </c>
      <c r="P20">
        <v>181808350</v>
      </c>
      <c r="Q20">
        <v>183642</v>
      </c>
      <c r="R20">
        <v>207320523</v>
      </c>
      <c r="S20">
        <v>232672</v>
      </c>
      <c r="T20">
        <v>246858609</v>
      </c>
      <c r="U20">
        <v>248829</v>
      </c>
      <c r="V20">
        <v>259568418</v>
      </c>
      <c r="W20">
        <v>165674</v>
      </c>
      <c r="X20">
        <v>183498815</v>
      </c>
      <c r="Y20">
        <v>158292</v>
      </c>
      <c r="Z20">
        <v>176480546</v>
      </c>
    </row>
    <row r="21" spans="1:26" x14ac:dyDescent="0.3">
      <c r="A21" t="s">
        <v>46</v>
      </c>
      <c r="B21" t="s">
        <v>73</v>
      </c>
      <c r="D21">
        <v>555966041</v>
      </c>
      <c r="F21">
        <v>351328601</v>
      </c>
      <c r="H21">
        <v>557420458</v>
      </c>
      <c r="J21">
        <v>573416774</v>
      </c>
      <c r="L21">
        <v>550818084</v>
      </c>
      <c r="N21">
        <v>553722919</v>
      </c>
      <c r="P21">
        <v>582015720</v>
      </c>
      <c r="R21">
        <v>607078154</v>
      </c>
      <c r="T21">
        <v>521741831</v>
      </c>
      <c r="V21">
        <v>600857791</v>
      </c>
      <c r="X21">
        <v>603230897</v>
      </c>
      <c r="Z21">
        <v>652535873</v>
      </c>
    </row>
    <row r="22" spans="1:26" x14ac:dyDescent="0.3">
      <c r="A22" t="s">
        <v>47</v>
      </c>
      <c r="B22" t="s">
        <v>74</v>
      </c>
      <c r="C22">
        <v>210462</v>
      </c>
      <c r="D22">
        <v>297030698</v>
      </c>
      <c r="E22">
        <v>87754</v>
      </c>
      <c r="F22">
        <v>129943890</v>
      </c>
      <c r="G22">
        <v>115997</v>
      </c>
      <c r="H22">
        <v>180210088</v>
      </c>
      <c r="I22">
        <v>73621</v>
      </c>
      <c r="J22">
        <v>117599903</v>
      </c>
      <c r="K22">
        <v>85530</v>
      </c>
      <c r="L22">
        <v>136528647</v>
      </c>
      <c r="M22">
        <v>153382</v>
      </c>
      <c r="N22">
        <v>246797854</v>
      </c>
      <c r="O22">
        <v>186033</v>
      </c>
      <c r="P22">
        <v>307917516</v>
      </c>
      <c r="Q22">
        <v>209726</v>
      </c>
      <c r="R22">
        <v>344965140</v>
      </c>
      <c r="S22">
        <v>193957</v>
      </c>
      <c r="T22">
        <v>335560617</v>
      </c>
      <c r="U22">
        <v>224958</v>
      </c>
      <c r="V22">
        <v>429011138</v>
      </c>
      <c r="W22">
        <v>230574</v>
      </c>
      <c r="X22">
        <v>441260208</v>
      </c>
      <c r="Y22">
        <v>237997</v>
      </c>
      <c r="Z22">
        <v>452717290</v>
      </c>
    </row>
    <row r="23" spans="1:26" x14ac:dyDescent="0.3">
      <c r="A23" t="s">
        <v>48</v>
      </c>
      <c r="B23" t="s">
        <v>73</v>
      </c>
      <c r="D23">
        <v>105251816</v>
      </c>
      <c r="F23">
        <v>68315117</v>
      </c>
      <c r="H23">
        <v>110441003</v>
      </c>
      <c r="J23">
        <v>102400444</v>
      </c>
      <c r="L23">
        <v>104084458</v>
      </c>
      <c r="N23">
        <v>96544198</v>
      </c>
      <c r="P23">
        <v>98925712</v>
      </c>
      <c r="R23">
        <v>107707263</v>
      </c>
      <c r="T23">
        <v>93593731</v>
      </c>
      <c r="V23">
        <v>110206673</v>
      </c>
      <c r="X23">
        <v>110969835</v>
      </c>
      <c r="Z23">
        <v>117568554</v>
      </c>
    </row>
    <row r="24" spans="1:26" x14ac:dyDescent="0.3">
      <c r="A24" t="s">
        <v>49</v>
      </c>
      <c r="B24" t="s">
        <v>73</v>
      </c>
      <c r="D24">
        <v>375141877</v>
      </c>
      <c r="F24">
        <v>205789939</v>
      </c>
      <c r="H24">
        <v>315142133</v>
      </c>
      <c r="J24">
        <v>336927204</v>
      </c>
      <c r="L24">
        <v>354658166</v>
      </c>
      <c r="N24">
        <v>365924608</v>
      </c>
      <c r="P24">
        <v>399466368</v>
      </c>
      <c r="R24">
        <v>395106992</v>
      </c>
      <c r="T24">
        <v>312402929</v>
      </c>
      <c r="V24">
        <v>364612526</v>
      </c>
      <c r="X24">
        <v>388755816</v>
      </c>
      <c r="Z24">
        <v>413490503</v>
      </c>
    </row>
    <row r="25" spans="1:26" x14ac:dyDescent="0.3">
      <c r="A25" t="s">
        <v>50</v>
      </c>
      <c r="B25" t="s">
        <v>73</v>
      </c>
      <c r="D25">
        <v>79888197</v>
      </c>
      <c r="F25">
        <v>47288471</v>
      </c>
      <c r="H25">
        <v>74248269</v>
      </c>
      <c r="J25">
        <v>66731861</v>
      </c>
      <c r="L25">
        <v>70215035</v>
      </c>
      <c r="N25">
        <v>70311764</v>
      </c>
      <c r="P25">
        <v>68459473</v>
      </c>
      <c r="R25">
        <v>66938126</v>
      </c>
      <c r="T25">
        <v>50438788</v>
      </c>
      <c r="V25">
        <v>61093553</v>
      </c>
      <c r="X25">
        <v>67500918</v>
      </c>
      <c r="Z25">
        <v>80288629</v>
      </c>
    </row>
    <row r="26" spans="1:26" x14ac:dyDescent="0.3">
      <c r="A26" t="s">
        <v>51</v>
      </c>
      <c r="B26" t="s">
        <v>73</v>
      </c>
      <c r="D26">
        <v>1473927412</v>
      </c>
      <c r="F26">
        <v>766282303</v>
      </c>
      <c r="H26">
        <v>1300222305</v>
      </c>
      <c r="J26">
        <v>1372409594</v>
      </c>
      <c r="L26">
        <v>1336210191</v>
      </c>
      <c r="N26">
        <v>1267933390</v>
      </c>
      <c r="P26">
        <v>1380989098</v>
      </c>
      <c r="R26">
        <v>1507444291</v>
      </c>
      <c r="T26">
        <v>1249758415</v>
      </c>
      <c r="V26">
        <v>1536198142</v>
      </c>
      <c r="X26">
        <v>1462878816</v>
      </c>
      <c r="Z26">
        <v>1571630890</v>
      </c>
    </row>
    <row r="27" spans="1:26" x14ac:dyDescent="0.3">
      <c r="A27" t="s">
        <v>52</v>
      </c>
      <c r="B27" t="s">
        <v>73</v>
      </c>
      <c r="D27">
        <v>172704599</v>
      </c>
      <c r="F27">
        <v>131561058</v>
      </c>
      <c r="H27">
        <v>183230761</v>
      </c>
      <c r="J27">
        <v>188961791</v>
      </c>
      <c r="L27">
        <v>184962278</v>
      </c>
      <c r="N27">
        <v>162681304</v>
      </c>
      <c r="P27">
        <v>180842707</v>
      </c>
      <c r="R27">
        <v>210955059</v>
      </c>
      <c r="T27">
        <v>158638703</v>
      </c>
      <c r="V27">
        <v>175299737</v>
      </c>
      <c r="X27">
        <v>167756000</v>
      </c>
      <c r="Z27">
        <v>175249291</v>
      </c>
    </row>
    <row r="28" spans="1:26" x14ac:dyDescent="0.3">
      <c r="A28" t="s">
        <v>53</v>
      </c>
      <c r="B28" t="s">
        <v>74</v>
      </c>
      <c r="C28">
        <v>157753</v>
      </c>
      <c r="D28">
        <v>374245780</v>
      </c>
      <c r="E28">
        <v>120255</v>
      </c>
      <c r="F28">
        <v>292398444</v>
      </c>
      <c r="G28">
        <v>161306</v>
      </c>
      <c r="H28">
        <v>387674306</v>
      </c>
      <c r="I28">
        <v>151311</v>
      </c>
      <c r="J28">
        <v>356803822</v>
      </c>
      <c r="K28">
        <v>164931</v>
      </c>
      <c r="L28">
        <v>400763970</v>
      </c>
      <c r="M28">
        <v>141460</v>
      </c>
      <c r="N28">
        <v>352569122</v>
      </c>
      <c r="O28">
        <v>159954</v>
      </c>
      <c r="P28">
        <v>373731515</v>
      </c>
      <c r="Q28">
        <v>163199</v>
      </c>
      <c r="R28">
        <v>380792595</v>
      </c>
      <c r="S28">
        <v>144272</v>
      </c>
      <c r="T28">
        <v>336563237</v>
      </c>
      <c r="U28">
        <v>173474</v>
      </c>
      <c r="V28">
        <v>397695463</v>
      </c>
      <c r="W28">
        <v>161954</v>
      </c>
      <c r="X28">
        <v>367706288</v>
      </c>
      <c r="Y28">
        <v>171803</v>
      </c>
      <c r="Z28">
        <v>385127229</v>
      </c>
    </row>
    <row r="29" spans="1:26" x14ac:dyDescent="0.3">
      <c r="A29" t="s">
        <v>54</v>
      </c>
      <c r="B29" t="s">
        <v>73</v>
      </c>
      <c r="D29">
        <v>3134486293</v>
      </c>
      <c r="F29">
        <v>2022006481</v>
      </c>
      <c r="H29">
        <v>2666154066</v>
      </c>
      <c r="J29">
        <v>2607078639</v>
      </c>
      <c r="L29">
        <v>2982579585</v>
      </c>
      <c r="N29">
        <v>3168475421</v>
      </c>
      <c r="P29">
        <v>3715703942</v>
      </c>
      <c r="R29">
        <v>4054694437</v>
      </c>
      <c r="T29">
        <v>2978507110</v>
      </c>
      <c r="V29">
        <v>3211844903</v>
      </c>
      <c r="X29">
        <v>3051153339</v>
      </c>
      <c r="Z29">
        <v>3373148313</v>
      </c>
    </row>
    <row r="30" spans="1:26" x14ac:dyDescent="0.3">
      <c r="A30" t="s">
        <v>55</v>
      </c>
      <c r="B30" t="s">
        <v>73</v>
      </c>
      <c r="D30">
        <v>66556047</v>
      </c>
      <c r="F30">
        <v>59618902</v>
      </c>
      <c r="H30">
        <v>69156401</v>
      </c>
      <c r="J30">
        <v>64829800</v>
      </c>
      <c r="L30">
        <v>66159002</v>
      </c>
      <c r="N30">
        <v>63814618</v>
      </c>
      <c r="P30">
        <v>68269698</v>
      </c>
      <c r="R30">
        <v>71070841</v>
      </c>
      <c r="T30">
        <v>58091918</v>
      </c>
      <c r="V30">
        <v>62845715</v>
      </c>
      <c r="X30">
        <v>64681945</v>
      </c>
      <c r="Z30">
        <v>56210017</v>
      </c>
    </row>
    <row r="31" spans="1:26" x14ac:dyDescent="0.3">
      <c r="A31" t="s">
        <v>56</v>
      </c>
      <c r="B31" t="s">
        <v>73</v>
      </c>
      <c r="D31">
        <v>1970736763</v>
      </c>
      <c r="F31">
        <v>1177043307</v>
      </c>
      <c r="H31">
        <v>1644152175</v>
      </c>
      <c r="J31">
        <v>1847720088</v>
      </c>
      <c r="L31">
        <v>2076812092</v>
      </c>
      <c r="N31">
        <v>2043101501</v>
      </c>
      <c r="P31">
        <v>2123525988</v>
      </c>
      <c r="R31">
        <v>2078500902</v>
      </c>
      <c r="T31">
        <v>1567237885</v>
      </c>
      <c r="V31">
        <v>2031599877</v>
      </c>
      <c r="X31">
        <v>2158541164</v>
      </c>
      <c r="Z31">
        <v>2107563228</v>
      </c>
    </row>
    <row r="32" spans="1:26" x14ac:dyDescent="0.3">
      <c r="A32" t="s">
        <v>57</v>
      </c>
      <c r="B32" t="s">
        <v>73</v>
      </c>
      <c r="D32">
        <v>192818101</v>
      </c>
      <c r="F32">
        <v>117393333</v>
      </c>
      <c r="H32">
        <v>186899535</v>
      </c>
      <c r="J32">
        <v>191114529</v>
      </c>
      <c r="L32">
        <v>199243727</v>
      </c>
      <c r="N32">
        <v>175406341</v>
      </c>
      <c r="P32">
        <v>193226506</v>
      </c>
      <c r="R32">
        <v>212960523</v>
      </c>
      <c r="T32">
        <v>175455367</v>
      </c>
      <c r="V32">
        <v>202229513</v>
      </c>
      <c r="X32">
        <v>185891772</v>
      </c>
      <c r="Z32">
        <v>193774822</v>
      </c>
    </row>
    <row r="33" spans="1:26" x14ac:dyDescent="0.3">
      <c r="A33" t="s">
        <v>58</v>
      </c>
      <c r="B33" t="s">
        <v>73</v>
      </c>
      <c r="D33">
        <v>64732921</v>
      </c>
      <c r="F33">
        <v>37263654</v>
      </c>
      <c r="H33">
        <v>57989408</v>
      </c>
      <c r="J33">
        <v>53999225</v>
      </c>
      <c r="L33">
        <v>51183758</v>
      </c>
      <c r="N33">
        <v>51949198</v>
      </c>
      <c r="P33">
        <v>51120685</v>
      </c>
      <c r="R33">
        <v>56908782</v>
      </c>
      <c r="T33">
        <v>49445707</v>
      </c>
      <c r="V33">
        <v>63225949</v>
      </c>
      <c r="X33">
        <v>63160818</v>
      </c>
      <c r="Z33">
        <v>73211234</v>
      </c>
    </row>
    <row r="34" spans="1:26" x14ac:dyDescent="0.3">
      <c r="A34" t="s">
        <v>59</v>
      </c>
      <c r="B34" t="s">
        <v>73</v>
      </c>
      <c r="D34">
        <v>86922443</v>
      </c>
      <c r="F34">
        <v>52587576</v>
      </c>
      <c r="H34">
        <v>83558826</v>
      </c>
      <c r="J34">
        <v>96507424</v>
      </c>
      <c r="L34">
        <v>109751045</v>
      </c>
      <c r="N34">
        <v>104644796</v>
      </c>
      <c r="P34">
        <v>119416709</v>
      </c>
      <c r="R34">
        <v>113647599</v>
      </c>
      <c r="T34">
        <v>100122001</v>
      </c>
      <c r="V34">
        <v>104311222</v>
      </c>
      <c r="X34">
        <v>104272005</v>
      </c>
      <c r="Z34">
        <v>109476690</v>
      </c>
    </row>
    <row r="35" spans="1:26" x14ac:dyDescent="0.3">
      <c r="A35" t="s">
        <v>60</v>
      </c>
      <c r="B35" t="s">
        <v>73</v>
      </c>
      <c r="D35">
        <v>61508611</v>
      </c>
      <c r="F35">
        <v>32828231</v>
      </c>
      <c r="H35">
        <v>64497312</v>
      </c>
      <c r="J35">
        <v>55672747</v>
      </c>
      <c r="L35">
        <v>57254322</v>
      </c>
      <c r="N35">
        <v>51046925</v>
      </c>
      <c r="P35">
        <v>47201639</v>
      </c>
      <c r="R35">
        <v>50666767</v>
      </c>
      <c r="T35">
        <v>47018714</v>
      </c>
      <c r="V35">
        <v>55515915</v>
      </c>
      <c r="X35">
        <v>63067974</v>
      </c>
      <c r="Z35">
        <v>48024344</v>
      </c>
    </row>
    <row r="36" spans="1:26" x14ac:dyDescent="0.3">
      <c r="A36" t="s">
        <v>61</v>
      </c>
      <c r="B36" t="s">
        <v>74</v>
      </c>
      <c r="C36">
        <v>1144493</v>
      </c>
      <c r="D36">
        <v>809959641</v>
      </c>
      <c r="E36">
        <v>989917</v>
      </c>
      <c r="F36">
        <v>744275566</v>
      </c>
      <c r="G36">
        <v>1097430</v>
      </c>
      <c r="H36">
        <v>831963239</v>
      </c>
      <c r="I36">
        <v>1155991</v>
      </c>
      <c r="J36">
        <v>857009836</v>
      </c>
      <c r="K36">
        <v>1115458</v>
      </c>
      <c r="L36">
        <v>794015996</v>
      </c>
      <c r="M36">
        <v>979591</v>
      </c>
      <c r="N36">
        <v>731084387</v>
      </c>
      <c r="O36">
        <v>1037632</v>
      </c>
      <c r="P36">
        <v>775058512</v>
      </c>
      <c r="Q36">
        <v>1370760</v>
      </c>
      <c r="R36">
        <v>941292684</v>
      </c>
      <c r="S36">
        <v>1086177</v>
      </c>
      <c r="T36">
        <v>747037362</v>
      </c>
      <c r="U36">
        <v>1085480</v>
      </c>
      <c r="V36">
        <v>748925855</v>
      </c>
      <c r="W36">
        <v>877964</v>
      </c>
      <c r="X36">
        <v>597054070</v>
      </c>
      <c r="Y36">
        <v>727303</v>
      </c>
      <c r="Z36">
        <v>532543858</v>
      </c>
    </row>
    <row r="37" spans="1:26" x14ac:dyDescent="0.3">
      <c r="A37" t="s">
        <v>62</v>
      </c>
      <c r="B37" t="s">
        <v>73</v>
      </c>
      <c r="D37">
        <v>384694851</v>
      </c>
      <c r="F37">
        <v>252913807</v>
      </c>
      <c r="H37">
        <v>416119488</v>
      </c>
      <c r="J37">
        <v>353992068</v>
      </c>
      <c r="L37">
        <v>375003873</v>
      </c>
      <c r="N37">
        <v>351525054</v>
      </c>
      <c r="P37">
        <v>379819681</v>
      </c>
      <c r="R37">
        <v>432539245</v>
      </c>
      <c r="T37">
        <v>336580716</v>
      </c>
      <c r="V37">
        <v>394184162</v>
      </c>
      <c r="X37">
        <v>411268516</v>
      </c>
      <c r="Z37">
        <v>506352573</v>
      </c>
    </row>
    <row r="38" spans="1:26" x14ac:dyDescent="0.3">
      <c r="A38" t="s">
        <v>63</v>
      </c>
      <c r="B38" t="s">
        <v>73</v>
      </c>
      <c r="D38">
        <v>371918330</v>
      </c>
      <c r="F38">
        <v>251367778</v>
      </c>
      <c r="H38">
        <v>373682471</v>
      </c>
      <c r="J38">
        <v>358263490</v>
      </c>
      <c r="L38">
        <v>397332878</v>
      </c>
      <c r="N38">
        <v>330857812</v>
      </c>
      <c r="P38">
        <v>377949226</v>
      </c>
      <c r="R38">
        <v>368097500</v>
      </c>
      <c r="T38">
        <v>310764246</v>
      </c>
      <c r="V38">
        <v>330802876</v>
      </c>
      <c r="X38">
        <v>344823006</v>
      </c>
      <c r="Z38">
        <v>379138131</v>
      </c>
    </row>
    <row r="39" spans="1:26" x14ac:dyDescent="0.3">
      <c r="A39" t="s">
        <v>64</v>
      </c>
      <c r="B39" t="s">
        <v>73</v>
      </c>
      <c r="D39">
        <v>5342585662</v>
      </c>
      <c r="F39">
        <v>4658338732</v>
      </c>
      <c r="H39">
        <v>6341553706</v>
      </c>
      <c r="J39">
        <v>5133277577</v>
      </c>
      <c r="L39">
        <v>5677555148</v>
      </c>
      <c r="N39">
        <v>6577646369</v>
      </c>
      <c r="P39">
        <v>5895598953</v>
      </c>
      <c r="R39">
        <v>6751358555</v>
      </c>
      <c r="T39">
        <v>6361593252</v>
      </c>
      <c r="V39">
        <v>5905297706</v>
      </c>
      <c r="X39">
        <v>6225489940</v>
      </c>
      <c r="Z39">
        <v>7331842052</v>
      </c>
    </row>
    <row r="40" spans="1:26" x14ac:dyDescent="0.3">
      <c r="A40" t="s">
        <v>65</v>
      </c>
      <c r="B40" t="s">
        <v>73</v>
      </c>
      <c r="D40">
        <v>5570386622</v>
      </c>
      <c r="F40">
        <v>3941967599</v>
      </c>
      <c r="H40">
        <v>4654769684</v>
      </c>
      <c r="J40">
        <v>3968718216</v>
      </c>
      <c r="L40">
        <v>4265554043</v>
      </c>
      <c r="N40">
        <v>4731232054</v>
      </c>
      <c r="P40">
        <v>5448804460</v>
      </c>
      <c r="R40">
        <v>4697399752</v>
      </c>
      <c r="T40">
        <v>4617428837</v>
      </c>
      <c r="V40">
        <v>4586601745</v>
      </c>
      <c r="X40">
        <v>3772670463</v>
      </c>
      <c r="Z40">
        <v>3651738807</v>
      </c>
    </row>
    <row r="41" spans="1:26" x14ac:dyDescent="0.3">
      <c r="A41" t="s">
        <v>66</v>
      </c>
      <c r="B41" t="s">
        <v>73</v>
      </c>
      <c r="D41">
        <v>824802165</v>
      </c>
      <c r="F41">
        <v>614523243</v>
      </c>
      <c r="H41">
        <v>755842174</v>
      </c>
      <c r="J41">
        <v>737487333</v>
      </c>
      <c r="L41">
        <v>659782257</v>
      </c>
      <c r="N41">
        <v>443946798</v>
      </c>
      <c r="P41">
        <v>639185196</v>
      </c>
      <c r="R41">
        <v>758979202</v>
      </c>
      <c r="T41">
        <v>707078047</v>
      </c>
      <c r="V41">
        <v>707350602</v>
      </c>
      <c r="X41">
        <v>585285397</v>
      </c>
      <c r="Z41">
        <v>577925101</v>
      </c>
    </row>
    <row r="42" spans="1:26" x14ac:dyDescent="0.3">
      <c r="A42" t="s">
        <v>67</v>
      </c>
      <c r="B42" t="s">
        <v>73</v>
      </c>
      <c r="D42">
        <v>4023070460</v>
      </c>
      <c r="F42">
        <v>2951969488</v>
      </c>
      <c r="H42">
        <v>3912247182</v>
      </c>
      <c r="J42">
        <v>3833230181</v>
      </c>
      <c r="L42">
        <v>4184124957</v>
      </c>
      <c r="N42">
        <v>4308513816</v>
      </c>
      <c r="P42">
        <v>4799472547</v>
      </c>
      <c r="R42">
        <v>4759757598</v>
      </c>
      <c r="T42">
        <v>5010123769</v>
      </c>
      <c r="V42">
        <v>5243673803</v>
      </c>
      <c r="X42">
        <v>4684042087</v>
      </c>
      <c r="Z42">
        <v>4387643809</v>
      </c>
    </row>
    <row r="43" spans="1:26" x14ac:dyDescent="0.3">
      <c r="A43" t="s">
        <v>68</v>
      </c>
      <c r="B43" t="s">
        <v>73</v>
      </c>
      <c r="D43">
        <v>291714683</v>
      </c>
      <c r="F43">
        <v>193071186</v>
      </c>
      <c r="H43">
        <v>284971896</v>
      </c>
      <c r="J43">
        <v>279685110</v>
      </c>
      <c r="L43">
        <v>297434842</v>
      </c>
      <c r="N43">
        <v>291170879</v>
      </c>
      <c r="P43">
        <v>297921628</v>
      </c>
      <c r="R43">
        <v>341658231</v>
      </c>
      <c r="T43">
        <v>281703490</v>
      </c>
      <c r="V43">
        <v>311934951</v>
      </c>
      <c r="X43">
        <v>305110792</v>
      </c>
      <c r="Z43">
        <v>314886126</v>
      </c>
    </row>
    <row r="44" spans="1:26" x14ac:dyDescent="0.3">
      <c r="A44" t="s">
        <v>69</v>
      </c>
      <c r="B44" t="s">
        <v>73</v>
      </c>
      <c r="D44">
        <v>1330136521</v>
      </c>
      <c r="F44">
        <v>969987373</v>
      </c>
      <c r="H44">
        <v>1365120898</v>
      </c>
      <c r="J44">
        <v>1163339299</v>
      </c>
      <c r="L44">
        <v>1338826628</v>
      </c>
      <c r="N44">
        <v>1118505522</v>
      </c>
      <c r="P44">
        <v>1322463269</v>
      </c>
      <c r="R44">
        <v>1336788967</v>
      </c>
      <c r="T44">
        <v>1098924020</v>
      </c>
      <c r="V44">
        <v>1347047429</v>
      </c>
      <c r="X44">
        <v>1244461808</v>
      </c>
      <c r="Z44">
        <v>1298973647</v>
      </c>
    </row>
    <row r="45" spans="1:26" x14ac:dyDescent="0.3">
      <c r="A45" t="s">
        <v>70</v>
      </c>
      <c r="B45" t="s">
        <v>73</v>
      </c>
      <c r="D45">
        <v>314423839</v>
      </c>
      <c r="F45">
        <v>167784402</v>
      </c>
      <c r="H45">
        <v>300353393</v>
      </c>
      <c r="J45">
        <v>294661415</v>
      </c>
      <c r="L45">
        <v>262318840</v>
      </c>
      <c r="N45">
        <v>242909583</v>
      </c>
      <c r="P45">
        <v>261482274</v>
      </c>
      <c r="R45">
        <v>279098494</v>
      </c>
      <c r="T45">
        <v>266363589</v>
      </c>
      <c r="V45">
        <v>314703357</v>
      </c>
      <c r="X45">
        <v>327622661</v>
      </c>
      <c r="Z45">
        <v>368461538</v>
      </c>
    </row>
    <row r="46" spans="1:26" x14ac:dyDescent="0.3">
      <c r="A46" t="s">
        <v>71</v>
      </c>
      <c r="B46" t="s">
        <v>73</v>
      </c>
      <c r="D46">
        <v>290035859</v>
      </c>
      <c r="F46">
        <v>175043133</v>
      </c>
      <c r="H46">
        <v>245205508</v>
      </c>
      <c r="J46">
        <v>256476891</v>
      </c>
      <c r="L46">
        <v>308682195</v>
      </c>
      <c r="N46">
        <v>349415908</v>
      </c>
      <c r="P46">
        <v>397201156</v>
      </c>
      <c r="R46">
        <v>449005592</v>
      </c>
      <c r="T46">
        <v>312463477</v>
      </c>
      <c r="V46">
        <v>342178399</v>
      </c>
      <c r="X46">
        <v>306848823</v>
      </c>
      <c r="Z46">
        <v>314199143</v>
      </c>
    </row>
    <row r="47" spans="1:26" x14ac:dyDescent="0.3">
      <c r="A47" t="s">
        <v>72</v>
      </c>
      <c r="B47" t="s">
        <v>73</v>
      </c>
      <c r="D47">
        <v>1589772081</v>
      </c>
      <c r="F47">
        <v>1103528614</v>
      </c>
      <c r="H47">
        <v>1550928922</v>
      </c>
      <c r="J47">
        <v>1487443937</v>
      </c>
      <c r="L47">
        <v>1542981233</v>
      </c>
      <c r="N47">
        <v>1587894302</v>
      </c>
      <c r="P47">
        <v>1603394510</v>
      </c>
      <c r="R47">
        <v>1751527609</v>
      </c>
      <c r="T47">
        <v>1464524207</v>
      </c>
      <c r="V47">
        <v>1639635400</v>
      </c>
      <c r="X47">
        <v>1550041258</v>
      </c>
      <c r="Z47">
        <v>1649234387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6BF0-01DC-45CE-A912-6C02EFBC7AF7}">
  <dimension ref="A1:Z55"/>
  <sheetViews>
    <sheetView topLeftCell="A19" workbookViewId="0">
      <selection activeCell="D16" sqref="D16"/>
    </sheetView>
  </sheetViews>
  <sheetFormatPr defaultRowHeight="14.4" x14ac:dyDescent="0.3"/>
  <cols>
    <col min="1" max="1" width="37.44140625" bestFit="1" customWidth="1"/>
    <col min="2" max="2" width="6.5546875" customWidth="1"/>
    <col min="3" max="3" width="15.5546875" customWidth="1"/>
    <col min="4" max="4" width="14.77734375" customWidth="1"/>
    <col min="5" max="5" width="15.5546875" customWidth="1"/>
    <col min="6" max="6" width="14.77734375" customWidth="1"/>
    <col min="7" max="7" width="15.5546875" customWidth="1"/>
    <col min="8" max="8" width="14.77734375" customWidth="1"/>
    <col min="9" max="9" width="15.5546875" customWidth="1"/>
    <col min="10" max="10" width="14.77734375" customWidth="1"/>
    <col min="11" max="11" width="15.5546875" customWidth="1"/>
    <col min="12" max="12" width="14.77734375" customWidth="1"/>
    <col min="13" max="13" width="15.5546875" customWidth="1"/>
    <col min="14" max="14" width="14.77734375" customWidth="1"/>
    <col min="15" max="15" width="15.5546875" customWidth="1"/>
    <col min="16" max="16" width="14.77734375" customWidth="1"/>
    <col min="17" max="17" width="15.5546875" customWidth="1"/>
    <col min="18" max="18" width="14.77734375" customWidth="1"/>
    <col min="19" max="19" width="15.5546875" customWidth="1"/>
    <col min="20" max="20" width="14.77734375" customWidth="1"/>
    <col min="21" max="21" width="16.5546875" customWidth="1"/>
    <col min="22" max="22" width="15.6640625" customWidth="1"/>
    <col min="23" max="23" width="16.5546875" customWidth="1"/>
    <col min="24" max="24" width="15.6640625" customWidth="1"/>
    <col min="25" max="25" width="16.5546875" customWidth="1"/>
    <col min="26" max="26" width="15.6640625" customWidth="1"/>
  </cols>
  <sheetData>
    <row r="1" spans="1:2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x14ac:dyDescent="0.3">
      <c r="A2" t="s">
        <v>27</v>
      </c>
      <c r="B2" t="s">
        <v>73</v>
      </c>
      <c r="D2">
        <v>244736410</v>
      </c>
      <c r="F2">
        <v>158117572</v>
      </c>
      <c r="H2">
        <v>215427363</v>
      </c>
      <c r="J2">
        <v>171437449</v>
      </c>
      <c r="L2">
        <v>212456195</v>
      </c>
      <c r="N2">
        <v>203571815</v>
      </c>
      <c r="P2">
        <v>232080229</v>
      </c>
      <c r="R2">
        <v>238362023</v>
      </c>
      <c r="T2">
        <v>195520509</v>
      </c>
      <c r="V2">
        <v>223665834</v>
      </c>
      <c r="X2">
        <v>241232692</v>
      </c>
      <c r="Z2">
        <v>306119172</v>
      </c>
    </row>
    <row r="3" spans="1:26" x14ac:dyDescent="0.3">
      <c r="A3" t="s">
        <v>87</v>
      </c>
      <c r="B3" t="s">
        <v>73</v>
      </c>
      <c r="D3">
        <v>81636356</v>
      </c>
      <c r="F3">
        <v>64192668</v>
      </c>
      <c r="H3">
        <v>98273552</v>
      </c>
      <c r="J3">
        <v>99416487</v>
      </c>
      <c r="L3">
        <v>101260323</v>
      </c>
      <c r="N3">
        <v>89159462</v>
      </c>
      <c r="P3">
        <v>101520690</v>
      </c>
      <c r="R3">
        <v>108856845</v>
      </c>
      <c r="T3">
        <v>86183247</v>
      </c>
      <c r="V3">
        <v>96393476</v>
      </c>
      <c r="X3">
        <v>102112936</v>
      </c>
      <c r="Z3">
        <v>99231052</v>
      </c>
    </row>
    <row r="4" spans="1:26" x14ac:dyDescent="0.3">
      <c r="A4" t="s">
        <v>28</v>
      </c>
      <c r="B4" t="s">
        <v>73</v>
      </c>
      <c r="D4">
        <v>216220191</v>
      </c>
      <c r="F4">
        <v>120764176</v>
      </c>
      <c r="H4">
        <v>155343851</v>
      </c>
      <c r="J4">
        <v>142855356</v>
      </c>
      <c r="L4">
        <v>187074147</v>
      </c>
      <c r="N4">
        <v>198982914</v>
      </c>
      <c r="P4">
        <v>205981846</v>
      </c>
      <c r="R4">
        <v>220351513</v>
      </c>
      <c r="T4">
        <v>211911074</v>
      </c>
      <c r="V4">
        <v>211765468</v>
      </c>
      <c r="X4">
        <v>250623086</v>
      </c>
      <c r="Z4">
        <v>304277033</v>
      </c>
    </row>
    <row r="5" spans="1:26" x14ac:dyDescent="0.3">
      <c r="A5" t="s">
        <v>29</v>
      </c>
      <c r="B5" t="s">
        <v>74</v>
      </c>
      <c r="C5">
        <v>91937</v>
      </c>
      <c r="D5">
        <v>104219096</v>
      </c>
      <c r="E5">
        <v>131634</v>
      </c>
      <c r="F5">
        <v>169569827</v>
      </c>
      <c r="G5">
        <v>434579</v>
      </c>
      <c r="H5">
        <v>544324124</v>
      </c>
      <c r="I5">
        <v>293326</v>
      </c>
      <c r="J5">
        <v>366347744</v>
      </c>
      <c r="K5">
        <v>257004</v>
      </c>
      <c r="L5">
        <v>297154109</v>
      </c>
      <c r="M5">
        <v>283187</v>
      </c>
      <c r="N5">
        <v>320263543</v>
      </c>
      <c r="O5">
        <v>291413</v>
      </c>
      <c r="P5">
        <v>346450197</v>
      </c>
      <c r="Q5">
        <v>211225</v>
      </c>
      <c r="R5">
        <v>283332382</v>
      </c>
      <c r="S5">
        <v>169864</v>
      </c>
      <c r="T5">
        <v>243246431</v>
      </c>
      <c r="U5">
        <v>141184</v>
      </c>
      <c r="V5">
        <v>220724862</v>
      </c>
      <c r="W5">
        <v>84524</v>
      </c>
      <c r="X5">
        <v>139392246</v>
      </c>
      <c r="Y5">
        <v>104546</v>
      </c>
      <c r="Z5">
        <v>184735768</v>
      </c>
    </row>
    <row r="6" spans="1:26" x14ac:dyDescent="0.3">
      <c r="A6" t="s">
        <v>88</v>
      </c>
      <c r="B6" t="s">
        <v>74</v>
      </c>
      <c r="C6">
        <v>535465</v>
      </c>
      <c r="D6">
        <v>156383877</v>
      </c>
      <c r="E6">
        <v>502311</v>
      </c>
      <c r="F6">
        <v>133617354</v>
      </c>
      <c r="G6">
        <v>452368</v>
      </c>
      <c r="H6">
        <v>127370346</v>
      </c>
      <c r="I6">
        <v>807933</v>
      </c>
      <c r="J6">
        <v>221040030</v>
      </c>
      <c r="K6">
        <v>537828</v>
      </c>
      <c r="L6">
        <v>142468996</v>
      </c>
      <c r="M6">
        <v>288077</v>
      </c>
      <c r="N6">
        <v>81451204</v>
      </c>
      <c r="O6">
        <v>316511</v>
      </c>
      <c r="P6">
        <v>92345710</v>
      </c>
      <c r="Q6">
        <v>269712</v>
      </c>
      <c r="R6">
        <v>73247376</v>
      </c>
      <c r="S6">
        <v>843823</v>
      </c>
      <c r="T6">
        <v>226430606</v>
      </c>
      <c r="U6">
        <v>482707</v>
      </c>
      <c r="V6">
        <v>128209690</v>
      </c>
      <c r="W6">
        <v>354992</v>
      </c>
      <c r="X6">
        <v>101465712</v>
      </c>
      <c r="Y6">
        <v>367333</v>
      </c>
      <c r="Z6">
        <v>100890792</v>
      </c>
    </row>
    <row r="7" spans="1:26" x14ac:dyDescent="0.3">
      <c r="A7" t="s">
        <v>89</v>
      </c>
      <c r="B7" t="s">
        <v>74</v>
      </c>
      <c r="C7">
        <v>976666</v>
      </c>
      <c r="D7">
        <v>249306347</v>
      </c>
      <c r="E7">
        <v>929859</v>
      </c>
      <c r="F7">
        <v>236924202</v>
      </c>
      <c r="G7">
        <v>870717</v>
      </c>
      <c r="H7">
        <v>216068036</v>
      </c>
      <c r="I7">
        <v>703808</v>
      </c>
      <c r="J7">
        <v>178207850</v>
      </c>
      <c r="K7">
        <v>713669</v>
      </c>
      <c r="L7">
        <v>176169488</v>
      </c>
      <c r="M7">
        <v>656913</v>
      </c>
      <c r="N7">
        <v>159365485</v>
      </c>
      <c r="O7">
        <v>892238</v>
      </c>
      <c r="P7">
        <v>214499285</v>
      </c>
      <c r="Q7">
        <v>1189316</v>
      </c>
      <c r="R7">
        <v>284435142</v>
      </c>
      <c r="S7">
        <v>1152681</v>
      </c>
      <c r="T7">
        <v>268425391</v>
      </c>
      <c r="U7">
        <v>1548762</v>
      </c>
      <c r="V7">
        <v>360642101</v>
      </c>
      <c r="W7">
        <v>1479583</v>
      </c>
      <c r="X7">
        <v>352756483</v>
      </c>
      <c r="Y7">
        <v>1405743</v>
      </c>
      <c r="Z7">
        <v>343294691</v>
      </c>
    </row>
    <row r="8" spans="1:26" x14ac:dyDescent="0.3">
      <c r="A8" t="s">
        <v>90</v>
      </c>
      <c r="B8" t="s">
        <v>74</v>
      </c>
      <c r="C8">
        <v>212228</v>
      </c>
      <c r="D8">
        <v>122083763</v>
      </c>
      <c r="E8">
        <v>127057</v>
      </c>
      <c r="F8">
        <v>70956738</v>
      </c>
      <c r="G8">
        <v>200752</v>
      </c>
      <c r="H8">
        <v>103491737</v>
      </c>
      <c r="I8">
        <v>222610</v>
      </c>
      <c r="J8">
        <v>111228929</v>
      </c>
      <c r="K8">
        <v>236886</v>
      </c>
      <c r="L8">
        <v>120294728</v>
      </c>
      <c r="M8">
        <v>69028</v>
      </c>
      <c r="N8">
        <v>35420305</v>
      </c>
      <c r="O8">
        <v>245805</v>
      </c>
      <c r="P8">
        <v>124774843</v>
      </c>
      <c r="Q8">
        <v>132031</v>
      </c>
      <c r="R8">
        <v>66239793</v>
      </c>
      <c r="S8">
        <v>148004</v>
      </c>
      <c r="T8">
        <v>71800114</v>
      </c>
      <c r="U8">
        <v>222742</v>
      </c>
      <c r="V8">
        <v>109836090</v>
      </c>
      <c r="W8">
        <v>163416</v>
      </c>
      <c r="X8">
        <v>81167269</v>
      </c>
      <c r="Y8">
        <v>239148</v>
      </c>
      <c r="Z8">
        <v>110579486</v>
      </c>
    </row>
    <row r="9" spans="1:26" x14ac:dyDescent="0.3">
      <c r="A9" t="s">
        <v>91</v>
      </c>
      <c r="B9" t="s">
        <v>73</v>
      </c>
      <c r="D9">
        <v>79633001</v>
      </c>
      <c r="F9">
        <v>64137166</v>
      </c>
      <c r="H9">
        <v>106180371</v>
      </c>
      <c r="J9">
        <v>127220771</v>
      </c>
      <c r="L9">
        <v>84457650</v>
      </c>
      <c r="N9">
        <v>97466901</v>
      </c>
      <c r="P9">
        <v>112542253</v>
      </c>
      <c r="R9">
        <v>144915345</v>
      </c>
      <c r="T9">
        <v>133438152</v>
      </c>
      <c r="V9">
        <v>156992202</v>
      </c>
      <c r="X9">
        <v>135566463</v>
      </c>
      <c r="Z9">
        <v>142204237</v>
      </c>
    </row>
    <row r="10" spans="1:26" x14ac:dyDescent="0.3">
      <c r="A10" t="s">
        <v>35</v>
      </c>
      <c r="B10" t="s">
        <v>73</v>
      </c>
      <c r="D10">
        <v>45805730</v>
      </c>
      <c r="F10">
        <v>28120604</v>
      </c>
      <c r="H10">
        <v>39523822</v>
      </c>
      <c r="J10">
        <v>33981129</v>
      </c>
      <c r="L10">
        <v>46898417</v>
      </c>
      <c r="N10">
        <v>42015886</v>
      </c>
      <c r="P10">
        <v>52211490</v>
      </c>
      <c r="R10">
        <v>56128734</v>
      </c>
      <c r="T10">
        <v>63823375</v>
      </c>
      <c r="V10">
        <v>72813831</v>
      </c>
      <c r="X10">
        <v>72578716</v>
      </c>
      <c r="Z10">
        <v>75215541</v>
      </c>
    </row>
    <row r="11" spans="1:26" x14ac:dyDescent="0.3">
      <c r="A11" t="s">
        <v>92</v>
      </c>
      <c r="B11" t="s">
        <v>73</v>
      </c>
      <c r="D11">
        <v>90769663</v>
      </c>
      <c r="F11">
        <v>79396810</v>
      </c>
      <c r="H11">
        <v>98396813</v>
      </c>
      <c r="J11">
        <v>103272949</v>
      </c>
      <c r="L11">
        <v>120864101</v>
      </c>
      <c r="N11">
        <v>108197232</v>
      </c>
      <c r="P11">
        <v>140369090</v>
      </c>
      <c r="R11">
        <v>121629822</v>
      </c>
      <c r="T11">
        <v>126314526</v>
      </c>
      <c r="V11">
        <v>108859538</v>
      </c>
      <c r="X11">
        <v>121964200</v>
      </c>
      <c r="Z11">
        <v>123137642</v>
      </c>
    </row>
    <row r="12" spans="1:26" x14ac:dyDescent="0.3">
      <c r="A12" t="s">
        <v>36</v>
      </c>
      <c r="B12" t="s">
        <v>73</v>
      </c>
      <c r="D12">
        <v>397939417</v>
      </c>
      <c r="F12">
        <v>341821507</v>
      </c>
      <c r="H12">
        <v>447566939</v>
      </c>
      <c r="J12">
        <v>455548560</v>
      </c>
      <c r="L12">
        <v>453806526</v>
      </c>
      <c r="N12">
        <v>425581360</v>
      </c>
      <c r="P12">
        <v>352520463</v>
      </c>
      <c r="R12">
        <v>453860896</v>
      </c>
      <c r="T12">
        <v>290377918</v>
      </c>
      <c r="V12">
        <v>403717086</v>
      </c>
      <c r="X12">
        <v>420564858</v>
      </c>
      <c r="Z12">
        <v>456998003</v>
      </c>
    </row>
    <row r="13" spans="1:26" x14ac:dyDescent="0.3">
      <c r="A13" t="s">
        <v>93</v>
      </c>
      <c r="B13" t="s">
        <v>73</v>
      </c>
      <c r="D13">
        <v>10839349</v>
      </c>
      <c r="F13">
        <v>7000310</v>
      </c>
      <c r="H13">
        <v>10093090</v>
      </c>
      <c r="J13">
        <v>10491934</v>
      </c>
      <c r="L13">
        <v>58577167</v>
      </c>
      <c r="N13">
        <v>55559518</v>
      </c>
      <c r="P13">
        <v>63401660</v>
      </c>
      <c r="R13">
        <v>40547138</v>
      </c>
      <c r="T13">
        <v>40992018</v>
      </c>
      <c r="V13">
        <v>38949702</v>
      </c>
      <c r="X13">
        <v>67859287</v>
      </c>
      <c r="Z13">
        <v>105331836</v>
      </c>
    </row>
    <row r="14" spans="1:26" x14ac:dyDescent="0.3">
      <c r="A14" t="s">
        <v>37</v>
      </c>
      <c r="B14" t="s">
        <v>74</v>
      </c>
      <c r="C14">
        <v>1798222</v>
      </c>
      <c r="D14">
        <v>228406571</v>
      </c>
      <c r="E14">
        <v>1694597</v>
      </c>
      <c r="F14">
        <v>206929606</v>
      </c>
      <c r="G14">
        <v>2412691</v>
      </c>
      <c r="H14">
        <v>267326136</v>
      </c>
      <c r="I14">
        <v>2214676</v>
      </c>
      <c r="J14">
        <v>232350430</v>
      </c>
      <c r="K14">
        <v>2261474</v>
      </c>
      <c r="L14">
        <v>247826173</v>
      </c>
      <c r="M14">
        <v>2242607</v>
      </c>
      <c r="N14">
        <v>223319502</v>
      </c>
      <c r="O14">
        <v>2546909</v>
      </c>
      <c r="P14">
        <v>278590906</v>
      </c>
      <c r="Q14">
        <v>2651958</v>
      </c>
      <c r="R14">
        <v>279016385</v>
      </c>
      <c r="S14">
        <v>1629102</v>
      </c>
      <c r="T14">
        <v>175853302</v>
      </c>
      <c r="U14">
        <v>2388725</v>
      </c>
      <c r="V14">
        <v>257491930</v>
      </c>
      <c r="W14">
        <v>2150728</v>
      </c>
      <c r="X14">
        <v>221021647</v>
      </c>
      <c r="Y14">
        <v>2175033</v>
      </c>
      <c r="Z14">
        <v>233998600</v>
      </c>
    </row>
    <row r="15" spans="1:26" x14ac:dyDescent="0.3">
      <c r="A15" t="s">
        <v>39</v>
      </c>
      <c r="B15" t="s">
        <v>74</v>
      </c>
      <c r="C15">
        <v>5089276</v>
      </c>
      <c r="D15">
        <v>669636315</v>
      </c>
      <c r="E15">
        <v>4165319</v>
      </c>
      <c r="F15">
        <v>610634714</v>
      </c>
      <c r="G15">
        <v>5553407</v>
      </c>
      <c r="H15">
        <v>689502656</v>
      </c>
      <c r="I15">
        <v>5897141</v>
      </c>
      <c r="J15">
        <v>745985760</v>
      </c>
      <c r="K15">
        <v>6503575</v>
      </c>
      <c r="L15">
        <v>770520195</v>
      </c>
      <c r="M15">
        <v>6365335</v>
      </c>
      <c r="N15">
        <v>733098690</v>
      </c>
      <c r="O15">
        <v>7051461</v>
      </c>
      <c r="P15">
        <v>838257851</v>
      </c>
      <c r="Q15">
        <v>5379197</v>
      </c>
      <c r="R15">
        <v>684860537</v>
      </c>
      <c r="S15">
        <v>3971181</v>
      </c>
      <c r="T15">
        <v>440722643</v>
      </c>
      <c r="U15">
        <v>4339475</v>
      </c>
      <c r="V15">
        <v>461176985</v>
      </c>
      <c r="W15">
        <v>4008716</v>
      </c>
      <c r="X15">
        <v>411605308</v>
      </c>
      <c r="Y15">
        <v>5513483</v>
      </c>
      <c r="Z15">
        <v>593089551</v>
      </c>
    </row>
    <row r="16" spans="1:26" x14ac:dyDescent="0.3">
      <c r="A16" t="s">
        <v>40</v>
      </c>
      <c r="B16" t="s">
        <v>74</v>
      </c>
      <c r="C16">
        <v>1347484</v>
      </c>
      <c r="D16">
        <v>828731603</v>
      </c>
      <c r="E16">
        <v>902546</v>
      </c>
      <c r="F16">
        <v>547211804</v>
      </c>
      <c r="G16">
        <v>1094660</v>
      </c>
      <c r="H16">
        <v>668730149</v>
      </c>
      <c r="I16">
        <v>1090734</v>
      </c>
      <c r="J16">
        <v>701018362</v>
      </c>
      <c r="K16">
        <v>1396932</v>
      </c>
      <c r="L16">
        <v>934488572</v>
      </c>
      <c r="M16">
        <v>977835</v>
      </c>
      <c r="N16">
        <v>607719942</v>
      </c>
      <c r="O16">
        <v>1227646</v>
      </c>
      <c r="P16">
        <v>781729501</v>
      </c>
      <c r="Q16">
        <v>1082368</v>
      </c>
      <c r="R16">
        <v>684010763</v>
      </c>
      <c r="S16">
        <v>1168734</v>
      </c>
      <c r="T16">
        <v>669255032</v>
      </c>
      <c r="U16">
        <v>1096144</v>
      </c>
      <c r="V16">
        <v>621729897</v>
      </c>
      <c r="W16">
        <v>863555</v>
      </c>
      <c r="X16">
        <v>482351239</v>
      </c>
      <c r="Y16">
        <v>1163407</v>
      </c>
      <c r="Z16">
        <v>636960522</v>
      </c>
    </row>
    <row r="17" spans="1:26" x14ac:dyDescent="0.3">
      <c r="A17" t="s">
        <v>41</v>
      </c>
      <c r="B17" t="s">
        <v>74</v>
      </c>
      <c r="C17">
        <v>737064</v>
      </c>
      <c r="D17">
        <v>585307382</v>
      </c>
      <c r="E17">
        <v>744975</v>
      </c>
      <c r="F17">
        <v>616146046</v>
      </c>
      <c r="G17">
        <v>1063707</v>
      </c>
      <c r="H17">
        <v>889175400</v>
      </c>
      <c r="I17">
        <v>1155587</v>
      </c>
      <c r="J17">
        <v>973280478</v>
      </c>
      <c r="K17">
        <v>967499</v>
      </c>
      <c r="L17">
        <v>742206238</v>
      </c>
      <c r="M17">
        <v>770988</v>
      </c>
      <c r="N17">
        <v>590135064</v>
      </c>
      <c r="O17">
        <v>750576</v>
      </c>
      <c r="P17">
        <v>598274832</v>
      </c>
      <c r="Q17">
        <v>691085</v>
      </c>
      <c r="R17">
        <v>514532482</v>
      </c>
      <c r="S17">
        <v>647398</v>
      </c>
      <c r="T17">
        <v>437223266</v>
      </c>
      <c r="U17">
        <v>938163</v>
      </c>
      <c r="V17">
        <v>659007645</v>
      </c>
      <c r="W17">
        <v>793955</v>
      </c>
      <c r="X17">
        <v>564615360</v>
      </c>
      <c r="Y17">
        <v>1157605</v>
      </c>
      <c r="Z17">
        <v>836519217</v>
      </c>
    </row>
    <row r="18" spans="1:26" x14ac:dyDescent="0.3">
      <c r="A18" t="s">
        <v>94</v>
      </c>
      <c r="B18" t="s">
        <v>74</v>
      </c>
      <c r="C18">
        <v>289018</v>
      </c>
      <c r="D18">
        <v>200851548</v>
      </c>
      <c r="E18">
        <v>214040</v>
      </c>
      <c r="F18">
        <v>146523016</v>
      </c>
      <c r="G18">
        <v>225606</v>
      </c>
      <c r="H18">
        <v>153774126</v>
      </c>
      <c r="I18">
        <v>255131</v>
      </c>
      <c r="J18">
        <v>143886139</v>
      </c>
      <c r="K18">
        <v>285150</v>
      </c>
      <c r="L18">
        <v>178447540</v>
      </c>
      <c r="M18">
        <v>292838</v>
      </c>
      <c r="N18">
        <v>183536279</v>
      </c>
      <c r="O18">
        <v>292345</v>
      </c>
      <c r="P18">
        <v>186364698</v>
      </c>
      <c r="Q18">
        <v>326480</v>
      </c>
      <c r="R18">
        <v>209514555</v>
      </c>
      <c r="S18">
        <v>208338</v>
      </c>
      <c r="T18">
        <v>136037689</v>
      </c>
      <c r="U18">
        <v>269655</v>
      </c>
      <c r="V18">
        <v>184148257</v>
      </c>
      <c r="W18">
        <v>264454</v>
      </c>
      <c r="X18">
        <v>183658174</v>
      </c>
      <c r="Y18">
        <v>198268</v>
      </c>
      <c r="Z18">
        <v>138052771</v>
      </c>
    </row>
    <row r="19" spans="1:26" x14ac:dyDescent="0.3">
      <c r="A19" t="s">
        <v>95</v>
      </c>
      <c r="B19" t="s">
        <v>73</v>
      </c>
      <c r="D19">
        <v>195433960</v>
      </c>
      <c r="F19">
        <v>192847076</v>
      </c>
      <c r="H19">
        <v>152394773</v>
      </c>
      <c r="J19">
        <v>109996514</v>
      </c>
      <c r="L19">
        <v>130019859</v>
      </c>
      <c r="N19">
        <v>99227548</v>
      </c>
      <c r="P19">
        <v>112210379</v>
      </c>
      <c r="R19">
        <v>158347106</v>
      </c>
      <c r="T19">
        <v>114332072</v>
      </c>
      <c r="V19">
        <v>125595098</v>
      </c>
      <c r="X19">
        <v>119125126</v>
      </c>
      <c r="Z19">
        <v>183484127</v>
      </c>
    </row>
    <row r="20" spans="1:26" x14ac:dyDescent="0.3">
      <c r="A20" t="s">
        <v>42</v>
      </c>
      <c r="B20" t="s">
        <v>73</v>
      </c>
      <c r="D20">
        <v>678399276</v>
      </c>
      <c r="F20">
        <v>560385432</v>
      </c>
      <c r="H20">
        <v>696894526</v>
      </c>
      <c r="J20">
        <v>721461452</v>
      </c>
      <c r="L20">
        <v>841599860</v>
      </c>
      <c r="N20">
        <v>672636399</v>
      </c>
      <c r="P20">
        <v>724244982</v>
      </c>
      <c r="R20">
        <v>744701822</v>
      </c>
      <c r="T20">
        <v>645080169</v>
      </c>
      <c r="V20">
        <v>647690449</v>
      </c>
      <c r="X20">
        <v>643446920</v>
      </c>
      <c r="Z20">
        <v>710704765</v>
      </c>
    </row>
    <row r="21" spans="1:26" x14ac:dyDescent="0.3">
      <c r="A21" t="s">
        <v>43</v>
      </c>
      <c r="B21" t="s">
        <v>73</v>
      </c>
      <c r="D21">
        <v>668464447</v>
      </c>
      <c r="F21">
        <v>440340683</v>
      </c>
      <c r="H21">
        <v>661868833</v>
      </c>
      <c r="J21">
        <v>627426949</v>
      </c>
      <c r="L21">
        <v>698986115</v>
      </c>
      <c r="N21">
        <v>616501804</v>
      </c>
      <c r="P21">
        <v>694947519</v>
      </c>
      <c r="R21">
        <v>666567681</v>
      </c>
      <c r="T21">
        <v>594868934</v>
      </c>
      <c r="V21">
        <v>636205913</v>
      </c>
      <c r="X21">
        <v>661864913</v>
      </c>
      <c r="Z21">
        <v>699246125</v>
      </c>
    </row>
    <row r="22" spans="1:26" x14ac:dyDescent="0.3">
      <c r="A22" t="s">
        <v>96</v>
      </c>
      <c r="B22" t="s">
        <v>73</v>
      </c>
      <c r="D22">
        <v>39663476</v>
      </c>
      <c r="F22">
        <v>26738787</v>
      </c>
      <c r="H22">
        <v>40013295</v>
      </c>
      <c r="J22">
        <v>46403680</v>
      </c>
      <c r="L22">
        <v>42847731</v>
      </c>
      <c r="N22">
        <v>37864991</v>
      </c>
      <c r="P22">
        <v>42420105</v>
      </c>
      <c r="R22">
        <v>39748574</v>
      </c>
      <c r="T22">
        <v>31635060</v>
      </c>
      <c r="V22">
        <v>40580488</v>
      </c>
      <c r="X22">
        <v>39405869</v>
      </c>
      <c r="Z22">
        <v>53394508</v>
      </c>
    </row>
    <row r="23" spans="1:26" x14ac:dyDescent="0.3">
      <c r="A23" t="s">
        <v>97</v>
      </c>
      <c r="B23" t="s">
        <v>73</v>
      </c>
      <c r="D23">
        <v>340436782</v>
      </c>
      <c r="F23">
        <v>256743477</v>
      </c>
      <c r="H23">
        <v>336893846</v>
      </c>
      <c r="J23">
        <v>347756866</v>
      </c>
      <c r="L23">
        <v>376316761</v>
      </c>
      <c r="N23">
        <v>348664534</v>
      </c>
      <c r="P23">
        <v>392381241</v>
      </c>
      <c r="R23">
        <v>349628251</v>
      </c>
      <c r="T23">
        <v>373924656</v>
      </c>
      <c r="V23">
        <v>433420542</v>
      </c>
      <c r="X23">
        <v>307401437</v>
      </c>
      <c r="Z23">
        <v>518165974</v>
      </c>
    </row>
    <row r="24" spans="1:26" x14ac:dyDescent="0.3">
      <c r="A24" t="s">
        <v>44</v>
      </c>
      <c r="B24" t="s">
        <v>74</v>
      </c>
      <c r="C24">
        <v>411623</v>
      </c>
      <c r="D24">
        <v>137587259</v>
      </c>
      <c r="E24">
        <v>286262</v>
      </c>
      <c r="F24">
        <v>93401695</v>
      </c>
      <c r="G24">
        <v>421652</v>
      </c>
      <c r="H24">
        <v>120429650</v>
      </c>
      <c r="I24">
        <v>494846</v>
      </c>
      <c r="J24">
        <v>163172518</v>
      </c>
      <c r="K24">
        <v>538426</v>
      </c>
      <c r="L24">
        <v>178915003</v>
      </c>
      <c r="M24">
        <v>452823</v>
      </c>
      <c r="N24">
        <v>153409729</v>
      </c>
      <c r="O24">
        <v>424319</v>
      </c>
      <c r="P24">
        <v>137149725</v>
      </c>
      <c r="Q24">
        <v>448923</v>
      </c>
      <c r="R24">
        <v>157532357</v>
      </c>
      <c r="S24">
        <v>378158</v>
      </c>
      <c r="T24">
        <v>140349453</v>
      </c>
      <c r="U24">
        <v>515096</v>
      </c>
      <c r="V24">
        <v>158660284</v>
      </c>
      <c r="W24">
        <v>474847</v>
      </c>
      <c r="X24">
        <v>157049754</v>
      </c>
      <c r="Y24">
        <v>429891</v>
      </c>
      <c r="Z24">
        <v>124343250</v>
      </c>
    </row>
    <row r="25" spans="1:26" x14ac:dyDescent="0.3">
      <c r="A25" t="s">
        <v>98</v>
      </c>
      <c r="B25" t="s">
        <v>73</v>
      </c>
      <c r="D25">
        <v>104853800</v>
      </c>
      <c r="F25">
        <v>94014240</v>
      </c>
      <c r="H25">
        <v>113017973</v>
      </c>
      <c r="J25">
        <v>116494728</v>
      </c>
      <c r="L25">
        <v>131056058</v>
      </c>
      <c r="N25">
        <v>120799833</v>
      </c>
      <c r="P25">
        <v>119662551</v>
      </c>
      <c r="R25">
        <v>133109072</v>
      </c>
      <c r="T25">
        <v>115913375</v>
      </c>
      <c r="V25">
        <v>116065257</v>
      </c>
      <c r="X25">
        <v>128742693</v>
      </c>
      <c r="Z25">
        <v>132969644</v>
      </c>
    </row>
    <row r="26" spans="1:26" x14ac:dyDescent="0.3">
      <c r="A26" t="s">
        <v>99</v>
      </c>
      <c r="B26" t="s">
        <v>73</v>
      </c>
      <c r="D26">
        <v>64337187</v>
      </c>
      <c r="F26">
        <v>46412502</v>
      </c>
      <c r="H26">
        <v>81777677</v>
      </c>
      <c r="J26">
        <v>81888937</v>
      </c>
      <c r="L26">
        <v>110410871</v>
      </c>
      <c r="N26">
        <v>79966767</v>
      </c>
      <c r="P26">
        <v>81972866</v>
      </c>
      <c r="R26">
        <v>83658699</v>
      </c>
      <c r="T26">
        <v>65040257</v>
      </c>
      <c r="V26">
        <v>81403445</v>
      </c>
      <c r="X26">
        <v>75043808</v>
      </c>
      <c r="Z26">
        <v>97059719</v>
      </c>
    </row>
    <row r="27" spans="1:26" x14ac:dyDescent="0.3">
      <c r="A27" t="s">
        <v>45</v>
      </c>
      <c r="B27" t="s">
        <v>74</v>
      </c>
      <c r="C27">
        <v>674388</v>
      </c>
      <c r="D27">
        <v>917396726</v>
      </c>
      <c r="E27">
        <v>463597</v>
      </c>
      <c r="F27">
        <v>632529491</v>
      </c>
      <c r="G27">
        <v>686310</v>
      </c>
      <c r="H27">
        <v>953940051</v>
      </c>
      <c r="I27">
        <v>664336</v>
      </c>
      <c r="J27">
        <v>924250990</v>
      </c>
      <c r="K27">
        <v>799136</v>
      </c>
      <c r="L27">
        <v>1110128581</v>
      </c>
      <c r="M27">
        <v>637615</v>
      </c>
      <c r="N27">
        <v>907174182</v>
      </c>
      <c r="O27">
        <v>716589</v>
      </c>
      <c r="P27">
        <v>1019474639</v>
      </c>
      <c r="Q27">
        <v>758996</v>
      </c>
      <c r="R27">
        <v>1069576599</v>
      </c>
      <c r="S27">
        <v>678691</v>
      </c>
      <c r="T27">
        <v>936635931</v>
      </c>
      <c r="U27">
        <v>732564</v>
      </c>
      <c r="V27">
        <v>1006868064</v>
      </c>
      <c r="W27">
        <v>742635</v>
      </c>
      <c r="X27">
        <v>1028067165</v>
      </c>
      <c r="Y27">
        <v>821455</v>
      </c>
      <c r="Z27">
        <v>1115656038</v>
      </c>
    </row>
    <row r="28" spans="1:26" x14ac:dyDescent="0.3">
      <c r="A28" t="s">
        <v>46</v>
      </c>
      <c r="B28" t="s">
        <v>73</v>
      </c>
      <c r="D28">
        <v>738478055</v>
      </c>
      <c r="F28">
        <v>482419141</v>
      </c>
      <c r="H28">
        <v>688789235</v>
      </c>
      <c r="J28">
        <v>692130572</v>
      </c>
      <c r="L28">
        <v>799833331</v>
      </c>
      <c r="N28">
        <v>712101688</v>
      </c>
      <c r="P28">
        <v>807324682</v>
      </c>
      <c r="R28">
        <v>782847540</v>
      </c>
      <c r="T28">
        <v>727918881</v>
      </c>
      <c r="V28">
        <v>749729436</v>
      </c>
      <c r="X28">
        <v>792887494</v>
      </c>
      <c r="Z28">
        <v>833222659</v>
      </c>
    </row>
    <row r="29" spans="1:26" x14ac:dyDescent="0.3">
      <c r="A29" t="s">
        <v>47</v>
      </c>
      <c r="B29" t="s">
        <v>74</v>
      </c>
      <c r="C29">
        <v>188828</v>
      </c>
      <c r="D29">
        <v>248695066</v>
      </c>
      <c r="E29">
        <v>105146</v>
      </c>
      <c r="F29">
        <v>146002343</v>
      </c>
      <c r="G29">
        <v>104809</v>
      </c>
      <c r="H29">
        <v>168778597</v>
      </c>
      <c r="I29">
        <v>104249</v>
      </c>
      <c r="J29">
        <v>168684074</v>
      </c>
      <c r="K29">
        <v>135555</v>
      </c>
      <c r="L29">
        <v>216186381</v>
      </c>
      <c r="M29">
        <v>146805</v>
      </c>
      <c r="N29">
        <v>230459844</v>
      </c>
      <c r="O29">
        <v>158271</v>
      </c>
      <c r="P29">
        <v>249902953</v>
      </c>
      <c r="Q29">
        <v>188619</v>
      </c>
      <c r="R29">
        <v>289029184</v>
      </c>
      <c r="S29">
        <v>157629</v>
      </c>
      <c r="T29">
        <v>256918466</v>
      </c>
      <c r="U29">
        <v>187321</v>
      </c>
      <c r="V29">
        <v>320340698</v>
      </c>
      <c r="W29">
        <v>194539</v>
      </c>
      <c r="X29">
        <v>328641956</v>
      </c>
      <c r="Y29">
        <v>229668</v>
      </c>
      <c r="Z29">
        <v>380030584</v>
      </c>
    </row>
    <row r="30" spans="1:26" x14ac:dyDescent="0.3">
      <c r="A30" t="s">
        <v>48</v>
      </c>
      <c r="B30" t="s">
        <v>73</v>
      </c>
      <c r="D30">
        <v>88058196</v>
      </c>
      <c r="F30">
        <v>59489509</v>
      </c>
      <c r="H30">
        <v>83402527</v>
      </c>
      <c r="J30">
        <v>84451273</v>
      </c>
      <c r="L30">
        <v>94953241</v>
      </c>
      <c r="N30">
        <v>86444593</v>
      </c>
      <c r="P30">
        <v>96374523</v>
      </c>
      <c r="R30">
        <v>98044393</v>
      </c>
      <c r="T30">
        <v>88779319</v>
      </c>
      <c r="V30">
        <v>94636481</v>
      </c>
      <c r="X30">
        <v>102249246</v>
      </c>
      <c r="Z30">
        <v>105477075</v>
      </c>
    </row>
    <row r="31" spans="1:26" x14ac:dyDescent="0.3">
      <c r="A31" t="s">
        <v>51</v>
      </c>
      <c r="B31" t="s">
        <v>73</v>
      </c>
      <c r="D31">
        <v>219844704</v>
      </c>
      <c r="F31">
        <v>122300375</v>
      </c>
      <c r="H31">
        <v>193255767</v>
      </c>
      <c r="J31">
        <v>232653367</v>
      </c>
      <c r="L31">
        <v>259401982</v>
      </c>
      <c r="N31">
        <v>232197850</v>
      </c>
      <c r="P31">
        <v>262626191</v>
      </c>
      <c r="R31">
        <v>270704994</v>
      </c>
      <c r="T31">
        <v>234463878</v>
      </c>
      <c r="V31">
        <v>235914933</v>
      </c>
      <c r="X31">
        <v>231009914</v>
      </c>
      <c r="Z31">
        <v>257341223</v>
      </c>
    </row>
    <row r="32" spans="1:26" x14ac:dyDescent="0.3">
      <c r="A32" t="s">
        <v>100</v>
      </c>
      <c r="B32" t="s">
        <v>74</v>
      </c>
      <c r="C32">
        <v>208647</v>
      </c>
      <c r="D32">
        <v>186132502</v>
      </c>
      <c r="E32">
        <v>131887</v>
      </c>
      <c r="F32">
        <v>119295038</v>
      </c>
      <c r="G32">
        <v>200509</v>
      </c>
      <c r="H32">
        <v>177407615</v>
      </c>
      <c r="I32">
        <v>193180</v>
      </c>
      <c r="J32">
        <v>171875889</v>
      </c>
      <c r="K32">
        <v>234310</v>
      </c>
      <c r="L32">
        <v>206719053</v>
      </c>
      <c r="M32">
        <v>211498</v>
      </c>
      <c r="N32">
        <v>186940811</v>
      </c>
      <c r="O32">
        <v>233403</v>
      </c>
      <c r="P32">
        <v>204654020</v>
      </c>
      <c r="Q32">
        <v>222422</v>
      </c>
      <c r="R32">
        <v>195760110</v>
      </c>
      <c r="S32">
        <v>216020</v>
      </c>
      <c r="T32">
        <v>186608855</v>
      </c>
      <c r="U32">
        <v>225154</v>
      </c>
      <c r="V32">
        <v>196431361</v>
      </c>
      <c r="W32">
        <v>225671</v>
      </c>
      <c r="X32">
        <v>194465775</v>
      </c>
      <c r="Y32">
        <v>240230</v>
      </c>
      <c r="Z32">
        <v>209007037</v>
      </c>
    </row>
    <row r="33" spans="1:26" x14ac:dyDescent="0.3">
      <c r="A33" t="s">
        <v>101</v>
      </c>
      <c r="B33" t="s">
        <v>73</v>
      </c>
      <c r="D33">
        <v>82731036</v>
      </c>
      <c r="F33">
        <v>47299123</v>
      </c>
      <c r="H33">
        <v>85002135</v>
      </c>
      <c r="J33">
        <v>85725970</v>
      </c>
      <c r="L33">
        <v>96310287</v>
      </c>
      <c r="N33">
        <v>88225514</v>
      </c>
      <c r="P33">
        <v>96460400</v>
      </c>
      <c r="R33">
        <v>102753896</v>
      </c>
      <c r="T33">
        <v>105762059</v>
      </c>
      <c r="V33">
        <v>105112588</v>
      </c>
      <c r="X33">
        <v>100300181</v>
      </c>
      <c r="Z33">
        <v>104997168</v>
      </c>
    </row>
    <row r="34" spans="1:26" x14ac:dyDescent="0.3">
      <c r="A34" t="s">
        <v>102</v>
      </c>
      <c r="B34" t="s">
        <v>74</v>
      </c>
      <c r="C34">
        <v>146255</v>
      </c>
      <c r="D34">
        <v>289570323</v>
      </c>
      <c r="E34">
        <v>97431</v>
      </c>
      <c r="F34">
        <v>191103409</v>
      </c>
      <c r="G34">
        <v>127753</v>
      </c>
      <c r="H34">
        <v>248671866</v>
      </c>
      <c r="I34">
        <v>132859</v>
      </c>
      <c r="J34">
        <v>270781652</v>
      </c>
      <c r="K34">
        <v>156658</v>
      </c>
      <c r="L34">
        <v>319048094</v>
      </c>
      <c r="M34">
        <v>87474</v>
      </c>
      <c r="N34">
        <v>179311872</v>
      </c>
      <c r="O34">
        <v>110667</v>
      </c>
      <c r="P34">
        <v>219344586</v>
      </c>
      <c r="Q34">
        <v>131433</v>
      </c>
      <c r="R34">
        <v>253832363</v>
      </c>
      <c r="S34">
        <v>119341</v>
      </c>
      <c r="T34">
        <v>217834675</v>
      </c>
      <c r="U34">
        <v>129883</v>
      </c>
      <c r="V34">
        <v>232811247</v>
      </c>
      <c r="W34">
        <v>131875</v>
      </c>
      <c r="X34">
        <v>231984583</v>
      </c>
      <c r="Y34">
        <v>133383</v>
      </c>
      <c r="Z34">
        <v>233376725</v>
      </c>
    </row>
    <row r="35" spans="1:26" x14ac:dyDescent="0.3">
      <c r="A35" t="s">
        <v>53</v>
      </c>
      <c r="B35" t="s">
        <v>74</v>
      </c>
      <c r="C35">
        <v>106348</v>
      </c>
      <c r="D35">
        <v>222112831</v>
      </c>
      <c r="E35">
        <v>61459</v>
      </c>
      <c r="F35">
        <v>131248577</v>
      </c>
      <c r="G35">
        <v>105436</v>
      </c>
      <c r="H35">
        <v>220770478</v>
      </c>
      <c r="I35">
        <v>104604</v>
      </c>
      <c r="J35">
        <v>231827618</v>
      </c>
      <c r="K35">
        <v>113709</v>
      </c>
      <c r="L35">
        <v>250983615</v>
      </c>
      <c r="M35">
        <v>94721</v>
      </c>
      <c r="N35">
        <v>219836225</v>
      </c>
      <c r="O35">
        <v>106485</v>
      </c>
      <c r="P35">
        <v>243862885</v>
      </c>
      <c r="Q35">
        <v>114303</v>
      </c>
      <c r="R35">
        <v>263812883</v>
      </c>
      <c r="S35">
        <v>96325</v>
      </c>
      <c r="T35">
        <v>218101911</v>
      </c>
      <c r="U35">
        <v>111363</v>
      </c>
      <c r="V35">
        <v>237466312</v>
      </c>
      <c r="W35">
        <v>111873</v>
      </c>
      <c r="X35">
        <v>234167358</v>
      </c>
      <c r="Y35">
        <v>116879</v>
      </c>
      <c r="Z35">
        <v>238312729</v>
      </c>
    </row>
    <row r="36" spans="1:26" x14ac:dyDescent="0.3">
      <c r="A36" t="s">
        <v>103</v>
      </c>
      <c r="B36" t="s">
        <v>73</v>
      </c>
      <c r="D36">
        <v>1173872400</v>
      </c>
      <c r="F36">
        <v>790138597</v>
      </c>
      <c r="H36">
        <v>1184535164</v>
      </c>
      <c r="J36">
        <v>1340608344</v>
      </c>
      <c r="L36">
        <v>1524525612</v>
      </c>
      <c r="N36">
        <v>1243506468</v>
      </c>
      <c r="P36">
        <v>1195511486</v>
      </c>
      <c r="R36">
        <v>1239094767</v>
      </c>
      <c r="T36">
        <v>1254140896</v>
      </c>
      <c r="V36">
        <v>1316387571</v>
      </c>
      <c r="X36">
        <v>1289475499</v>
      </c>
      <c r="Z36">
        <v>1330217118</v>
      </c>
    </row>
    <row r="37" spans="1:26" x14ac:dyDescent="0.3">
      <c r="A37" t="s">
        <v>57</v>
      </c>
      <c r="B37" t="s">
        <v>73</v>
      </c>
      <c r="D37">
        <v>564954857</v>
      </c>
      <c r="F37">
        <v>377561949</v>
      </c>
      <c r="H37">
        <v>610468283</v>
      </c>
      <c r="J37">
        <v>628989892</v>
      </c>
      <c r="L37">
        <v>676095841</v>
      </c>
      <c r="N37">
        <v>558704069</v>
      </c>
      <c r="P37">
        <v>572963776</v>
      </c>
      <c r="R37">
        <v>603714244</v>
      </c>
      <c r="T37">
        <v>653070683</v>
      </c>
      <c r="V37">
        <v>631906454</v>
      </c>
      <c r="X37">
        <v>604891983</v>
      </c>
      <c r="Z37">
        <v>643601847</v>
      </c>
    </row>
    <row r="38" spans="1:26" x14ac:dyDescent="0.3">
      <c r="A38" t="s">
        <v>59</v>
      </c>
      <c r="B38" t="s">
        <v>73</v>
      </c>
      <c r="D38">
        <v>174542317</v>
      </c>
      <c r="F38">
        <v>117278654</v>
      </c>
      <c r="H38">
        <v>139303492</v>
      </c>
      <c r="J38">
        <v>131132663</v>
      </c>
      <c r="L38">
        <v>158495644</v>
      </c>
      <c r="N38">
        <v>126855644</v>
      </c>
      <c r="P38">
        <v>122748353</v>
      </c>
      <c r="R38">
        <v>108992937</v>
      </c>
      <c r="T38">
        <v>94476714</v>
      </c>
      <c r="V38">
        <v>99012340</v>
      </c>
      <c r="X38">
        <v>104982235</v>
      </c>
      <c r="Z38">
        <v>120063745</v>
      </c>
    </row>
    <row r="39" spans="1:26" x14ac:dyDescent="0.3">
      <c r="A39" t="s">
        <v>60</v>
      </c>
      <c r="B39" t="s">
        <v>73</v>
      </c>
      <c r="D39">
        <v>81638013</v>
      </c>
      <c r="F39">
        <v>53699453</v>
      </c>
      <c r="H39">
        <v>66442369</v>
      </c>
      <c r="J39">
        <v>58467544</v>
      </c>
      <c r="L39">
        <v>75295264</v>
      </c>
      <c r="N39">
        <v>56797746</v>
      </c>
      <c r="P39">
        <v>77440106</v>
      </c>
      <c r="R39">
        <v>72875274</v>
      </c>
      <c r="T39">
        <v>79630902</v>
      </c>
      <c r="V39">
        <v>84799981</v>
      </c>
      <c r="X39">
        <v>85147753</v>
      </c>
      <c r="Z39">
        <v>87641377</v>
      </c>
    </row>
    <row r="40" spans="1:26" x14ac:dyDescent="0.3">
      <c r="A40" t="s">
        <v>104</v>
      </c>
      <c r="B40" t="s">
        <v>74</v>
      </c>
      <c r="C40">
        <v>356078</v>
      </c>
      <c r="D40">
        <v>140940471</v>
      </c>
      <c r="E40">
        <v>463450</v>
      </c>
      <c r="F40">
        <v>176389338</v>
      </c>
      <c r="G40">
        <v>460914</v>
      </c>
      <c r="H40">
        <v>178059876</v>
      </c>
      <c r="I40">
        <v>408998</v>
      </c>
      <c r="J40">
        <v>150794877</v>
      </c>
      <c r="K40">
        <v>298081</v>
      </c>
      <c r="L40">
        <v>112511187</v>
      </c>
      <c r="M40">
        <v>456408</v>
      </c>
      <c r="N40">
        <v>164977538</v>
      </c>
      <c r="O40">
        <v>369028</v>
      </c>
      <c r="P40">
        <v>137991770</v>
      </c>
      <c r="Q40">
        <v>429547</v>
      </c>
      <c r="R40">
        <v>161553063</v>
      </c>
      <c r="S40">
        <v>308803</v>
      </c>
      <c r="T40">
        <v>113934462</v>
      </c>
      <c r="U40">
        <v>346153</v>
      </c>
      <c r="V40">
        <v>122500320</v>
      </c>
      <c r="W40">
        <v>448937</v>
      </c>
      <c r="X40">
        <v>152310917</v>
      </c>
      <c r="Y40">
        <v>602245</v>
      </c>
      <c r="Z40">
        <v>210833561</v>
      </c>
    </row>
    <row r="41" spans="1:26" x14ac:dyDescent="0.3">
      <c r="A41" t="s">
        <v>61</v>
      </c>
      <c r="B41" t="s">
        <v>74</v>
      </c>
      <c r="C41">
        <v>1486502</v>
      </c>
      <c r="D41">
        <v>1058616836</v>
      </c>
      <c r="E41">
        <v>1165117</v>
      </c>
      <c r="F41">
        <v>823779742</v>
      </c>
      <c r="G41">
        <v>1435818</v>
      </c>
      <c r="H41">
        <v>1043717909</v>
      </c>
      <c r="I41">
        <v>1282046</v>
      </c>
      <c r="J41">
        <v>957967742</v>
      </c>
      <c r="K41">
        <v>1572285</v>
      </c>
      <c r="L41">
        <v>1151158519</v>
      </c>
      <c r="M41">
        <v>1283189</v>
      </c>
      <c r="N41">
        <v>933775512</v>
      </c>
      <c r="O41">
        <v>1186116</v>
      </c>
      <c r="P41">
        <v>918078696</v>
      </c>
      <c r="Q41">
        <v>1340998</v>
      </c>
      <c r="R41">
        <v>1020440092</v>
      </c>
      <c r="S41">
        <v>1547165</v>
      </c>
      <c r="T41">
        <v>1064543106</v>
      </c>
      <c r="U41">
        <v>2412410</v>
      </c>
      <c r="V41">
        <v>1508877331</v>
      </c>
      <c r="W41">
        <v>1462514</v>
      </c>
      <c r="X41">
        <v>1027784307</v>
      </c>
      <c r="Y41">
        <v>1554921</v>
      </c>
      <c r="Z41">
        <v>1080665390</v>
      </c>
    </row>
    <row r="42" spans="1:26" x14ac:dyDescent="0.3">
      <c r="A42" t="s">
        <v>62</v>
      </c>
      <c r="B42" t="s">
        <v>73</v>
      </c>
      <c r="D42">
        <v>520234240</v>
      </c>
      <c r="F42">
        <v>335403249</v>
      </c>
      <c r="H42">
        <v>478537741</v>
      </c>
      <c r="J42">
        <v>539332237</v>
      </c>
      <c r="L42">
        <v>619060282</v>
      </c>
      <c r="N42">
        <v>549941144</v>
      </c>
      <c r="P42">
        <v>588805209</v>
      </c>
      <c r="R42">
        <v>559558020</v>
      </c>
      <c r="T42">
        <v>525915025</v>
      </c>
      <c r="V42">
        <v>567077173</v>
      </c>
      <c r="X42">
        <v>583024172</v>
      </c>
      <c r="Z42">
        <v>609842971</v>
      </c>
    </row>
    <row r="43" spans="1:26" x14ac:dyDescent="0.3">
      <c r="A43" t="s">
        <v>105</v>
      </c>
      <c r="B43" t="s">
        <v>74</v>
      </c>
      <c r="C43">
        <v>171662</v>
      </c>
      <c r="D43">
        <v>720478978</v>
      </c>
      <c r="E43">
        <v>131337</v>
      </c>
      <c r="F43">
        <v>560489057</v>
      </c>
      <c r="G43">
        <v>186475</v>
      </c>
      <c r="H43">
        <v>760945772</v>
      </c>
      <c r="I43">
        <v>165030</v>
      </c>
      <c r="J43">
        <v>699705389</v>
      </c>
      <c r="K43">
        <v>207638</v>
      </c>
      <c r="L43">
        <v>953824507</v>
      </c>
      <c r="M43">
        <v>185004</v>
      </c>
      <c r="N43">
        <v>859152769</v>
      </c>
      <c r="O43">
        <v>190246</v>
      </c>
      <c r="P43">
        <v>867690697</v>
      </c>
      <c r="Q43">
        <v>187684</v>
      </c>
      <c r="R43">
        <v>823616873</v>
      </c>
      <c r="S43">
        <v>171463</v>
      </c>
      <c r="T43">
        <v>753142650</v>
      </c>
      <c r="U43">
        <v>180657</v>
      </c>
      <c r="V43">
        <v>819729289</v>
      </c>
      <c r="W43">
        <v>183037</v>
      </c>
      <c r="X43">
        <v>834857842</v>
      </c>
      <c r="Y43">
        <v>192402</v>
      </c>
      <c r="Z43">
        <v>902312960</v>
      </c>
    </row>
    <row r="44" spans="1:26" x14ac:dyDescent="0.3">
      <c r="A44" t="s">
        <v>106</v>
      </c>
      <c r="B44" t="s">
        <v>73</v>
      </c>
      <c r="D44">
        <v>265595257</v>
      </c>
      <c r="F44">
        <v>162606572</v>
      </c>
      <c r="H44">
        <v>249579992</v>
      </c>
      <c r="J44">
        <v>236075807</v>
      </c>
      <c r="L44">
        <v>314605601</v>
      </c>
      <c r="N44">
        <v>264816025</v>
      </c>
      <c r="P44">
        <v>300748960</v>
      </c>
      <c r="R44">
        <v>285765379</v>
      </c>
      <c r="T44">
        <v>255537912</v>
      </c>
      <c r="V44">
        <v>259987460</v>
      </c>
      <c r="X44">
        <v>292582854</v>
      </c>
      <c r="Z44">
        <v>308847820</v>
      </c>
    </row>
    <row r="45" spans="1:26" x14ac:dyDescent="0.3">
      <c r="A45" t="s">
        <v>64</v>
      </c>
      <c r="B45" t="s">
        <v>73</v>
      </c>
      <c r="D45">
        <v>8551893506</v>
      </c>
      <c r="F45">
        <v>7083181628</v>
      </c>
      <c r="H45">
        <v>8423484752</v>
      </c>
      <c r="J45">
        <v>7609241683</v>
      </c>
      <c r="L45">
        <v>8910986998</v>
      </c>
      <c r="N45">
        <v>8890464343</v>
      </c>
      <c r="P45">
        <v>10083981444</v>
      </c>
      <c r="R45">
        <v>9811965038</v>
      </c>
      <c r="T45">
        <v>9707688278</v>
      </c>
      <c r="V45">
        <v>9409212378</v>
      </c>
      <c r="X45">
        <v>9258234337</v>
      </c>
      <c r="Z45">
        <v>9322183671</v>
      </c>
    </row>
    <row r="46" spans="1:26" x14ac:dyDescent="0.3">
      <c r="A46" t="s">
        <v>107</v>
      </c>
      <c r="B46" t="s">
        <v>73</v>
      </c>
      <c r="D46">
        <v>187935832</v>
      </c>
      <c r="F46">
        <v>167678685</v>
      </c>
      <c r="H46">
        <v>228782003</v>
      </c>
      <c r="J46">
        <v>213418206</v>
      </c>
      <c r="L46">
        <v>258086335</v>
      </c>
      <c r="N46">
        <v>189762266</v>
      </c>
      <c r="P46">
        <v>162025636</v>
      </c>
      <c r="R46">
        <v>140305108</v>
      </c>
      <c r="T46">
        <v>148943176</v>
      </c>
      <c r="V46">
        <v>159756856</v>
      </c>
      <c r="X46">
        <v>163245783</v>
      </c>
      <c r="Z46">
        <v>208943470</v>
      </c>
    </row>
    <row r="47" spans="1:26" x14ac:dyDescent="0.3">
      <c r="A47" t="s">
        <v>65</v>
      </c>
      <c r="B47" t="s">
        <v>73</v>
      </c>
      <c r="D47">
        <v>889933832</v>
      </c>
      <c r="F47">
        <v>589365997</v>
      </c>
      <c r="H47">
        <v>797933448</v>
      </c>
      <c r="J47">
        <v>789305519</v>
      </c>
      <c r="L47">
        <v>677704255</v>
      </c>
      <c r="N47">
        <v>751686330</v>
      </c>
      <c r="P47">
        <v>923200179</v>
      </c>
      <c r="R47">
        <v>909038996</v>
      </c>
      <c r="T47">
        <v>1044739526</v>
      </c>
      <c r="V47">
        <v>1071250576</v>
      </c>
      <c r="X47">
        <v>969459986</v>
      </c>
      <c r="Z47">
        <v>973970092</v>
      </c>
    </row>
    <row r="48" spans="1:26" x14ac:dyDescent="0.3">
      <c r="A48" t="s">
        <v>66</v>
      </c>
      <c r="B48" t="s">
        <v>73</v>
      </c>
      <c r="D48">
        <v>216519012</v>
      </c>
      <c r="F48">
        <v>152756470</v>
      </c>
      <c r="H48">
        <v>186256485</v>
      </c>
      <c r="J48">
        <v>179264441</v>
      </c>
      <c r="L48">
        <v>182448864</v>
      </c>
      <c r="N48">
        <v>175728581</v>
      </c>
      <c r="P48">
        <v>188688029</v>
      </c>
      <c r="R48">
        <v>186309329</v>
      </c>
      <c r="T48">
        <v>174892200</v>
      </c>
      <c r="V48">
        <v>191298594</v>
      </c>
      <c r="X48">
        <v>178063968</v>
      </c>
      <c r="Z48">
        <v>195265139</v>
      </c>
    </row>
    <row r="49" spans="1:26" x14ac:dyDescent="0.3">
      <c r="A49" t="s">
        <v>108</v>
      </c>
      <c r="B49" t="s">
        <v>73</v>
      </c>
      <c r="D49">
        <v>3987830287</v>
      </c>
      <c r="F49">
        <v>2582515140</v>
      </c>
      <c r="H49">
        <v>3779124689</v>
      </c>
      <c r="J49">
        <v>3795390287</v>
      </c>
      <c r="L49">
        <v>4453717380</v>
      </c>
      <c r="N49">
        <v>3836190676</v>
      </c>
      <c r="P49">
        <v>4437029138</v>
      </c>
      <c r="R49">
        <v>4537047241</v>
      </c>
      <c r="T49">
        <v>4038482853</v>
      </c>
      <c r="V49">
        <v>4295944755</v>
      </c>
      <c r="X49">
        <v>4431094308</v>
      </c>
      <c r="Z49">
        <v>4685472325</v>
      </c>
    </row>
    <row r="50" spans="1:26" x14ac:dyDescent="0.3">
      <c r="A50" t="s">
        <v>68</v>
      </c>
      <c r="B50" t="s">
        <v>73</v>
      </c>
      <c r="D50">
        <v>270469218</v>
      </c>
      <c r="F50">
        <v>183570788</v>
      </c>
      <c r="H50">
        <v>243006321</v>
      </c>
      <c r="J50">
        <v>250832852</v>
      </c>
      <c r="L50">
        <v>302105629</v>
      </c>
      <c r="N50">
        <v>270816087</v>
      </c>
      <c r="P50">
        <v>304668375</v>
      </c>
      <c r="R50">
        <v>330072399</v>
      </c>
      <c r="T50">
        <v>265119616</v>
      </c>
      <c r="V50">
        <v>300920507</v>
      </c>
      <c r="X50">
        <v>318061004</v>
      </c>
      <c r="Z50">
        <v>348344743</v>
      </c>
    </row>
    <row r="51" spans="1:26" x14ac:dyDescent="0.3">
      <c r="A51" t="s">
        <v>109</v>
      </c>
      <c r="B51" t="s">
        <v>110</v>
      </c>
      <c r="C51">
        <v>6712</v>
      </c>
      <c r="D51">
        <v>139537549</v>
      </c>
      <c r="E51">
        <v>9638</v>
      </c>
      <c r="F51">
        <v>203223137</v>
      </c>
      <c r="G51">
        <v>15857</v>
      </c>
      <c r="H51">
        <v>330667671</v>
      </c>
      <c r="I51">
        <v>11549</v>
      </c>
      <c r="J51">
        <v>255654018</v>
      </c>
      <c r="K51">
        <v>14913</v>
      </c>
      <c r="L51">
        <v>310880701</v>
      </c>
      <c r="M51">
        <v>15708</v>
      </c>
      <c r="N51">
        <v>308058781</v>
      </c>
      <c r="O51">
        <v>17233</v>
      </c>
      <c r="P51">
        <v>343821514</v>
      </c>
      <c r="Q51">
        <v>15061</v>
      </c>
      <c r="R51">
        <v>298813687</v>
      </c>
      <c r="S51">
        <v>18405</v>
      </c>
      <c r="T51">
        <v>377776949</v>
      </c>
      <c r="U51">
        <v>17706</v>
      </c>
      <c r="V51">
        <v>374112694</v>
      </c>
      <c r="W51">
        <v>17855</v>
      </c>
      <c r="X51">
        <v>375902061</v>
      </c>
      <c r="Y51">
        <v>12881</v>
      </c>
      <c r="Z51">
        <v>303571525</v>
      </c>
    </row>
    <row r="52" spans="1:26" x14ac:dyDescent="0.3">
      <c r="A52" t="s">
        <v>111</v>
      </c>
      <c r="B52" t="s">
        <v>73</v>
      </c>
      <c r="D52">
        <v>342450419</v>
      </c>
      <c r="F52">
        <v>260140638</v>
      </c>
      <c r="H52">
        <v>318246934</v>
      </c>
      <c r="J52">
        <v>379054663</v>
      </c>
      <c r="L52">
        <v>390528580</v>
      </c>
      <c r="N52">
        <v>363706278</v>
      </c>
      <c r="P52">
        <v>440896821</v>
      </c>
      <c r="R52">
        <v>425781861</v>
      </c>
      <c r="T52">
        <v>447986951</v>
      </c>
      <c r="V52">
        <v>545061799</v>
      </c>
      <c r="X52">
        <v>474202741</v>
      </c>
      <c r="Z52">
        <v>478983075</v>
      </c>
    </row>
    <row r="53" spans="1:26" x14ac:dyDescent="0.3">
      <c r="A53" t="s">
        <v>112</v>
      </c>
      <c r="B53" t="s">
        <v>73</v>
      </c>
      <c r="D53">
        <v>48564630</v>
      </c>
      <c r="F53">
        <v>29483489</v>
      </c>
      <c r="H53">
        <v>45793222</v>
      </c>
      <c r="J53">
        <v>42255248</v>
      </c>
      <c r="L53">
        <v>59608106</v>
      </c>
      <c r="N53">
        <v>53005474</v>
      </c>
      <c r="P53">
        <v>60924942</v>
      </c>
      <c r="R53">
        <v>59878944</v>
      </c>
      <c r="T53">
        <v>56917693</v>
      </c>
      <c r="V53">
        <v>60067600</v>
      </c>
      <c r="X53">
        <v>55927222</v>
      </c>
      <c r="Z53">
        <v>60646829</v>
      </c>
    </row>
    <row r="54" spans="1:26" x14ac:dyDescent="0.3">
      <c r="A54" t="s">
        <v>113</v>
      </c>
      <c r="B54" t="s">
        <v>73</v>
      </c>
      <c r="D54">
        <v>120970776</v>
      </c>
      <c r="F54">
        <v>80774811</v>
      </c>
      <c r="H54">
        <v>152792728</v>
      </c>
      <c r="J54">
        <v>96612857</v>
      </c>
      <c r="L54">
        <v>131858576</v>
      </c>
      <c r="N54">
        <v>128527724</v>
      </c>
      <c r="P54">
        <v>110869981</v>
      </c>
      <c r="R54">
        <v>128781684</v>
      </c>
      <c r="T54">
        <v>94406189</v>
      </c>
      <c r="V54">
        <v>223696037</v>
      </c>
      <c r="X54">
        <v>147763670</v>
      </c>
      <c r="Z54">
        <v>260012285</v>
      </c>
    </row>
    <row r="55" spans="1:26" x14ac:dyDescent="0.3">
      <c r="A55" t="s">
        <v>72</v>
      </c>
      <c r="B55" t="s">
        <v>73</v>
      </c>
      <c r="D55">
        <v>1863177133</v>
      </c>
      <c r="F55">
        <v>1354931529</v>
      </c>
      <c r="H55">
        <v>1919797308</v>
      </c>
      <c r="J55">
        <v>1739114589</v>
      </c>
      <c r="L55">
        <v>1805083005</v>
      </c>
      <c r="N55">
        <v>1633277468</v>
      </c>
      <c r="P55">
        <v>1815192934</v>
      </c>
      <c r="R55">
        <v>1915260976</v>
      </c>
      <c r="T55">
        <v>1735384068</v>
      </c>
      <c r="V55">
        <v>1823952596</v>
      </c>
      <c r="X55">
        <v>1993843510</v>
      </c>
      <c r="Z55">
        <v>2086161708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3DF1-78F8-480C-91C8-183B8592D607}">
  <dimension ref="A1:M4"/>
  <sheetViews>
    <sheetView tabSelected="1" workbookViewId="0">
      <selection activeCell="E13" sqref="E13"/>
    </sheetView>
  </sheetViews>
  <sheetFormatPr defaultRowHeight="14.4" x14ac:dyDescent="0.3"/>
  <cols>
    <col min="1" max="1" width="18.21875" bestFit="1" customWidth="1"/>
    <col min="2" max="13" width="12" bestFit="1" customWidth="1"/>
  </cols>
  <sheetData>
    <row r="1" spans="1:13" x14ac:dyDescent="0.3">
      <c r="A1" t="s">
        <v>114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3">
      <c r="A2" t="s">
        <v>115</v>
      </c>
      <c r="B2">
        <f>SUM(Table2[Trị giá tháng 1])</f>
        <v>34558605721</v>
      </c>
      <c r="C2">
        <f>SUM(Table2[Trị giá tháng 2])</f>
        <v>24755298705</v>
      </c>
      <c r="D2">
        <f>SUM(Table2[Trị giá tháng 3])</f>
        <v>33635380991</v>
      </c>
      <c r="E2">
        <f>SUM(Table2[Trị giá tháng 4])</f>
        <v>31269327832</v>
      </c>
      <c r="F2">
        <f>SUM(Table2[Trị giá tháng 5])</f>
        <v>33292197850</v>
      </c>
      <c r="G2">
        <f>SUM(Table2[Trị giá tháng 6])</f>
        <v>33904742478</v>
      </c>
      <c r="H2">
        <f>SUM(Table2[Trị giá tháng 7])</f>
        <v>36235981748</v>
      </c>
      <c r="I2">
        <f>SUM(Table2[Trị giá tháng 8])</f>
        <v>37792019998</v>
      </c>
      <c r="J2">
        <f>SUM(Table2[Trị giá tháng 9])</f>
        <v>34077615351</v>
      </c>
      <c r="K2">
        <f>SUM(Table2[Trị giá tháng 10])</f>
        <v>35634513320</v>
      </c>
      <c r="L2">
        <f>SUM(Table2[Trị giá tháng 11])</f>
        <v>33733773009</v>
      </c>
      <c r="M2">
        <f>SUM(Table2[Trị giá tháng 12])</f>
        <v>35528989183</v>
      </c>
    </row>
    <row r="3" spans="1:13" x14ac:dyDescent="0.3">
      <c r="A3" t="s">
        <v>116</v>
      </c>
      <c r="B3">
        <f>SUM(Table3[Trị giá tháng 1])</f>
        <v>30854857808</v>
      </c>
      <c r="C3">
        <f>SUM(Table3[Trị giá tháng 2])</f>
        <v>23329603941</v>
      </c>
      <c r="D3">
        <f>SUM(Table3[Trị giá tháng 3])</f>
        <v>30991353514</v>
      </c>
      <c r="E3">
        <f>SUM(Table3[Trị giá tháng 4])</f>
        <v>29987772264</v>
      </c>
      <c r="F3">
        <f>SUM(Table3[Trị giá tháng 5])</f>
        <v>33807268274</v>
      </c>
      <c r="G3">
        <f>SUM(Table3[Trị giá tháng 6])</f>
        <v>30486360209</v>
      </c>
      <c r="H3">
        <f>SUM(Table3[Trị giá tháng 7])</f>
        <v>33880207837</v>
      </c>
      <c r="I3">
        <f>SUM(Table3[Trị giá tháng 8])</f>
        <v>33742363167</v>
      </c>
      <c r="J3">
        <f>SUM(Table3[Trị giá tháng 9])</f>
        <v>31758453093</v>
      </c>
      <c r="K3">
        <f>SUM(Table3[Trị giá tháng 10])</f>
        <v>33600609501</v>
      </c>
      <c r="L3">
        <f>SUM(Table3[Trị giá tháng 11])</f>
        <v>32667246020</v>
      </c>
      <c r="M3">
        <f>SUM(Table3[Trị giá tháng 12])</f>
        <v>35005006915</v>
      </c>
    </row>
    <row r="4" spans="1:13" x14ac:dyDescent="0.3">
      <c r="A4" t="s">
        <v>117</v>
      </c>
      <c r="B4">
        <f>B2-B3</f>
        <v>3703747913</v>
      </c>
      <c r="C4">
        <f>C2-C3</f>
        <v>1425694764</v>
      </c>
      <c r="D4">
        <f t="shared" ref="C4:M4" si="0">D2-D3</f>
        <v>2644027477</v>
      </c>
      <c r="E4">
        <f t="shared" si="0"/>
        <v>1281555568</v>
      </c>
      <c r="F4">
        <f t="shared" si="0"/>
        <v>-515070424</v>
      </c>
      <c r="G4">
        <f t="shared" si="0"/>
        <v>3418382269</v>
      </c>
      <c r="H4">
        <f t="shared" si="0"/>
        <v>2355773911</v>
      </c>
      <c r="I4">
        <f t="shared" si="0"/>
        <v>4049656831</v>
      </c>
      <c r="J4">
        <f t="shared" si="0"/>
        <v>2319162258</v>
      </c>
      <c r="K4">
        <f t="shared" si="0"/>
        <v>2033903819</v>
      </c>
      <c r="L4">
        <f t="shared" si="0"/>
        <v>1066526989</v>
      </c>
      <c r="M4">
        <f t="shared" si="0"/>
        <v>523982268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workbookViewId="0">
      <selection activeCell="V5" sqref="V5"/>
    </sheetView>
  </sheetViews>
  <sheetFormatPr defaultRowHeight="14.4" x14ac:dyDescent="0.3"/>
  <cols>
    <col min="1" max="1" width="5.88671875" customWidth="1"/>
    <col min="2" max="2" width="35" bestFit="1" customWidth="1"/>
    <col min="3" max="3" width="6.44140625" customWidth="1"/>
    <col min="4" max="4" width="15.5546875" customWidth="1"/>
    <col min="5" max="5" width="14.6640625" customWidth="1"/>
    <col min="6" max="6" width="15.5546875" customWidth="1"/>
    <col min="7" max="7" width="14.6640625" customWidth="1"/>
    <col min="8" max="8" width="15.5546875" customWidth="1"/>
    <col min="9" max="9" width="14.6640625" customWidth="1"/>
    <col min="10" max="10" width="15.5546875" customWidth="1"/>
    <col min="11" max="11" width="14.6640625" customWidth="1"/>
    <col min="12" max="12" width="15.5546875" customWidth="1"/>
    <col min="13" max="13" width="14.6640625" customWidth="1"/>
    <col min="14" max="14" width="15.5546875" customWidth="1"/>
    <col min="15" max="15" width="14.6640625" customWidth="1"/>
    <col min="16" max="16" width="15.5546875" customWidth="1"/>
    <col min="17" max="17" width="14.6640625" customWidth="1"/>
    <col min="18" max="18" width="15.5546875" customWidth="1"/>
    <col min="19" max="19" width="14.6640625" customWidth="1"/>
    <col min="20" max="20" width="15.5546875" customWidth="1"/>
    <col min="21" max="21" width="14.6640625" customWidth="1"/>
    <col min="22" max="22" width="16.5546875" customWidth="1"/>
    <col min="23" max="23" width="15.6640625" customWidth="1"/>
    <col min="24" max="24" width="16.5546875" customWidth="1"/>
    <col min="25" max="25" width="15.6640625" customWidth="1"/>
    <col min="26" max="26" width="16.5546875" customWidth="1"/>
    <col min="27" max="27" width="15.66406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>
        <v>1</v>
      </c>
      <c r="B2" t="s">
        <v>27</v>
      </c>
      <c r="C2" t="s">
        <v>73</v>
      </c>
      <c r="E2">
        <v>64.599999999999994</v>
      </c>
      <c r="G2">
        <v>13</v>
      </c>
      <c r="I2">
        <v>6.1</v>
      </c>
      <c r="K2">
        <v>5.6</v>
      </c>
      <c r="M2">
        <v>5.7</v>
      </c>
      <c r="O2">
        <v>6.2</v>
      </c>
      <c r="Q2">
        <v>8</v>
      </c>
      <c r="S2">
        <v>9</v>
      </c>
      <c r="U2">
        <v>9.5</v>
      </c>
      <c r="W2">
        <v>10.9</v>
      </c>
      <c r="Y2">
        <v>11.5</v>
      </c>
      <c r="AA2">
        <v>11.9</v>
      </c>
    </row>
    <row r="3" spans="1:27" x14ac:dyDescent="0.3">
      <c r="A3">
        <v>2</v>
      </c>
      <c r="B3" t="s">
        <v>28</v>
      </c>
      <c r="C3" t="s">
        <v>73</v>
      </c>
      <c r="E3">
        <v>103.2</v>
      </c>
      <c r="G3">
        <v>44.9</v>
      </c>
      <c r="I3">
        <v>31.2</v>
      </c>
      <c r="K3">
        <v>38</v>
      </c>
      <c r="M3">
        <v>31.9</v>
      </c>
      <c r="O3">
        <v>24.3</v>
      </c>
      <c r="Q3">
        <v>25.9</v>
      </c>
      <c r="S3">
        <v>33.200000000000003</v>
      </c>
      <c r="U3">
        <v>33.9</v>
      </c>
      <c r="W3">
        <v>27.8</v>
      </c>
      <c r="Y3">
        <v>27.4</v>
      </c>
      <c r="AA3">
        <v>27.6</v>
      </c>
    </row>
    <row r="4" spans="1:27" x14ac:dyDescent="0.3">
      <c r="A4">
        <v>3</v>
      </c>
      <c r="B4" t="s">
        <v>29</v>
      </c>
      <c r="C4" t="s">
        <v>74</v>
      </c>
      <c r="D4">
        <v>139</v>
      </c>
      <c r="E4">
        <v>125.7</v>
      </c>
      <c r="F4">
        <v>48.5</v>
      </c>
      <c r="G4">
        <v>39</v>
      </c>
      <c r="H4">
        <v>35.1</v>
      </c>
      <c r="I4">
        <v>24.3</v>
      </c>
      <c r="J4">
        <v>33.4</v>
      </c>
      <c r="K4">
        <v>21.9</v>
      </c>
      <c r="L4">
        <v>32.4</v>
      </c>
      <c r="M4">
        <v>21.5</v>
      </c>
      <c r="N4">
        <v>26.7</v>
      </c>
      <c r="O4">
        <v>19.2</v>
      </c>
      <c r="P4">
        <v>25.8</v>
      </c>
      <c r="Q4">
        <v>21.6</v>
      </c>
      <c r="R4">
        <v>22.9</v>
      </c>
      <c r="S4">
        <v>21.8</v>
      </c>
      <c r="T4">
        <v>20.100000000000001</v>
      </c>
      <c r="U4">
        <v>21.7</v>
      </c>
      <c r="V4">
        <v>17.899999999999999</v>
      </c>
      <c r="W4">
        <v>21.4</v>
      </c>
      <c r="X4">
        <v>15.2</v>
      </c>
      <c r="Y4">
        <v>20.6</v>
      </c>
      <c r="Z4">
        <v>12.4</v>
      </c>
      <c r="AA4">
        <v>19.2</v>
      </c>
    </row>
    <row r="5" spans="1:27" x14ac:dyDescent="0.3">
      <c r="A5">
        <v>4</v>
      </c>
      <c r="B5" t="s">
        <v>30</v>
      </c>
      <c r="C5" t="s">
        <v>74</v>
      </c>
      <c r="D5">
        <v>67.099999999999994</v>
      </c>
      <c r="E5">
        <v>133.69999999999999</v>
      </c>
      <c r="F5">
        <v>15.5</v>
      </c>
      <c r="G5">
        <v>67.7</v>
      </c>
      <c r="H5">
        <v>5.7</v>
      </c>
      <c r="I5">
        <v>56.6</v>
      </c>
      <c r="J5">
        <v>2.5</v>
      </c>
      <c r="K5">
        <v>53.4</v>
      </c>
      <c r="L5">
        <v>-4.9000000000000004</v>
      </c>
      <c r="M5">
        <v>43.1</v>
      </c>
      <c r="N5">
        <v>-10.6</v>
      </c>
      <c r="O5">
        <v>35.200000000000003</v>
      </c>
      <c r="P5">
        <v>-12.4</v>
      </c>
      <c r="Q5">
        <v>33.5</v>
      </c>
      <c r="R5">
        <v>-12.1</v>
      </c>
      <c r="S5">
        <v>35.6</v>
      </c>
      <c r="T5">
        <v>-11.7</v>
      </c>
      <c r="U5">
        <v>37.799999999999997</v>
      </c>
      <c r="V5">
        <v>-11.1</v>
      </c>
      <c r="W5">
        <v>39.200000000000003</v>
      </c>
      <c r="X5">
        <v>-14</v>
      </c>
      <c r="Y5">
        <v>35.4</v>
      </c>
      <c r="Z5">
        <v>-17.100000000000001</v>
      </c>
      <c r="AA5">
        <v>32.5</v>
      </c>
    </row>
    <row r="6" spans="1:27" x14ac:dyDescent="0.3">
      <c r="A6">
        <v>5</v>
      </c>
      <c r="B6" t="s">
        <v>31</v>
      </c>
      <c r="C6" t="s">
        <v>74</v>
      </c>
      <c r="D6">
        <v>84.1</v>
      </c>
      <c r="E6">
        <v>83.9</v>
      </c>
      <c r="F6">
        <v>29.9</v>
      </c>
      <c r="G6">
        <v>28.8</v>
      </c>
      <c r="H6">
        <v>24.8</v>
      </c>
      <c r="I6">
        <v>22.8</v>
      </c>
      <c r="J6">
        <v>25</v>
      </c>
      <c r="K6">
        <v>23.5</v>
      </c>
      <c r="L6">
        <v>24.3</v>
      </c>
      <c r="M6">
        <v>22.7</v>
      </c>
      <c r="N6">
        <v>28.2</v>
      </c>
      <c r="O6">
        <v>29.9</v>
      </c>
      <c r="P6">
        <v>31.6</v>
      </c>
      <c r="Q6">
        <v>33.5</v>
      </c>
      <c r="R6">
        <v>30.8</v>
      </c>
      <c r="S6">
        <v>33.4</v>
      </c>
      <c r="T6">
        <v>29.5</v>
      </c>
      <c r="U6">
        <v>31.9</v>
      </c>
      <c r="V6">
        <v>28.3</v>
      </c>
      <c r="W6">
        <v>30.3</v>
      </c>
      <c r="X6">
        <v>25.4</v>
      </c>
      <c r="Y6">
        <v>26.9</v>
      </c>
      <c r="Z6">
        <v>22</v>
      </c>
      <c r="AA6">
        <v>23.2</v>
      </c>
    </row>
    <row r="7" spans="1:27" x14ac:dyDescent="0.3">
      <c r="A7">
        <v>6</v>
      </c>
      <c r="B7" t="s">
        <v>32</v>
      </c>
      <c r="C7" t="s">
        <v>74</v>
      </c>
      <c r="D7">
        <v>40.1</v>
      </c>
      <c r="E7">
        <v>62.8</v>
      </c>
      <c r="F7">
        <v>-23.7</v>
      </c>
      <c r="G7">
        <v>-2.1</v>
      </c>
      <c r="H7">
        <v>-25.4</v>
      </c>
      <c r="I7">
        <v>1.1000000000000001</v>
      </c>
      <c r="J7">
        <v>-19.100000000000001</v>
      </c>
      <c r="K7">
        <v>11.2</v>
      </c>
      <c r="L7">
        <v>-13.5</v>
      </c>
      <c r="M7">
        <v>20.6</v>
      </c>
      <c r="N7">
        <v>-7.1</v>
      </c>
      <c r="O7">
        <v>30.8</v>
      </c>
      <c r="P7">
        <v>-2.7</v>
      </c>
      <c r="Q7">
        <v>40.700000000000003</v>
      </c>
      <c r="R7">
        <v>-2.7</v>
      </c>
      <c r="S7">
        <v>42.8</v>
      </c>
      <c r="T7">
        <v>-2.8</v>
      </c>
      <c r="U7">
        <v>45</v>
      </c>
      <c r="V7">
        <v>-3</v>
      </c>
      <c r="W7">
        <v>47</v>
      </c>
      <c r="X7">
        <v>-4.4000000000000004</v>
      </c>
      <c r="Y7">
        <v>46.2</v>
      </c>
      <c r="Z7">
        <v>-6.2</v>
      </c>
      <c r="AA7">
        <v>44.4</v>
      </c>
    </row>
    <row r="8" spans="1:27" x14ac:dyDescent="0.3">
      <c r="A8">
        <v>7</v>
      </c>
      <c r="B8" t="s">
        <v>33</v>
      </c>
      <c r="C8" t="s">
        <v>74</v>
      </c>
      <c r="D8">
        <v>38</v>
      </c>
      <c r="E8">
        <v>84.7</v>
      </c>
      <c r="F8">
        <v>17.100000000000001</v>
      </c>
      <c r="G8">
        <v>50.2</v>
      </c>
      <c r="H8">
        <v>17</v>
      </c>
      <c r="I8">
        <v>44.6</v>
      </c>
      <c r="J8">
        <v>9.5</v>
      </c>
      <c r="K8">
        <v>33.5</v>
      </c>
      <c r="L8">
        <v>11.5</v>
      </c>
      <c r="M8">
        <v>33.9</v>
      </c>
      <c r="N8">
        <v>7.4</v>
      </c>
      <c r="O8">
        <v>28.1</v>
      </c>
      <c r="P8">
        <v>8.3000000000000007</v>
      </c>
      <c r="Q8">
        <v>27.7</v>
      </c>
      <c r="R8">
        <v>5.8</v>
      </c>
      <c r="S8">
        <v>21.7</v>
      </c>
      <c r="T8">
        <v>8.4</v>
      </c>
      <c r="U8">
        <v>23</v>
      </c>
      <c r="V8">
        <v>10.1</v>
      </c>
      <c r="W8">
        <v>23.5</v>
      </c>
      <c r="X8">
        <v>10.6</v>
      </c>
      <c r="Y8">
        <v>22.3</v>
      </c>
      <c r="Z8">
        <v>11.1</v>
      </c>
      <c r="AA8">
        <v>21.2</v>
      </c>
    </row>
    <row r="9" spans="1:27" x14ac:dyDescent="0.3">
      <c r="A9">
        <v>8</v>
      </c>
      <c r="B9" t="s">
        <v>34</v>
      </c>
      <c r="C9" t="s">
        <v>74</v>
      </c>
      <c r="D9">
        <v>78.5</v>
      </c>
      <c r="E9">
        <v>111.3</v>
      </c>
      <c r="F9">
        <v>-10.3</v>
      </c>
      <c r="G9">
        <v>7.8</v>
      </c>
      <c r="H9">
        <v>-3.5</v>
      </c>
      <c r="I9">
        <v>15.3</v>
      </c>
      <c r="J9">
        <v>-3.5</v>
      </c>
      <c r="K9">
        <v>13.8</v>
      </c>
      <c r="L9">
        <v>-8.5</v>
      </c>
      <c r="M9">
        <v>6.4</v>
      </c>
      <c r="N9">
        <v>-7.7</v>
      </c>
      <c r="O9">
        <v>6.2</v>
      </c>
      <c r="P9">
        <v>-2.5</v>
      </c>
      <c r="Q9">
        <v>10.6</v>
      </c>
      <c r="R9">
        <v>-3.8</v>
      </c>
      <c r="S9">
        <v>7</v>
      </c>
      <c r="T9">
        <v>-10</v>
      </c>
      <c r="U9">
        <v>-1.4</v>
      </c>
      <c r="V9">
        <v>-12.7</v>
      </c>
      <c r="W9">
        <v>-7</v>
      </c>
      <c r="X9">
        <v>-12.8</v>
      </c>
      <c r="Y9">
        <v>-10</v>
      </c>
      <c r="Z9">
        <v>-11.1</v>
      </c>
      <c r="AA9">
        <v>-11.4</v>
      </c>
    </row>
    <row r="10" spans="1:27" x14ac:dyDescent="0.3">
      <c r="A10">
        <v>9</v>
      </c>
      <c r="B10" t="s">
        <v>35</v>
      </c>
      <c r="C10" t="s">
        <v>73</v>
      </c>
      <c r="E10">
        <v>77.2</v>
      </c>
      <c r="G10">
        <v>24.7</v>
      </c>
      <c r="I10">
        <v>19.3</v>
      </c>
      <c r="K10">
        <v>18.600000000000001</v>
      </c>
      <c r="M10">
        <v>18.2</v>
      </c>
      <c r="O10">
        <v>17.600000000000001</v>
      </c>
      <c r="Q10">
        <v>18.2</v>
      </c>
      <c r="S10">
        <v>19.7</v>
      </c>
      <c r="U10">
        <v>20.100000000000001</v>
      </c>
      <c r="W10">
        <v>20.8</v>
      </c>
      <c r="Y10">
        <v>21.3</v>
      </c>
      <c r="AA10">
        <v>21.4</v>
      </c>
    </row>
    <row r="11" spans="1:27" x14ac:dyDescent="0.3">
      <c r="A11">
        <v>10</v>
      </c>
      <c r="B11" t="s">
        <v>36</v>
      </c>
      <c r="C11" t="s">
        <v>73</v>
      </c>
      <c r="E11">
        <v>82.2</v>
      </c>
      <c r="G11">
        <v>13.5</v>
      </c>
      <c r="I11">
        <v>-3</v>
      </c>
      <c r="K11">
        <v>-4.7</v>
      </c>
      <c r="M11">
        <v>-4.0999999999999996</v>
      </c>
      <c r="O11">
        <v>-5.4</v>
      </c>
      <c r="Q11">
        <v>-10.5</v>
      </c>
      <c r="S11">
        <v>-15.1</v>
      </c>
      <c r="U11">
        <v>-15.8</v>
      </c>
      <c r="W11">
        <v>-16</v>
      </c>
      <c r="Y11">
        <v>-15.2</v>
      </c>
      <c r="AA11">
        <v>-13.2</v>
      </c>
    </row>
    <row r="12" spans="1:27" x14ac:dyDescent="0.3">
      <c r="A12">
        <v>11</v>
      </c>
      <c r="B12" t="s">
        <v>37</v>
      </c>
      <c r="C12" t="s">
        <v>74</v>
      </c>
      <c r="D12">
        <v>-4.4000000000000004</v>
      </c>
      <c r="E12">
        <v>28.5</v>
      </c>
      <c r="F12">
        <v>-11.8</v>
      </c>
      <c r="G12">
        <v>2.1</v>
      </c>
      <c r="H12">
        <v>0.1</v>
      </c>
      <c r="I12">
        <v>35.1</v>
      </c>
      <c r="J12">
        <v>-6.3</v>
      </c>
      <c r="K12">
        <v>31.8</v>
      </c>
      <c r="L12">
        <v>-14.1</v>
      </c>
      <c r="M12">
        <v>24.8</v>
      </c>
      <c r="N12">
        <v>-12.4</v>
      </c>
      <c r="O12">
        <v>23.7</v>
      </c>
      <c r="P12">
        <v>-13.7</v>
      </c>
      <c r="Q12">
        <v>32.200000000000003</v>
      </c>
      <c r="R12">
        <v>-17</v>
      </c>
      <c r="S12">
        <v>28.9</v>
      </c>
      <c r="T12">
        <v>-25</v>
      </c>
      <c r="U12">
        <v>8.6</v>
      </c>
      <c r="V12">
        <v>-28.8</v>
      </c>
      <c r="W12">
        <v>11.1</v>
      </c>
      <c r="X12">
        <v>-33.4</v>
      </c>
      <c r="Y12">
        <v>13.3</v>
      </c>
      <c r="Z12">
        <v>-31.9</v>
      </c>
      <c r="AA12">
        <v>15</v>
      </c>
    </row>
    <row r="13" spans="1:27" x14ac:dyDescent="0.3">
      <c r="A13">
        <v>12</v>
      </c>
      <c r="B13" t="s">
        <v>38</v>
      </c>
      <c r="C13" t="s">
        <v>74</v>
      </c>
      <c r="D13">
        <v>68.7</v>
      </c>
      <c r="E13">
        <v>46.2</v>
      </c>
      <c r="F13">
        <v>5.6</v>
      </c>
      <c r="G13">
        <v>-7.9</v>
      </c>
      <c r="H13">
        <v>2.1</v>
      </c>
      <c r="I13">
        <v>-9.9</v>
      </c>
      <c r="J13">
        <v>4.3</v>
      </c>
      <c r="K13">
        <v>-8.1</v>
      </c>
      <c r="L13">
        <v>2.8</v>
      </c>
      <c r="M13">
        <v>-9.1999999999999993</v>
      </c>
      <c r="N13">
        <v>-0.2</v>
      </c>
      <c r="O13">
        <v>-12</v>
      </c>
      <c r="P13">
        <v>-1.6</v>
      </c>
      <c r="Q13">
        <v>-13.3</v>
      </c>
      <c r="R13">
        <v>-3.2</v>
      </c>
      <c r="S13">
        <v>-14.5</v>
      </c>
      <c r="T13">
        <v>-4.4000000000000004</v>
      </c>
      <c r="U13">
        <v>-15.2</v>
      </c>
      <c r="V13">
        <v>-3.9</v>
      </c>
      <c r="W13">
        <v>-14.1</v>
      </c>
      <c r="X13">
        <v>-4.5</v>
      </c>
      <c r="Y13">
        <v>-14.3</v>
      </c>
      <c r="Z13">
        <v>-5</v>
      </c>
      <c r="AA13">
        <v>-14.2</v>
      </c>
    </row>
    <row r="14" spans="1:27" x14ac:dyDescent="0.3">
      <c r="A14">
        <v>13</v>
      </c>
      <c r="B14" t="s">
        <v>39</v>
      </c>
      <c r="C14" t="s">
        <v>74</v>
      </c>
      <c r="D14">
        <v>17.100000000000001</v>
      </c>
      <c r="E14">
        <v>4</v>
      </c>
      <c r="F14">
        <v>13.1</v>
      </c>
      <c r="G14">
        <v>-7.2</v>
      </c>
      <c r="H14">
        <v>1.3</v>
      </c>
      <c r="I14">
        <v>-17.3</v>
      </c>
      <c r="J14">
        <v>3110</v>
      </c>
      <c r="K14">
        <v>2385</v>
      </c>
      <c r="L14">
        <v>98.9</v>
      </c>
      <c r="M14">
        <v>31.7</v>
      </c>
      <c r="N14">
        <v>3.3</v>
      </c>
      <c r="O14">
        <v>-23</v>
      </c>
      <c r="P14">
        <v>13.6</v>
      </c>
      <c r="Q14">
        <v>-16.5</v>
      </c>
      <c r="R14">
        <v>22.4</v>
      </c>
      <c r="S14">
        <v>-12.7</v>
      </c>
      <c r="T14">
        <v>6.6</v>
      </c>
      <c r="U14">
        <v>-23.1</v>
      </c>
      <c r="V14">
        <v>1.5</v>
      </c>
      <c r="W14">
        <v>-25.6</v>
      </c>
      <c r="X14">
        <v>-13</v>
      </c>
      <c r="Y14">
        <v>-32.5</v>
      </c>
      <c r="Z14">
        <v>-16.5</v>
      </c>
      <c r="AA14">
        <v>-35.299999999999997</v>
      </c>
    </row>
    <row r="15" spans="1:27" x14ac:dyDescent="0.3">
      <c r="A15">
        <v>14</v>
      </c>
      <c r="B15" t="s">
        <v>40</v>
      </c>
      <c r="C15" t="s">
        <v>74</v>
      </c>
      <c r="D15">
        <v>-16.399999999999999</v>
      </c>
      <c r="E15">
        <v>-18.8</v>
      </c>
      <c r="F15">
        <v>8.1</v>
      </c>
      <c r="G15">
        <v>7.7</v>
      </c>
      <c r="H15">
        <v>27</v>
      </c>
      <c r="I15">
        <v>30.4</v>
      </c>
      <c r="J15">
        <v>28.8</v>
      </c>
      <c r="K15">
        <v>33.799999999999997</v>
      </c>
      <c r="L15">
        <v>16</v>
      </c>
      <c r="M15">
        <v>21.9</v>
      </c>
      <c r="N15">
        <v>6.7</v>
      </c>
      <c r="O15">
        <v>12.4</v>
      </c>
      <c r="P15">
        <v>9.9</v>
      </c>
      <c r="Q15">
        <v>16.899999999999999</v>
      </c>
      <c r="R15">
        <v>-4.0999999999999996</v>
      </c>
      <c r="S15">
        <v>-0.1</v>
      </c>
      <c r="T15">
        <v>5.7</v>
      </c>
      <c r="U15">
        <v>8.1999999999999993</v>
      </c>
      <c r="V15">
        <v>-0.3</v>
      </c>
      <c r="W15">
        <v>-0.4</v>
      </c>
      <c r="X15">
        <v>-6.4</v>
      </c>
      <c r="Y15">
        <v>-7</v>
      </c>
      <c r="Z15">
        <v>-6.2</v>
      </c>
      <c r="AA15">
        <v>-8.4</v>
      </c>
    </row>
    <row r="16" spans="1:27" x14ac:dyDescent="0.3">
      <c r="A16">
        <v>15</v>
      </c>
      <c r="B16" t="s">
        <v>41</v>
      </c>
      <c r="C16" t="s">
        <v>74</v>
      </c>
      <c r="D16">
        <v>45.9</v>
      </c>
      <c r="E16">
        <v>32.6</v>
      </c>
      <c r="F16">
        <v>39.299999999999997</v>
      </c>
      <c r="G16">
        <v>28.5</v>
      </c>
      <c r="H16">
        <v>13.9</v>
      </c>
      <c r="I16">
        <v>8.8000000000000007</v>
      </c>
      <c r="J16">
        <v>12.3</v>
      </c>
      <c r="K16">
        <v>8.8000000000000007</v>
      </c>
      <c r="L16">
        <v>10.1</v>
      </c>
      <c r="M16">
        <v>8.6</v>
      </c>
      <c r="N16">
        <v>11.3</v>
      </c>
      <c r="O16">
        <v>11</v>
      </c>
      <c r="P16">
        <v>9</v>
      </c>
      <c r="Q16">
        <v>8.9</v>
      </c>
      <c r="R16">
        <v>7.6</v>
      </c>
      <c r="S16">
        <v>6.2</v>
      </c>
      <c r="T16">
        <v>5.8</v>
      </c>
      <c r="U16">
        <v>3.2</v>
      </c>
      <c r="V16">
        <v>8.6</v>
      </c>
      <c r="W16">
        <v>3.7</v>
      </c>
      <c r="X16">
        <v>4</v>
      </c>
      <c r="Y16">
        <v>-1.3</v>
      </c>
      <c r="Z16">
        <v>1.1000000000000001</v>
      </c>
      <c r="AA16">
        <v>-4.8</v>
      </c>
    </row>
    <row r="17" spans="1:27" x14ac:dyDescent="0.3">
      <c r="A17">
        <v>16</v>
      </c>
      <c r="B17" t="s">
        <v>42</v>
      </c>
      <c r="C17" t="s">
        <v>73</v>
      </c>
      <c r="E17">
        <v>41.5</v>
      </c>
      <c r="G17">
        <v>24</v>
      </c>
      <c r="I17">
        <v>20.100000000000001</v>
      </c>
      <c r="K17">
        <v>21.2</v>
      </c>
      <c r="M17">
        <v>16.100000000000001</v>
      </c>
      <c r="O17">
        <v>12.3</v>
      </c>
      <c r="Q17">
        <v>11.7</v>
      </c>
      <c r="S17">
        <v>11.5</v>
      </c>
      <c r="U17">
        <v>14.2</v>
      </c>
      <c r="W17">
        <v>15.2</v>
      </c>
      <c r="Y17">
        <v>16.5</v>
      </c>
      <c r="AA17">
        <v>14.8</v>
      </c>
    </row>
    <row r="18" spans="1:27" x14ac:dyDescent="0.3">
      <c r="A18">
        <v>17</v>
      </c>
      <c r="B18" t="s">
        <v>43</v>
      </c>
      <c r="C18" t="s">
        <v>73</v>
      </c>
      <c r="E18">
        <v>63</v>
      </c>
      <c r="G18">
        <v>18.2</v>
      </c>
      <c r="I18">
        <v>12.1</v>
      </c>
      <c r="K18">
        <v>9.4</v>
      </c>
      <c r="M18">
        <v>7.1</v>
      </c>
      <c r="O18">
        <v>8.9</v>
      </c>
      <c r="Q18">
        <v>10.8</v>
      </c>
      <c r="S18">
        <v>10.9</v>
      </c>
      <c r="U18">
        <v>12.6</v>
      </c>
      <c r="W18">
        <v>12.1</v>
      </c>
      <c r="Y18">
        <v>11.6</v>
      </c>
      <c r="AA18">
        <v>11.6</v>
      </c>
    </row>
    <row r="19" spans="1:27" x14ac:dyDescent="0.3">
      <c r="A19">
        <v>18</v>
      </c>
      <c r="B19" t="s">
        <v>44</v>
      </c>
      <c r="C19" t="s">
        <v>74</v>
      </c>
      <c r="D19">
        <v>40.799999999999997</v>
      </c>
      <c r="E19">
        <v>13.4</v>
      </c>
      <c r="F19">
        <v>26.1</v>
      </c>
      <c r="G19">
        <v>12.5</v>
      </c>
      <c r="H19">
        <v>23.5</v>
      </c>
      <c r="I19">
        <v>13.4</v>
      </c>
      <c r="J19">
        <v>16.3</v>
      </c>
      <c r="K19">
        <v>8.8000000000000007</v>
      </c>
      <c r="L19">
        <v>5.5</v>
      </c>
      <c r="M19">
        <v>3</v>
      </c>
      <c r="N19">
        <v>12.5</v>
      </c>
      <c r="O19">
        <v>7.5</v>
      </c>
      <c r="P19">
        <v>9.6999999999999993</v>
      </c>
      <c r="Q19">
        <v>7.5</v>
      </c>
      <c r="R19">
        <v>5.9</v>
      </c>
      <c r="S19">
        <v>6.4</v>
      </c>
      <c r="T19">
        <v>8.4</v>
      </c>
      <c r="U19">
        <v>8</v>
      </c>
      <c r="V19">
        <v>10.9</v>
      </c>
      <c r="W19">
        <v>9.4</v>
      </c>
      <c r="X19">
        <v>13.7</v>
      </c>
      <c r="Y19">
        <v>11.6</v>
      </c>
      <c r="Z19">
        <v>11.7</v>
      </c>
      <c r="AA19">
        <v>9.4</v>
      </c>
    </row>
    <row r="20" spans="1:27" x14ac:dyDescent="0.3">
      <c r="A20">
        <v>19</v>
      </c>
      <c r="B20" t="s">
        <v>45</v>
      </c>
      <c r="C20" t="s">
        <v>74</v>
      </c>
      <c r="D20">
        <v>114.5</v>
      </c>
      <c r="E20">
        <v>92.3</v>
      </c>
      <c r="F20">
        <v>62.6</v>
      </c>
      <c r="G20">
        <v>48.8</v>
      </c>
      <c r="H20">
        <v>53.3</v>
      </c>
      <c r="I20">
        <v>41.3</v>
      </c>
      <c r="J20">
        <v>43.8</v>
      </c>
      <c r="K20">
        <v>33.9</v>
      </c>
      <c r="L20">
        <v>42.3</v>
      </c>
      <c r="M20">
        <v>32.700000000000003</v>
      </c>
      <c r="N20">
        <v>40.5</v>
      </c>
      <c r="O20">
        <v>32.6</v>
      </c>
      <c r="P20">
        <v>34.9</v>
      </c>
      <c r="Q20">
        <v>29.2</v>
      </c>
      <c r="R20">
        <v>31.5</v>
      </c>
      <c r="S20">
        <v>27</v>
      </c>
      <c r="T20">
        <v>34</v>
      </c>
      <c r="U20">
        <v>29.2</v>
      </c>
      <c r="V20">
        <v>33.6</v>
      </c>
      <c r="W20">
        <v>28.5</v>
      </c>
      <c r="X20">
        <v>28.6</v>
      </c>
      <c r="Y20">
        <v>24.6</v>
      </c>
      <c r="Z20">
        <v>24.1</v>
      </c>
      <c r="AA20">
        <v>21.3</v>
      </c>
    </row>
    <row r="21" spans="1:27" x14ac:dyDescent="0.3">
      <c r="A21">
        <v>20</v>
      </c>
      <c r="B21" t="s">
        <v>46</v>
      </c>
      <c r="C21" t="s">
        <v>73</v>
      </c>
      <c r="E21">
        <v>78.3</v>
      </c>
      <c r="G21">
        <v>33.200000000000003</v>
      </c>
      <c r="I21">
        <v>30.3</v>
      </c>
      <c r="K21">
        <v>31.2</v>
      </c>
      <c r="M21">
        <v>31.2</v>
      </c>
      <c r="O21">
        <v>31.5</v>
      </c>
      <c r="Q21">
        <v>31.6</v>
      </c>
      <c r="S21">
        <v>31.4</v>
      </c>
      <c r="U21">
        <v>30.8</v>
      </c>
      <c r="W21">
        <v>30.5</v>
      </c>
      <c r="Y21">
        <v>29.8</v>
      </c>
      <c r="AA21">
        <v>29.8</v>
      </c>
    </row>
    <row r="22" spans="1:27" x14ac:dyDescent="0.3">
      <c r="A22">
        <v>21</v>
      </c>
      <c r="B22" t="s">
        <v>47</v>
      </c>
      <c r="C22" t="s">
        <v>74</v>
      </c>
      <c r="D22">
        <v>55.9</v>
      </c>
      <c r="E22">
        <v>62.5</v>
      </c>
      <c r="F22">
        <v>12.1</v>
      </c>
      <c r="G22">
        <v>16.100000000000001</v>
      </c>
      <c r="H22">
        <v>8.4</v>
      </c>
      <c r="I22">
        <v>14.2</v>
      </c>
      <c r="J22">
        <v>4</v>
      </c>
      <c r="K22">
        <v>11.1</v>
      </c>
      <c r="L22">
        <v>-2.2000000000000002</v>
      </c>
      <c r="M22">
        <v>6.2</v>
      </c>
      <c r="N22">
        <v>-5.2</v>
      </c>
      <c r="O22">
        <v>5.5</v>
      </c>
      <c r="P22">
        <v>-7.5</v>
      </c>
      <c r="Q22">
        <v>5.9</v>
      </c>
      <c r="R22">
        <v>-7.2</v>
      </c>
      <c r="S22">
        <v>8.4</v>
      </c>
      <c r="T22">
        <v>-6.2</v>
      </c>
      <c r="U22">
        <v>11.7</v>
      </c>
      <c r="V22">
        <v>-4.9000000000000004</v>
      </c>
      <c r="W22">
        <v>16.399999999999999</v>
      </c>
      <c r="X22">
        <v>-5.4</v>
      </c>
      <c r="Y22">
        <v>17.8</v>
      </c>
      <c r="Z22">
        <v>-6.2</v>
      </c>
      <c r="AA22">
        <v>18.2</v>
      </c>
    </row>
    <row r="23" spans="1:27" x14ac:dyDescent="0.3">
      <c r="A23">
        <v>22</v>
      </c>
      <c r="B23" t="s">
        <v>48</v>
      </c>
      <c r="C23" t="s">
        <v>73</v>
      </c>
      <c r="E23">
        <v>80.7</v>
      </c>
      <c r="G23">
        <v>20.5</v>
      </c>
      <c r="I23">
        <v>19.2</v>
      </c>
      <c r="K23">
        <v>17.600000000000001</v>
      </c>
      <c r="M23">
        <v>16.3</v>
      </c>
      <c r="O23">
        <v>13.9</v>
      </c>
      <c r="Q23">
        <v>11.3</v>
      </c>
      <c r="S23">
        <v>10.7</v>
      </c>
      <c r="U23">
        <v>10.6</v>
      </c>
      <c r="W23">
        <v>11.5</v>
      </c>
      <c r="Y23">
        <v>12.2</v>
      </c>
      <c r="AA23">
        <v>13.5</v>
      </c>
    </row>
    <row r="24" spans="1:27" x14ac:dyDescent="0.3">
      <c r="A24">
        <v>23</v>
      </c>
      <c r="B24" t="s">
        <v>49</v>
      </c>
      <c r="C24" t="s">
        <v>73</v>
      </c>
      <c r="E24">
        <v>43.2</v>
      </c>
      <c r="G24">
        <v>13.8</v>
      </c>
      <c r="I24">
        <v>8.8000000000000007</v>
      </c>
      <c r="K24">
        <v>6.8</v>
      </c>
      <c r="M24">
        <v>6.2</v>
      </c>
      <c r="O24">
        <v>7.2</v>
      </c>
      <c r="Q24">
        <v>8.1</v>
      </c>
      <c r="S24">
        <v>9.4</v>
      </c>
      <c r="U24">
        <v>11.4</v>
      </c>
      <c r="W24">
        <v>12.1</v>
      </c>
      <c r="Y24">
        <v>12.1</v>
      </c>
      <c r="AA24">
        <v>12.5</v>
      </c>
    </row>
    <row r="25" spans="1:27" x14ac:dyDescent="0.3">
      <c r="A25">
        <v>24</v>
      </c>
      <c r="B25" t="s">
        <v>50</v>
      </c>
      <c r="C25" t="s">
        <v>73</v>
      </c>
      <c r="E25">
        <v>74.599999999999994</v>
      </c>
      <c r="G25">
        <v>24.1</v>
      </c>
      <c r="I25">
        <v>21.9</v>
      </c>
      <c r="K25">
        <v>17.600000000000001</v>
      </c>
      <c r="M25">
        <v>16.7</v>
      </c>
      <c r="O25">
        <v>13.7</v>
      </c>
      <c r="Q25">
        <v>13.2</v>
      </c>
      <c r="S25">
        <v>12</v>
      </c>
      <c r="U25">
        <v>10.3</v>
      </c>
      <c r="W25">
        <v>10</v>
      </c>
      <c r="Y25">
        <v>9.4</v>
      </c>
      <c r="AA25">
        <v>9.6999999999999993</v>
      </c>
    </row>
    <row r="26" spans="1:27" x14ac:dyDescent="0.3">
      <c r="A26">
        <v>25</v>
      </c>
      <c r="B26" t="s">
        <v>51</v>
      </c>
      <c r="C26" t="s">
        <v>73</v>
      </c>
      <c r="E26">
        <v>83.8</v>
      </c>
      <c r="G26">
        <v>33.200000000000003</v>
      </c>
      <c r="I26">
        <v>25.3</v>
      </c>
      <c r="K26">
        <v>25.5</v>
      </c>
      <c r="M26">
        <v>25.7</v>
      </c>
      <c r="O26">
        <v>23.8</v>
      </c>
      <c r="Q26">
        <v>23.5</v>
      </c>
      <c r="S26">
        <v>22.6</v>
      </c>
      <c r="U26">
        <v>21.5</v>
      </c>
      <c r="W26">
        <v>21.2</v>
      </c>
      <c r="Y26">
        <v>21.2</v>
      </c>
      <c r="AA26">
        <v>20.9</v>
      </c>
    </row>
    <row r="27" spans="1:27" x14ac:dyDescent="0.3">
      <c r="A27">
        <v>26</v>
      </c>
      <c r="B27" t="s">
        <v>52</v>
      </c>
      <c r="C27" t="s">
        <v>73</v>
      </c>
      <c r="E27">
        <v>32.700000000000003</v>
      </c>
      <c r="G27">
        <v>2.5</v>
      </c>
      <c r="I27">
        <v>0.2</v>
      </c>
      <c r="K27">
        <v>-0.6</v>
      </c>
      <c r="M27">
        <v>-1.5</v>
      </c>
      <c r="O27">
        <v>-2.9</v>
      </c>
      <c r="Q27">
        <v>-2</v>
      </c>
      <c r="S27">
        <v>-1.1000000000000001</v>
      </c>
      <c r="U27">
        <v>-0.9</v>
      </c>
      <c r="W27">
        <v>-0.4</v>
      </c>
      <c r="Y27">
        <v>-0.1</v>
      </c>
      <c r="AA27">
        <v>0.4</v>
      </c>
    </row>
    <row r="28" spans="1:27" x14ac:dyDescent="0.3">
      <c r="A28">
        <v>27</v>
      </c>
      <c r="B28" t="s">
        <v>53</v>
      </c>
      <c r="C28" t="s">
        <v>74</v>
      </c>
      <c r="D28">
        <v>79</v>
      </c>
      <c r="E28">
        <v>65.900000000000006</v>
      </c>
      <c r="F28">
        <v>24.9</v>
      </c>
      <c r="G28">
        <v>18.100000000000001</v>
      </c>
      <c r="H28">
        <v>17.5</v>
      </c>
      <c r="I28">
        <v>12</v>
      </c>
      <c r="J28">
        <v>14</v>
      </c>
      <c r="K28">
        <v>8.8000000000000007</v>
      </c>
      <c r="L28">
        <v>11.4</v>
      </c>
      <c r="M28">
        <v>7.3</v>
      </c>
      <c r="N28">
        <v>7.6</v>
      </c>
      <c r="O28">
        <v>4.7</v>
      </c>
      <c r="P28">
        <v>6.8</v>
      </c>
      <c r="Q28">
        <v>3.5</v>
      </c>
      <c r="R28">
        <v>4.9000000000000004</v>
      </c>
      <c r="S28">
        <v>1.4</v>
      </c>
      <c r="T28">
        <v>3.7</v>
      </c>
      <c r="U28">
        <v>0.1</v>
      </c>
      <c r="V28">
        <v>4</v>
      </c>
      <c r="W28">
        <v>0.3</v>
      </c>
      <c r="X28">
        <v>4.5</v>
      </c>
      <c r="Y28">
        <v>0.7</v>
      </c>
      <c r="Z28">
        <v>5</v>
      </c>
      <c r="AA28">
        <v>1.2</v>
      </c>
    </row>
    <row r="29" spans="1:27" x14ac:dyDescent="0.3">
      <c r="A29">
        <v>28</v>
      </c>
      <c r="B29" t="s">
        <v>54</v>
      </c>
      <c r="C29" t="s">
        <v>73</v>
      </c>
      <c r="E29">
        <v>38.9</v>
      </c>
      <c r="G29">
        <v>13.3</v>
      </c>
      <c r="I29">
        <v>8.8000000000000007</v>
      </c>
      <c r="K29">
        <v>6.9</v>
      </c>
      <c r="M29">
        <v>5.6</v>
      </c>
      <c r="O29">
        <v>5</v>
      </c>
      <c r="Q29">
        <v>6.3</v>
      </c>
      <c r="S29">
        <v>8.1</v>
      </c>
      <c r="U29">
        <v>8.9</v>
      </c>
      <c r="W29">
        <v>10.5</v>
      </c>
      <c r="Y29">
        <v>10.6</v>
      </c>
      <c r="AA29">
        <v>11.2</v>
      </c>
    </row>
    <row r="30" spans="1:27" x14ac:dyDescent="0.3">
      <c r="A30">
        <v>29</v>
      </c>
      <c r="B30" t="s">
        <v>55</v>
      </c>
      <c r="C30" t="s">
        <v>73</v>
      </c>
      <c r="E30">
        <v>15.2</v>
      </c>
      <c r="G30">
        <v>9.8000000000000007</v>
      </c>
      <c r="I30">
        <v>9.6999999999999993</v>
      </c>
      <c r="K30">
        <v>11.2</v>
      </c>
      <c r="M30">
        <v>14.1</v>
      </c>
      <c r="O30">
        <v>15.6</v>
      </c>
      <c r="Q30">
        <v>18</v>
      </c>
      <c r="S30">
        <v>18.899999999999999</v>
      </c>
      <c r="U30">
        <v>18.399999999999999</v>
      </c>
      <c r="W30">
        <v>18.2</v>
      </c>
      <c r="Y30">
        <v>17.899999999999999</v>
      </c>
      <c r="AA30">
        <v>16.7</v>
      </c>
    </row>
    <row r="31" spans="1:27" x14ac:dyDescent="0.3">
      <c r="A31">
        <v>30</v>
      </c>
      <c r="B31" t="s">
        <v>56</v>
      </c>
      <c r="C31" t="s">
        <v>73</v>
      </c>
      <c r="E31">
        <v>43.8</v>
      </c>
      <c r="G31">
        <v>13.8</v>
      </c>
      <c r="I31">
        <v>10.4</v>
      </c>
      <c r="K31">
        <v>7.2</v>
      </c>
      <c r="M31">
        <v>8.1</v>
      </c>
      <c r="O31">
        <v>9.1999999999999993</v>
      </c>
      <c r="Q31">
        <v>10.5</v>
      </c>
      <c r="S31">
        <v>11.9</v>
      </c>
      <c r="U31">
        <v>12.5</v>
      </c>
      <c r="W31">
        <v>12.9</v>
      </c>
      <c r="Y31">
        <v>12.9</v>
      </c>
      <c r="AA31">
        <v>13</v>
      </c>
    </row>
    <row r="32" spans="1:27" x14ac:dyDescent="0.3">
      <c r="A32">
        <v>31</v>
      </c>
      <c r="B32" t="s">
        <v>57</v>
      </c>
      <c r="C32" t="s">
        <v>73</v>
      </c>
      <c r="E32">
        <v>58.4</v>
      </c>
      <c r="G32">
        <v>8.6999999999999993</v>
      </c>
      <c r="I32">
        <v>2.8</v>
      </c>
      <c r="K32">
        <v>6.8</v>
      </c>
      <c r="M32">
        <v>10.1</v>
      </c>
      <c r="O32">
        <v>10.6</v>
      </c>
      <c r="Q32">
        <v>11.4</v>
      </c>
      <c r="S32">
        <v>12</v>
      </c>
      <c r="U32">
        <v>12.2</v>
      </c>
      <c r="W32">
        <v>13.3</v>
      </c>
      <c r="Y32">
        <v>13.9</v>
      </c>
      <c r="AA32">
        <v>14.2</v>
      </c>
    </row>
    <row r="33" spans="1:27" x14ac:dyDescent="0.3">
      <c r="A33">
        <v>32</v>
      </c>
      <c r="B33" t="s">
        <v>58</v>
      </c>
      <c r="C33" t="s">
        <v>73</v>
      </c>
      <c r="E33">
        <v>57.4</v>
      </c>
      <c r="G33">
        <v>16.5</v>
      </c>
      <c r="I33">
        <v>15.6</v>
      </c>
      <c r="K33">
        <v>13.6</v>
      </c>
      <c r="M33">
        <v>11.8</v>
      </c>
      <c r="O33">
        <v>9.6</v>
      </c>
      <c r="Q33">
        <v>9.3000000000000007</v>
      </c>
      <c r="S33">
        <v>9.1999999999999993</v>
      </c>
      <c r="U33">
        <v>7.9</v>
      </c>
      <c r="W33">
        <v>8.6</v>
      </c>
      <c r="Y33">
        <v>8.3000000000000007</v>
      </c>
      <c r="AA33">
        <v>9</v>
      </c>
    </row>
    <row r="34" spans="1:27" x14ac:dyDescent="0.3">
      <c r="A34">
        <v>33</v>
      </c>
      <c r="B34" t="s">
        <v>59</v>
      </c>
      <c r="C34" t="s">
        <v>73</v>
      </c>
      <c r="E34">
        <v>49.1</v>
      </c>
      <c r="G34">
        <v>9.5</v>
      </c>
      <c r="I34">
        <v>8.3000000000000007</v>
      </c>
      <c r="K34">
        <v>12.8</v>
      </c>
      <c r="M34">
        <v>25.8</v>
      </c>
      <c r="O34">
        <v>32.299999999999997</v>
      </c>
      <c r="Q34">
        <v>34</v>
      </c>
      <c r="S34">
        <v>38.6</v>
      </c>
      <c r="U34">
        <v>43.1</v>
      </c>
      <c r="W34">
        <v>43.5</v>
      </c>
      <c r="Y34">
        <v>42.4</v>
      </c>
      <c r="AA34">
        <v>42.4</v>
      </c>
    </row>
    <row r="35" spans="1:27" x14ac:dyDescent="0.3">
      <c r="A35">
        <v>34</v>
      </c>
      <c r="B35" t="s">
        <v>60</v>
      </c>
      <c r="C35" t="s">
        <v>73</v>
      </c>
      <c r="E35">
        <v>21.3</v>
      </c>
      <c r="G35">
        <v>-28.8</v>
      </c>
      <c r="I35">
        <v>-42.1</v>
      </c>
      <c r="K35">
        <v>-48.2</v>
      </c>
      <c r="M35">
        <v>-48.9</v>
      </c>
      <c r="O35">
        <v>-45.6</v>
      </c>
      <c r="Q35">
        <v>-44.3</v>
      </c>
      <c r="S35">
        <v>-42.1</v>
      </c>
      <c r="U35">
        <v>-40.1</v>
      </c>
      <c r="W35">
        <v>-38.299999999999997</v>
      </c>
      <c r="Y35">
        <v>-35.9</v>
      </c>
      <c r="AA35">
        <v>-34.4</v>
      </c>
    </row>
    <row r="36" spans="1:27" x14ac:dyDescent="0.3">
      <c r="A36">
        <v>35</v>
      </c>
      <c r="B36" t="s">
        <v>61</v>
      </c>
      <c r="C36" t="s">
        <v>74</v>
      </c>
      <c r="D36">
        <v>81.900000000000006</v>
      </c>
      <c r="E36">
        <v>88.5</v>
      </c>
      <c r="F36">
        <v>49.7</v>
      </c>
      <c r="G36">
        <v>50.7</v>
      </c>
      <c r="H36">
        <v>42</v>
      </c>
      <c r="I36">
        <v>39.9</v>
      </c>
      <c r="J36">
        <v>35.200000000000003</v>
      </c>
      <c r="K36">
        <v>29</v>
      </c>
      <c r="L36">
        <v>25.6</v>
      </c>
      <c r="M36">
        <v>17.2</v>
      </c>
      <c r="N36">
        <v>20.399999999999999</v>
      </c>
      <c r="O36">
        <v>12</v>
      </c>
      <c r="P36">
        <v>17.7</v>
      </c>
      <c r="Q36">
        <v>11.1</v>
      </c>
      <c r="R36">
        <v>20.7</v>
      </c>
      <c r="S36">
        <v>14</v>
      </c>
      <c r="T36">
        <v>21</v>
      </c>
      <c r="U36">
        <v>14.7</v>
      </c>
      <c r="V36">
        <v>20.9</v>
      </c>
      <c r="W36">
        <v>14.7</v>
      </c>
      <c r="X36">
        <v>18.5</v>
      </c>
      <c r="Y36">
        <v>12.7</v>
      </c>
      <c r="Z36">
        <v>13.5</v>
      </c>
      <c r="AA36">
        <v>8.8000000000000007</v>
      </c>
    </row>
    <row r="37" spans="1:27" x14ac:dyDescent="0.3">
      <c r="A37">
        <v>36</v>
      </c>
      <c r="B37" t="s">
        <v>62</v>
      </c>
      <c r="C37" t="s">
        <v>73</v>
      </c>
      <c r="E37">
        <v>23</v>
      </c>
      <c r="G37">
        <v>0.5</v>
      </c>
      <c r="I37">
        <v>2.7</v>
      </c>
      <c r="K37">
        <v>1.3</v>
      </c>
      <c r="M37">
        <v>5.0999999999999996</v>
      </c>
      <c r="O37">
        <v>4.2</v>
      </c>
      <c r="Q37">
        <v>6.6</v>
      </c>
      <c r="S37">
        <v>8.4</v>
      </c>
      <c r="U37">
        <v>9</v>
      </c>
      <c r="W37">
        <v>11</v>
      </c>
      <c r="Y37">
        <v>12</v>
      </c>
      <c r="AA37">
        <v>15.7</v>
      </c>
    </row>
    <row r="38" spans="1:27" x14ac:dyDescent="0.3">
      <c r="A38">
        <v>37</v>
      </c>
      <c r="B38" t="s">
        <v>63</v>
      </c>
      <c r="C38" t="s">
        <v>73</v>
      </c>
      <c r="E38">
        <v>34.700000000000003</v>
      </c>
      <c r="G38">
        <v>0.1</v>
      </c>
      <c r="I38">
        <v>-4.8</v>
      </c>
      <c r="K38">
        <v>-7.2</v>
      </c>
      <c r="M38">
        <v>-4.0999999999999996</v>
      </c>
      <c r="O38">
        <v>-3.2</v>
      </c>
      <c r="Q38">
        <v>0.2</v>
      </c>
      <c r="S38">
        <v>2.2999999999999998</v>
      </c>
      <c r="U38">
        <v>3</v>
      </c>
      <c r="W38">
        <v>3.6</v>
      </c>
      <c r="Y38">
        <v>4</v>
      </c>
      <c r="AA38">
        <v>4.4000000000000004</v>
      </c>
    </row>
    <row r="39" spans="1:27" x14ac:dyDescent="0.3">
      <c r="A39">
        <v>38</v>
      </c>
      <c r="B39" t="s">
        <v>64</v>
      </c>
      <c r="C39" t="s">
        <v>73</v>
      </c>
      <c r="E39">
        <v>68.2</v>
      </c>
      <c r="G39">
        <v>40.299999999999997</v>
      </c>
      <c r="I39">
        <v>35.700000000000003</v>
      </c>
      <c r="K39">
        <v>33.9</v>
      </c>
      <c r="M39">
        <v>32.299999999999997</v>
      </c>
      <c r="O39">
        <v>31.8</v>
      </c>
      <c r="Q39">
        <v>29.1</v>
      </c>
      <c r="S39">
        <v>28.9</v>
      </c>
      <c r="U39">
        <v>27.4</v>
      </c>
      <c r="W39">
        <v>26.1</v>
      </c>
      <c r="Y39">
        <v>26.3</v>
      </c>
      <c r="AA39">
        <v>26.6</v>
      </c>
    </row>
    <row r="40" spans="1:27" x14ac:dyDescent="0.3">
      <c r="A40">
        <v>39</v>
      </c>
      <c r="B40" t="s">
        <v>65</v>
      </c>
      <c r="C40" t="s">
        <v>73</v>
      </c>
      <c r="E40">
        <v>11.2</v>
      </c>
      <c r="G40">
        <v>3.3</v>
      </c>
      <c r="I40">
        <v>5.6</v>
      </c>
      <c r="K40">
        <v>5</v>
      </c>
      <c r="M40">
        <v>11</v>
      </c>
      <c r="O40">
        <v>11</v>
      </c>
      <c r="Q40">
        <v>12.7</v>
      </c>
      <c r="S40">
        <v>9.5</v>
      </c>
      <c r="U40">
        <v>7.2</v>
      </c>
      <c r="W40">
        <v>4.9000000000000004</v>
      </c>
      <c r="Y40">
        <v>3.2</v>
      </c>
      <c r="AA40">
        <v>2.9</v>
      </c>
    </row>
    <row r="41" spans="1:27" x14ac:dyDescent="0.3">
      <c r="A41">
        <v>40</v>
      </c>
      <c r="B41" t="s">
        <v>66</v>
      </c>
      <c r="C41" t="s">
        <v>73</v>
      </c>
      <c r="E41">
        <v>73.5</v>
      </c>
      <c r="G41">
        <v>66.900000000000006</v>
      </c>
      <c r="I41">
        <v>72.5</v>
      </c>
      <c r="K41">
        <v>64.099999999999994</v>
      </c>
      <c r="M41">
        <v>59.6</v>
      </c>
      <c r="O41">
        <v>51.1</v>
      </c>
      <c r="Q41">
        <v>51.5</v>
      </c>
      <c r="S41">
        <v>42</v>
      </c>
      <c r="U41">
        <v>30</v>
      </c>
      <c r="W41">
        <v>18.399999999999999</v>
      </c>
      <c r="Y41">
        <v>9.6999999999999993</v>
      </c>
      <c r="AA41">
        <v>5.3</v>
      </c>
    </row>
    <row r="42" spans="1:27" x14ac:dyDescent="0.3">
      <c r="A42">
        <v>41</v>
      </c>
      <c r="B42" t="s">
        <v>67</v>
      </c>
      <c r="C42" t="s">
        <v>73</v>
      </c>
      <c r="E42">
        <v>38.9</v>
      </c>
      <c r="G42">
        <v>10.9</v>
      </c>
      <c r="I42">
        <v>10.3</v>
      </c>
      <c r="K42">
        <v>11.4</v>
      </c>
      <c r="M42">
        <v>14.6</v>
      </c>
      <c r="O42">
        <v>17.600000000000001</v>
      </c>
      <c r="Q42">
        <v>20.5</v>
      </c>
      <c r="S42">
        <v>22</v>
      </c>
      <c r="U42">
        <v>22.1</v>
      </c>
      <c r="W42">
        <v>21.5</v>
      </c>
      <c r="Y42">
        <v>21.6</v>
      </c>
      <c r="AA42">
        <v>21</v>
      </c>
    </row>
    <row r="43" spans="1:27" x14ac:dyDescent="0.3">
      <c r="A43">
        <v>42</v>
      </c>
      <c r="B43" t="s">
        <v>68</v>
      </c>
      <c r="C43" t="s">
        <v>73</v>
      </c>
      <c r="E43">
        <v>16.100000000000001</v>
      </c>
      <c r="G43">
        <v>-3.1</v>
      </c>
      <c r="I43">
        <v>-2.1</v>
      </c>
      <c r="K43">
        <v>-0.4</v>
      </c>
      <c r="M43">
        <v>1.9</v>
      </c>
      <c r="O43">
        <v>2.4</v>
      </c>
      <c r="Q43">
        <v>3.7</v>
      </c>
      <c r="S43">
        <v>5</v>
      </c>
      <c r="U43">
        <v>3.6</v>
      </c>
      <c r="W43">
        <v>3.3</v>
      </c>
      <c r="Y43">
        <v>4.0999999999999996</v>
      </c>
      <c r="AA43">
        <v>4.9000000000000004</v>
      </c>
    </row>
    <row r="44" spans="1:27" x14ac:dyDescent="0.3">
      <c r="A44">
        <v>43</v>
      </c>
      <c r="B44" t="s">
        <v>69</v>
      </c>
      <c r="C44" t="s">
        <v>73</v>
      </c>
      <c r="E44">
        <v>55.6</v>
      </c>
      <c r="G44">
        <v>19.399999999999999</v>
      </c>
      <c r="I44">
        <v>16.100000000000001</v>
      </c>
      <c r="K44">
        <v>6.8</v>
      </c>
      <c r="M44">
        <v>5.2</v>
      </c>
      <c r="O44">
        <v>3.3</v>
      </c>
      <c r="Q44">
        <v>4.9000000000000004</v>
      </c>
      <c r="S44">
        <v>5.5</v>
      </c>
      <c r="U44">
        <v>3.8</v>
      </c>
      <c r="W44">
        <v>5.9</v>
      </c>
      <c r="Y44">
        <v>6</v>
      </c>
      <c r="AA44">
        <v>6.4</v>
      </c>
    </row>
    <row r="45" spans="1:27" x14ac:dyDescent="0.3">
      <c r="A45">
        <v>44</v>
      </c>
      <c r="B45" t="s">
        <v>70</v>
      </c>
      <c r="C45" t="s">
        <v>73</v>
      </c>
      <c r="E45">
        <v>111.3</v>
      </c>
      <c r="G45">
        <v>42.7</v>
      </c>
      <c r="I45">
        <v>38.799999999999997</v>
      </c>
      <c r="K45">
        <v>37.5</v>
      </c>
      <c r="M45">
        <v>35.9</v>
      </c>
      <c r="O45">
        <v>33.4</v>
      </c>
      <c r="Q45">
        <v>32.6</v>
      </c>
      <c r="S45">
        <v>31.7</v>
      </c>
      <c r="U45">
        <v>32.799999999999997</v>
      </c>
      <c r="W45">
        <v>33.5</v>
      </c>
      <c r="Y45">
        <v>33.700000000000003</v>
      </c>
      <c r="AA45">
        <v>33.5</v>
      </c>
    </row>
    <row r="46" spans="1:27" x14ac:dyDescent="0.3">
      <c r="A46">
        <v>45</v>
      </c>
      <c r="B46" t="s">
        <v>71</v>
      </c>
      <c r="C46" t="s">
        <v>73</v>
      </c>
      <c r="E46">
        <v>7</v>
      </c>
      <c r="G46">
        <v>-17.100000000000001</v>
      </c>
      <c r="I46">
        <v>-18.3</v>
      </c>
      <c r="K46">
        <v>-16.5</v>
      </c>
      <c r="M46">
        <v>-11.4</v>
      </c>
      <c r="O46">
        <v>-8.5</v>
      </c>
      <c r="Q46">
        <v>-5.8</v>
      </c>
      <c r="S46">
        <v>-2.9</v>
      </c>
      <c r="U46">
        <v>-2.7</v>
      </c>
      <c r="W46">
        <v>-0.7</v>
      </c>
      <c r="Y46">
        <v>0.8</v>
      </c>
      <c r="AA46">
        <v>2.2999999999999998</v>
      </c>
    </row>
    <row r="47" spans="1:27" x14ac:dyDescent="0.3">
      <c r="A47">
        <v>46</v>
      </c>
      <c r="B47" t="s">
        <v>72</v>
      </c>
      <c r="C47" t="s">
        <v>73</v>
      </c>
      <c r="E47">
        <v>49.9</v>
      </c>
      <c r="G47">
        <v>13.1</v>
      </c>
      <c r="I47">
        <v>8.9</v>
      </c>
      <c r="K47">
        <v>8.1999999999999993</v>
      </c>
      <c r="M47">
        <v>8.6999999999999993</v>
      </c>
      <c r="O47">
        <v>8.6999999999999993</v>
      </c>
      <c r="Q47">
        <v>8.8000000000000007</v>
      </c>
      <c r="S47">
        <v>9.6999999999999993</v>
      </c>
      <c r="U47">
        <v>8.8000000000000007</v>
      </c>
      <c r="W47">
        <v>10.7</v>
      </c>
      <c r="Y47">
        <v>10.6</v>
      </c>
      <c r="AA47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Xuất</vt:lpstr>
      <vt:lpstr>Nhập</vt:lpstr>
      <vt:lpstr>Xuất_Nhập_CCTM</vt:lpstr>
      <vt:lpstr>So với cùng kỳ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KIM ANH</cp:lastModifiedBy>
  <dcterms:created xsi:type="dcterms:W3CDTF">2025-02-23T17:29:13Z</dcterms:created>
  <dcterms:modified xsi:type="dcterms:W3CDTF">2025-02-27T17:46:00Z</dcterms:modified>
</cp:coreProperties>
</file>