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3\HK2\-Visualization-Overview-of-Viet-Nam-socio-economic\data\xuat_nhap\"/>
    </mc:Choice>
  </mc:AlternateContent>
  <xr:revisionPtr revIDLastSave="0" documentId="13_ncr:1_{0D4F5109-83D6-44EB-8852-3ACB914B742A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Xuất" sheetId="1" r:id="rId1"/>
    <sheet name="Nhập" sheetId="4" r:id="rId2"/>
    <sheet name="XN_CCTM" sheetId="5" r:id="rId3"/>
    <sheet name="Top_Xuất khẩu" sheetId="9" r:id="rId4"/>
    <sheet name="Top_XK" sheetId="11" r:id="rId5"/>
    <sheet name="Top_Nhập khẩu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7" i="5"/>
  <c r="B6" i="5"/>
  <c r="B5" i="5"/>
  <c r="B4" i="5"/>
  <c r="B3" i="5"/>
  <c r="B2" i="5"/>
  <c r="A13" i="5"/>
  <c r="A12" i="5"/>
  <c r="A11" i="5"/>
  <c r="A10" i="5"/>
  <c r="A9" i="5"/>
  <c r="A8" i="5"/>
  <c r="A6" i="5"/>
  <c r="A5" i="5"/>
  <c r="A4" i="5"/>
  <c r="A3" i="5"/>
  <c r="A7" i="5"/>
  <c r="A2" i="5"/>
  <c r="C10" i="5" l="1"/>
  <c r="C9" i="5"/>
  <c r="C8" i="5"/>
  <c r="C11" i="5"/>
  <c r="C12" i="5"/>
  <c r="C7" i="5"/>
  <c r="C13" i="5"/>
  <c r="C2" i="5"/>
  <c r="C3" i="5"/>
  <c r="C4" i="5"/>
  <c r="C5" i="5"/>
  <c r="C6" i="5"/>
</calcChain>
</file>

<file path=xl/sharedStrings.xml><?xml version="1.0" encoding="utf-8"?>
<sst xmlns="http://schemas.openxmlformats.org/spreadsheetml/2006/main" count="274" uniqueCount="90">
  <si>
    <t>Nhóm/Mặt hàng chủ yếu</t>
  </si>
  <si>
    <t>Trị giá tháng 1</t>
  </si>
  <si>
    <t>Trị giá tháng 2</t>
  </si>
  <si>
    <t>Trị giá tháng 3</t>
  </si>
  <si>
    <t>Trị giá tháng 4</t>
  </si>
  <si>
    <t>Trị giá tháng 5</t>
  </si>
  <si>
    <t>Trị giá tháng 6</t>
  </si>
  <si>
    <t>Trị giá tháng 7</t>
  </si>
  <si>
    <t>Trị giá tháng 8</t>
  </si>
  <si>
    <t>Trị giá tháng 9</t>
  </si>
  <si>
    <t>Trị giá tháng 10</t>
  </si>
  <si>
    <t>Trị giá tháng 11</t>
  </si>
  <si>
    <t>Trị giá tháng 12</t>
  </si>
  <si>
    <t>Hàng thủy sản</t>
  </si>
  <si>
    <t>Hàng rau quả</t>
  </si>
  <si>
    <t>Hạt điều</t>
  </si>
  <si>
    <t>Cà phê</t>
  </si>
  <si>
    <t>Chè</t>
  </si>
  <si>
    <t>Hạt tiêu</t>
  </si>
  <si>
    <t>Gạo</t>
  </si>
  <si>
    <t>Sắn và các sản phẩm từ sắn</t>
  </si>
  <si>
    <t>Bánh kẹo và các sản phẩm từ ngũ cốc</t>
  </si>
  <si>
    <t>Thức ăn gia súc và nguyên liệu</t>
  </si>
  <si>
    <t>Quặng và khoáng sản khác</t>
  </si>
  <si>
    <t>Clanhke và xi măng</t>
  </si>
  <si>
    <t>Than các loại</t>
  </si>
  <si>
    <t>Dầu thô</t>
  </si>
  <si>
    <t>Xăng dầu các loại</t>
  </si>
  <si>
    <t>Hóa chất</t>
  </si>
  <si>
    <t>Sản phẩm hóa chất</t>
  </si>
  <si>
    <t>Phân bón các loại</t>
  </si>
  <si>
    <t>Chất dẻo nguyên liệu</t>
  </si>
  <si>
    <t>Sản phẩm từ chất dẻo</t>
  </si>
  <si>
    <t>Cao su</t>
  </si>
  <si>
    <t>Sản phẩm từ cao su</t>
  </si>
  <si>
    <t>Túi xách, ví,vali, mũ, ô, dù</t>
  </si>
  <si>
    <t>Sản phẩm mây, tre, cói và thảm</t>
  </si>
  <si>
    <t>Gỗ và sản phẩm gỗ</t>
  </si>
  <si>
    <t>Giấy và các sản phẩm từ giấy</t>
  </si>
  <si>
    <t>Xơ, sợi dệt các loại</t>
  </si>
  <si>
    <t>Hàng dệt, may</t>
  </si>
  <si>
    <t>Vải mành, vải kỹ thuật khác</t>
  </si>
  <si>
    <t>Giày dép các loại</t>
  </si>
  <si>
    <t>Nguyên phụ liệu dệt, may, da, giày</t>
  </si>
  <si>
    <t>Sản phẩm gốm, sứ</t>
  </si>
  <si>
    <t>Thủy tinh và các sản phẩm từ thủy tinh</t>
  </si>
  <si>
    <t>Đá quý, kim loại quý và sản phẩm</t>
  </si>
  <si>
    <t>Sắt thép các loại</t>
  </si>
  <si>
    <t>Sản phẩm từ sắt thép</t>
  </si>
  <si>
    <t>Kim loại thường khác và sản phẩm</t>
  </si>
  <si>
    <t>Máy vi tính, sản phẩm điện tử và linh kiện</t>
  </si>
  <si>
    <t>Điện thoại các loại và linh kiện</t>
  </si>
  <si>
    <t>Máy ảnh, máy quay phim và linh kiện</t>
  </si>
  <si>
    <t>Máy móc, thiết bị, dụng cụ phụ tùng khác</t>
  </si>
  <si>
    <t>Dây điện và dây cáp điện</t>
  </si>
  <si>
    <t>Phương tiện vận tải và phụ tùng</t>
  </si>
  <si>
    <t>Sản phẩm nội thất từ chất liệu khác gỗ</t>
  </si>
  <si>
    <t>Đồ chơi, dụng cụ thể thao và bộ phận</t>
  </si>
  <si>
    <t>Hàng hóa khác</t>
  </si>
  <si>
    <t>Sữa và sản phẩm sữa</t>
  </si>
  <si>
    <t>Lúa mì</t>
  </si>
  <si>
    <t>Ngô</t>
  </si>
  <si>
    <t>Đậu tương</t>
  </si>
  <si>
    <t>Dầu mỡ động thực vật</t>
  </si>
  <si>
    <t>Chế phẩm thực phẩm khác</t>
  </si>
  <si>
    <t>Nguyên phụ liệu thuốc lá</t>
  </si>
  <si>
    <t>Khí đốt hóa lỏng</t>
  </si>
  <si>
    <t>Sản phẩm khác từ dầu mỏ</t>
  </si>
  <si>
    <t>Nguyên phụ liệu dược phẩm</t>
  </si>
  <si>
    <t>Dược phẩm</t>
  </si>
  <si>
    <t>Chất thơm, mỹ phẩm và chế phẩm vệ sinh</t>
  </si>
  <si>
    <t>Thuốc trừ sâu và nguyên liệu</t>
  </si>
  <si>
    <t>Giấy các loại</t>
  </si>
  <si>
    <t>Sản phẩm từ giấy</t>
  </si>
  <si>
    <t>Bông các loại</t>
  </si>
  <si>
    <t>Vải các loại</t>
  </si>
  <si>
    <t>Phế liệu sắt thép</t>
  </si>
  <si>
    <t>Kim loại thường khác</t>
  </si>
  <si>
    <t>Sản phẩm từ kim loại thường khác</t>
  </si>
  <si>
    <t>Hàng điện gia dụng và linh kiện</t>
  </si>
  <si>
    <t>Máy móc, thiết bị, dụng cụ, phụ tùng khác</t>
  </si>
  <si>
    <t>Ô tô nguyên chiếc các loại</t>
  </si>
  <si>
    <t>Linh kiện, phụ tùng ô tô</t>
  </si>
  <si>
    <t>Xe máy và linh kiện, phụ tùng</t>
  </si>
  <si>
    <t>Phương tiện vận tải khác và phụ tùng</t>
  </si>
  <si>
    <t>Xuất khẩu</t>
  </si>
  <si>
    <t>Nhập khẩu</t>
  </si>
  <si>
    <t>Cán cân thương mại</t>
  </si>
  <si>
    <t>Tháng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</si>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</sst>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[$-101042A]mmm\ yy;@"/>
    <numFmt numFmtId="167" formatCode="&quot;$&quot;#,##0"/>
    <numFmt numFmtId="172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44" fontId="0" fillId="0" borderId="0" xfId="1" applyFont="1"/>
    <xf numFmtId="164" fontId="0" fillId="0" borderId="0" xfId="1" applyNumberFormat="1" applyFont="1"/>
    <xf numFmtId="44" fontId="1" fillId="0" borderId="1" xfId="1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4" xfId="0" applyNumberFormat="1" applyBorder="1"/>
    <xf numFmtId="165" fontId="0" fillId="0" borderId="0" xfId="0" applyNumberFormat="1"/>
    <xf numFmtId="0" fontId="3" fillId="0" borderId="0" xfId="0" applyFont="1" applyFill="1"/>
    <xf numFmtId="167" fontId="0" fillId="0" borderId="0" xfId="1" applyNumberFormat="1" applyFont="1"/>
    <xf numFmtId="167" fontId="0" fillId="0" borderId="0" xfId="0" applyNumberFormat="1"/>
    <xf numFmtId="172" fontId="0" fillId="0" borderId="0" xfId="1" applyNumberFormat="1" applyFont="1"/>
  </cellXfs>
  <cellStyles count="2">
    <cellStyle name="Currency" xfId="1" builtinId="4"/>
    <cellStyle name="Normal" xfId="0" builtinId="0"/>
  </cellStyles>
  <dxfs count="73"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72" formatCode="_(&quot;$&quot;* #,##0_);_(&quot;$&quot;* \(#,##0\);_(&quot;$&quot;* &quot;-&quot;??_);_(@_)"/>
    </dxf>
    <dxf>
      <numFmt numFmtId="167" formatCode="&quot;$&quot;#,##0"/>
    </dxf>
    <dxf>
      <numFmt numFmtId="167" formatCode="&quot;$&quot;#,##0"/>
    </dxf>
    <dxf>
      <numFmt numFmtId="165" formatCode="[$-101042A]mmm\ 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F5E49-4869-471F-9BB5-851C01C56415}" name="Table2" displayName="Table2" ref="A1:M47" totalsRowShown="0" headerRowDxfId="72" headerRowBorderDxfId="71" tableBorderDxfId="70">
  <autoFilter ref="A1:M47" xr:uid="{26BF5E49-4869-471F-9BB5-851C01C56415}"/>
  <tableColumns count="13">
    <tableColumn id="2" xr3:uid="{79ED4EFB-87B7-401B-9031-73D83A69A9EC}" name="Nhóm/Mặt hàng chủ yếu"/>
    <tableColumn id="5" xr3:uid="{3874C240-B9AD-4E3C-95B3-86250E55DD34}" name="Trị giá tháng 1" dataCellStyle="Currency"/>
    <tableColumn id="7" xr3:uid="{BA2D863F-6DEA-485B-887B-D31DA384DE92}" name="Trị giá tháng 2" dataCellStyle="Currency"/>
    <tableColumn id="9" xr3:uid="{8065A718-393B-4EE5-A736-C375EB5E292F}" name="Trị giá tháng 3" dataCellStyle="Currency"/>
    <tableColumn id="11" xr3:uid="{72F62D15-D462-4C73-8D48-3600FE5409D7}" name="Trị giá tháng 4" dataCellStyle="Currency"/>
    <tableColumn id="13" xr3:uid="{384F1DB0-0923-4147-A1D3-F415ACC81B6C}" name="Trị giá tháng 5" dataCellStyle="Currency"/>
    <tableColumn id="15" xr3:uid="{032BDC52-C717-4BF3-88F9-39619EFCCE64}" name="Trị giá tháng 6" dataCellStyle="Currency"/>
    <tableColumn id="17" xr3:uid="{1D6BED84-5B29-4F63-8364-A5AA428318C7}" name="Trị giá tháng 7" dataCellStyle="Currency"/>
    <tableColumn id="19" xr3:uid="{A557E2CC-F9FE-4DEA-95A3-57F3A9630972}" name="Trị giá tháng 8" dataCellStyle="Currency"/>
    <tableColumn id="21" xr3:uid="{2E6E87C4-FB61-4998-94B6-42B52404B58C}" name="Trị giá tháng 9" dataCellStyle="Currency"/>
    <tableColumn id="23" xr3:uid="{02C73269-5C4A-4473-BE57-175E178D7CCF}" name="Trị giá tháng 10" dataCellStyle="Currency"/>
    <tableColumn id="25" xr3:uid="{692E301B-9C65-4EF5-9330-98F0C35C08DD}" name="Trị giá tháng 11" dataCellStyle="Currency"/>
    <tableColumn id="27" xr3:uid="{E8C973D3-6C8A-41DE-8ECA-69EA9514742C}" name="Trị giá tháng 12" dataCellStyl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81B050-18F2-4280-9223-E2439F4CF43B}" name="Table3" displayName="Table3" ref="A1:M55" totalsRowShown="0" headerRowDxfId="69" headerRowBorderDxfId="68" tableBorderDxfId="67">
  <autoFilter ref="A1:M55" xr:uid="{6081B050-18F2-4280-9223-E2439F4CF43B}"/>
  <tableColumns count="13">
    <tableColumn id="1" xr3:uid="{70C64DB7-637F-4BBE-9079-2C9339E12C8D}" name="Nhóm/Mặt hàng chủ yếu"/>
    <tableColumn id="4" xr3:uid="{F45DA3B1-0A90-419C-A8E5-2680545968B8}" name="Trị giá tháng 1" dataDxfId="66" dataCellStyle="Currency"/>
    <tableColumn id="6" xr3:uid="{C1A9FAA0-2AF9-429A-BF8F-A9BC498DDD61}" name="Trị giá tháng 2" dataDxfId="65" dataCellStyle="Currency"/>
    <tableColumn id="8" xr3:uid="{C47BB083-CC4E-473C-85CB-E34F03C2D8FF}" name="Trị giá tháng 3" dataDxfId="64" dataCellStyle="Currency"/>
    <tableColumn id="10" xr3:uid="{0CCAA130-193F-488F-8BEA-11A417E01B27}" name="Trị giá tháng 4" dataDxfId="63" dataCellStyle="Currency"/>
    <tableColumn id="12" xr3:uid="{E5266FCE-73F2-4475-ABE9-3DB1180CCB6C}" name="Trị giá tháng 5" dataDxfId="62" dataCellStyle="Currency"/>
    <tableColumn id="14" xr3:uid="{AACBB9E3-4661-4032-A2E5-F270E9C73FA7}" name="Trị giá tháng 6" dataDxfId="61" dataCellStyle="Currency"/>
    <tableColumn id="16" xr3:uid="{4D2EABA1-5C88-4A8F-8B46-7B4D66C15A9D}" name="Trị giá tháng 7" dataDxfId="60" dataCellStyle="Currency"/>
    <tableColumn id="18" xr3:uid="{EC706DDB-718A-4B48-86BA-D705DFEA6F9E}" name="Trị giá tháng 8" dataDxfId="59" dataCellStyle="Currency"/>
    <tableColumn id="20" xr3:uid="{16134F64-D50B-4C7E-8BE8-D601333FCAF5}" name="Trị giá tháng 9" dataDxfId="58" dataCellStyle="Currency"/>
    <tableColumn id="22" xr3:uid="{B04E8BC3-E5EA-47FE-AA68-01E23D829F86}" name="Trị giá tháng 10" dataDxfId="57" dataCellStyle="Currency"/>
    <tableColumn id="24" xr3:uid="{3A66ACD9-6851-49B4-8602-5F2CF3DCB6A2}" name="Trị giá tháng 11" dataDxfId="56" dataCellStyle="Currency"/>
    <tableColumn id="26" xr3:uid="{EE60E3E4-749D-457F-B58E-52DC24E6E5F9}" name="Trị giá tháng 12" dataDxfId="55" dataCellStyle="Currency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7060-2777-4CCB-8D47-1AD6F7317CD7}" name="Table1" displayName="Table1" ref="A1:D13" totalsRowShown="0" dataDxfId="54" dataCellStyle="Currency">
  <autoFilter ref="A1:D13" xr:uid="{9E937060-2777-4CCB-8D47-1AD6F7317CD7}"/>
  <tableColumns count="4">
    <tableColumn id="1" xr3:uid="{166A7B19-628C-4499-A723-FD483EAA7D72}" name="Xuất khẩu" dataDxfId="53" dataCellStyle="Currency"/>
    <tableColumn id="2" xr3:uid="{532A81DA-2A01-4B7D-B501-EE05E733677E}" name="Nhập khẩu" dataDxfId="52" dataCellStyle="Currency"/>
    <tableColumn id="3" xr3:uid="{E5AE6E93-2155-444A-8251-09D60B274F2C}" name="Cán cân thương mại" dataDxfId="51" dataCellStyle="Currency">
      <calculatedColumnFormula>A2-B2</calculatedColumnFormula>
    </tableColumn>
    <tableColumn id="4" xr3:uid="{001CA8FC-1B46-4280-A8BA-21BFA6391253}" name="Tháng" dataDxfId="50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1ADBB0-6B68-4927-97C0-2F0D8B015F89}" name="Table7" displayName="Table7" ref="A1:B47" totalsRowShown="0">
  <autoFilter ref="A1:B47" xr:uid="{BD1ADBB0-6B68-4927-97C0-2F0D8B015F89}"/>
  <sortState xmlns:xlrd2="http://schemas.microsoft.com/office/spreadsheetml/2017/richdata2" ref="A2:B47">
    <sortCondition descending="1" ref="B1:B47"/>
  </sortState>
  <tableColumns count="2">
    <tableColumn id="1" xr3:uid="{1DD13914-8FE8-47D1-9D02-6B443E4BF203}" name="XN"/>
    <tableColumn id="5" xr3:uid="{586A103B-8800-4673-A0CD-5EAF879AD9D4}" name="Xuất khẩu" dataDxfId="49" dataCellStyle="Currenc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E17410-F3A3-4A95-97C9-D8FF6A189BCF}" name="Table10" displayName="Table10" ref="A1:AU2" totalsRowShown="0" dataDxfId="0" dataCellStyle="Currency">
  <autoFilter ref="A1:AU2" xr:uid="{61E17410-F3A3-4A95-97C9-D8FF6A189BCF}"/>
  <tableColumns count="47">
    <tableColumn id="1" xr3:uid="{A22FC966-842C-4E08-A77D-C3994A0FAB89}" name="XN" dataDxfId="47" dataCellStyle="Currency"/>
    <tableColumn id="2" xr3:uid="{C0F00A73-DCB6-4C47-88C8-5E300BB9E453}" name="Thức ăn gia súc và nguyên liệu" dataDxfId="46" dataCellStyle="Currency"/>
    <tableColumn id="3" xr3:uid="{F577090F-D62A-4661-884E-F4F2C08C53D0}" name="Sản phẩm mây, tre, cói và thảm" dataDxfId="45" dataCellStyle="Currency"/>
    <tableColumn id="4" xr3:uid="{3A12D6E8-9BF3-40C0-9C4F-BCF7F7D20B8E}" name="Phân bón các loại" dataDxfId="44" dataCellStyle="Currency"/>
    <tableColumn id="5" xr3:uid="{31CC9FE9-4F51-4025-B40D-75EBD7661E2A}" name="Nguyên phụ liệu dệt, may, da, giày" dataDxfId="43" dataCellStyle="Currency"/>
    <tableColumn id="6" xr3:uid="{211EF2E8-DE94-47CF-8D9E-D2E10CE99E41}" name="Xăng dầu các loại" dataDxfId="42" dataCellStyle="Currency"/>
    <tableColumn id="7" xr3:uid="{45679181-9815-40DE-BADD-F5AC197BE2BC}" name="Than các loại" dataDxfId="41" dataCellStyle="Currency"/>
    <tableColumn id="8" xr3:uid="{1590535A-0D3E-4C43-93D2-7B2E10432114}" name="Hóa chất" dataDxfId="40" dataCellStyle="Currency"/>
    <tableColumn id="9" xr3:uid="{17F5F62B-4F26-4E65-9462-B9E0BDC53390}" name="Đá quý, kim loại quý và sản phẩm" dataDxfId="39" dataCellStyle="Currency"/>
    <tableColumn id="10" xr3:uid="{45AD08A0-E00C-420A-B4C5-ADB9E64F531A}" name="Máy vi tính, sản phẩm điện tử và linh kiện" dataDxfId="38" dataCellStyle="Currency"/>
    <tableColumn id="11" xr3:uid="{E15FA1C4-6B81-436C-A673-24268C93B5D4}" name="Thủy tinh và các sản phẩm từ thủy tinh" dataDxfId="37" dataCellStyle="Currency"/>
    <tableColumn id="12" xr3:uid="{29D94A07-FD37-4F71-8AF5-E1CD62664323}" name="Vải mành, vải kỹ thuật khác" dataDxfId="36" dataCellStyle="Currency"/>
    <tableColumn id="13" xr3:uid="{9BBF6E4D-C139-4954-BB29-6D72DE6E530E}" name="Điện thoại các loại và linh kiện" dataDxfId="35" dataCellStyle="Currency"/>
    <tableColumn id="14" xr3:uid="{5F8A00B3-AF9D-4436-B1AE-72E79F6F708B}" name="Kim loại thường khác và sản phẩm" dataDxfId="34" dataCellStyle="Currency"/>
    <tableColumn id="15" xr3:uid="{397DF167-0086-4024-BBDE-69AE54D2412E}" name="Gỗ và sản phẩm gỗ" dataDxfId="33" dataCellStyle="Currency"/>
    <tableColumn id="16" xr3:uid="{7D1B65A4-18E4-455E-BCAA-810AAB324A6E}" name="Hàng dệt, may" dataDxfId="32" dataCellStyle="Currency"/>
    <tableColumn id="17" xr3:uid="{6C6A3E4C-56BF-4D18-B0E2-559BCE5ED4C0}" name="Sắn và các sản phẩm từ sắn" dataDxfId="31" dataCellStyle="Currency"/>
    <tableColumn id="18" xr3:uid="{03C54046-096A-4640-A175-A87485816F07}" name="Chất dẻo nguyên liệu" dataDxfId="30" dataCellStyle="Currency"/>
    <tableColumn id="19" xr3:uid="{9C4B459E-5D97-4248-B582-13BAA51C1D2C}" name="Máy móc, thiết bị, dụng cụ phụ tùng khác" dataDxfId="29" dataCellStyle="Currency"/>
    <tableColumn id="20" xr3:uid="{EB1CA2FF-8FEC-4CD4-A018-57177228C553}" name="Cao su" dataDxfId="28" dataCellStyle="Currency"/>
    <tableColumn id="21" xr3:uid="{EF0B7C58-33EF-4027-A81F-32BF1A51DD66}" name="Clanhke và xi măng" dataDxfId="27" dataCellStyle="Currency"/>
    <tableColumn id="22" xr3:uid="{20E4AAA1-DF12-49F1-B146-A2A0A3DD0F57}" name="Quặng và khoáng sản khác" dataDxfId="26" dataCellStyle="Currency"/>
    <tableColumn id="23" xr3:uid="{E61F5057-B291-49C9-97D6-9D0EBD5A3D1F}" name="Sản phẩm gốm, sứ" dataDxfId="25" dataCellStyle="Currency"/>
    <tableColumn id="24" xr3:uid="{5AE16AD5-8ED3-417A-9625-25A6EDF44BF0}" name="Đồ chơi, dụng cụ thể thao và bộ phận" dataDxfId="24" dataCellStyle="Currency"/>
    <tableColumn id="25" xr3:uid="{C8424E32-936B-480C-BDCE-BAEEDFD34CF9}" name="Chè" dataDxfId="23" dataCellStyle="Currency"/>
    <tableColumn id="26" xr3:uid="{10B94FFE-BF88-4701-9167-B22397DDC95C}" name="Sản phẩm từ sắt thép" dataDxfId="22" dataCellStyle="Currency"/>
    <tableColumn id="27" xr3:uid="{6B4B7932-2F16-41CA-B090-4D7A70D4F9C4}" name="Xơ, sợi dệt các loại" dataDxfId="21" dataCellStyle="Currency"/>
    <tableColumn id="28" xr3:uid="{6C635872-EBDF-40D1-A134-B43BB90DF0A6}" name="Túi xách, ví,vali, mũ, ô, dù" dataDxfId="20" dataCellStyle="Currency"/>
    <tableColumn id="29" xr3:uid="{7950B8A8-6034-45B1-9088-DDB63D0C6CC1}" name="Dầu thô" dataDxfId="19" dataCellStyle="Currency"/>
    <tableColumn id="30" xr3:uid="{70798E83-0AEB-455C-B6FA-77C5817DDFDC}" name="Sản phẩm hóa chất" dataDxfId="18" dataCellStyle="Currency"/>
    <tableColumn id="31" xr3:uid="{2F47DC24-28E0-4549-803C-B31E69F2AAE7}" name="Cà phê" dataDxfId="17" dataCellStyle="Currency"/>
    <tableColumn id="32" xr3:uid="{D7DFC462-2235-41DE-8801-7E18BD7D3B2C}" name="Gạo" dataDxfId="16" dataCellStyle="Currency"/>
    <tableColumn id="33" xr3:uid="{C6CCCBB8-26BD-449F-84CE-C102599C2ED1}" name="Hàng hóa khác" dataDxfId="15" dataCellStyle="Currency"/>
    <tableColumn id="34" xr3:uid="{EF1CDE7C-492E-4682-AC06-864E7EBAC93C}" name="Hàng thủy sản" dataDxfId="14" dataCellStyle="Currency"/>
    <tableColumn id="35" xr3:uid="{67E02BDF-CA69-4576-840A-401FDBCA204D}" name="Dây điện và dây cáp điện" dataDxfId="13" dataCellStyle="Currency"/>
    <tableColumn id="36" xr3:uid="{137B0675-27B0-496E-B978-4A43D3CC7E54}" name="Bánh kẹo và các sản phẩm từ ngũ cốc" dataDxfId="12" dataCellStyle="Currency"/>
    <tableColumn id="37" xr3:uid="{A3EBBAC4-7E5E-4D12-A4A2-57232811E416}" name="Phương tiện vận tải và phụ tùng" dataDxfId="11" dataCellStyle="Currency"/>
    <tableColumn id="38" xr3:uid="{93BCF64B-C142-454E-A6DF-D5F4ACBB59DD}" name="Hàng rau quả" dataDxfId="10" dataCellStyle="Currency"/>
    <tableColumn id="39" xr3:uid="{FA8BDF62-CC4B-48E7-9D4C-A5FDBE240C7C}" name="Sắt thép các loại" dataDxfId="9" dataCellStyle="Currency"/>
    <tableColumn id="40" xr3:uid="{67406966-3BC8-4107-821F-D74BAAF2A706}" name="Sản phẩm nội thất từ chất liệu khác gỗ" dataDxfId="8" dataCellStyle="Currency"/>
    <tableColumn id="41" xr3:uid="{632BEFDF-DEAF-4C0B-9FAD-13BA4CBDA839}" name="Giấy và các sản phẩm từ giấy" dataDxfId="7" dataCellStyle="Currency"/>
    <tableColumn id="42" xr3:uid="{FD56857E-923B-421B-B039-8C3FD9FA818C}" name="Hạt điều" dataDxfId="6" dataCellStyle="Currency"/>
    <tableColumn id="43" xr3:uid="{FFE71A1D-D20C-4218-87F0-1E9B5AEFCD12}" name="Hạt tiêu" dataDxfId="5" dataCellStyle="Currency"/>
    <tableColumn id="44" xr3:uid="{4E0F8E7F-698F-4392-8E9F-7D2BA16A3E9F}" name="Sản phẩm từ cao su" dataDxfId="4" dataCellStyle="Currency"/>
    <tableColumn id="45" xr3:uid="{28CE4D16-D009-4C9D-88DB-18F373862EAD}" name="Giày dép các loại" dataDxfId="3" dataCellStyle="Currency"/>
    <tableColumn id="46" xr3:uid="{E87448F1-5601-4459-9FAB-616C221E9FB6}" name="Máy ảnh, máy quay phim và linh kiện" dataDxfId="2" dataCellStyle="Currency"/>
    <tableColumn id="47" xr3:uid="{BDDF55FA-159F-464C-B0A1-E1D365429B61}" name="Sản phẩm từ chất dẻo" dataDxfId="1" dataCellStyle="Currenc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D096BC-951C-4107-ACBC-D09B24DAC25E}" name="Table710" displayName="Table710" ref="A1:B47" totalsRowShown="0">
  <autoFilter ref="A1:B47" xr:uid="{BFD096BC-951C-4107-ACBC-D09B24DAC25E}"/>
  <sortState xmlns:xlrd2="http://schemas.microsoft.com/office/spreadsheetml/2017/richdata2" ref="A2:B47">
    <sortCondition descending="1" ref="B1:B47"/>
  </sortState>
  <tableColumns count="2">
    <tableColumn id="1" xr3:uid="{ABF80222-0302-4614-8BBC-BA27FE1D550D}" name="XN"/>
    <tableColumn id="3" xr3:uid="{412FEE9E-0756-46C0-9CED-42E0E74E824E}" name="Nhập khẩu" dataDxfId="48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opLeftCell="D1" workbookViewId="0">
      <selection activeCell="B2" sqref="B2:M2"/>
    </sheetView>
  </sheetViews>
  <sheetFormatPr defaultRowHeight="14.4" x14ac:dyDescent="0.3"/>
  <cols>
    <col min="1" max="1" width="35" bestFit="1" customWidth="1"/>
    <col min="2" max="10" width="18.6640625" style="4" bestFit="1" customWidth="1"/>
    <col min="11" max="13" width="19.6640625" style="4" bestFit="1" customWidth="1"/>
  </cols>
  <sheetData>
    <row r="1" spans="1:13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t="s">
        <v>13</v>
      </c>
      <c r="B2" s="4">
        <v>747631551</v>
      </c>
      <c r="C2" s="4">
        <v>453250612</v>
      </c>
      <c r="D2" s="4">
        <v>737915888</v>
      </c>
      <c r="E2" s="4">
        <v>774917562</v>
      </c>
      <c r="F2" s="4">
        <v>856770609</v>
      </c>
      <c r="G2" s="4">
        <v>839364176</v>
      </c>
      <c r="H2" s="4">
        <v>915953323</v>
      </c>
      <c r="I2" s="4">
        <v>983162044</v>
      </c>
      <c r="J2" s="4">
        <v>921928655</v>
      </c>
      <c r="K2" s="4">
        <v>1022364030</v>
      </c>
      <c r="L2" s="4">
        <v>917686926</v>
      </c>
      <c r="M2" s="4">
        <v>873897066</v>
      </c>
    </row>
    <row r="3" spans="1:13" x14ac:dyDescent="0.3">
      <c r="A3" t="s">
        <v>14</v>
      </c>
      <c r="B3" s="4">
        <v>488515838</v>
      </c>
      <c r="C3" s="4">
        <v>325328783</v>
      </c>
      <c r="D3" s="4">
        <v>468031421</v>
      </c>
      <c r="E3" s="4">
        <v>602152467</v>
      </c>
      <c r="F3" s="4">
        <v>776249206</v>
      </c>
      <c r="G3" s="4">
        <v>668817639</v>
      </c>
      <c r="H3" s="4">
        <v>552264748</v>
      </c>
      <c r="I3" s="4">
        <v>843590295</v>
      </c>
      <c r="J3" s="4">
        <v>917250485</v>
      </c>
      <c r="K3" s="4">
        <v>519800467</v>
      </c>
      <c r="L3" s="4">
        <v>457998136</v>
      </c>
      <c r="M3" s="4">
        <v>529056396</v>
      </c>
    </row>
    <row r="4" spans="1:13" x14ac:dyDescent="0.3">
      <c r="A4" t="s">
        <v>15</v>
      </c>
      <c r="B4" s="4">
        <v>350822322</v>
      </c>
      <c r="C4" s="4">
        <v>141151834</v>
      </c>
      <c r="D4" s="4">
        <v>314858386</v>
      </c>
      <c r="E4" s="4">
        <v>358347547</v>
      </c>
      <c r="F4" s="4">
        <v>408488248</v>
      </c>
      <c r="G4" s="4">
        <v>380567814</v>
      </c>
      <c r="H4" s="4">
        <v>412442786</v>
      </c>
      <c r="I4" s="4">
        <v>408437271</v>
      </c>
      <c r="J4" s="4">
        <v>372157935</v>
      </c>
      <c r="K4" s="4">
        <v>424443519</v>
      </c>
      <c r="L4" s="4">
        <v>396575127</v>
      </c>
      <c r="M4" s="4">
        <v>362542525</v>
      </c>
    </row>
    <row r="5" spans="1:13" x14ac:dyDescent="0.3">
      <c r="A5" t="s">
        <v>16</v>
      </c>
      <c r="B5" s="4">
        <v>726506028</v>
      </c>
      <c r="C5" s="4">
        <v>528119307</v>
      </c>
      <c r="D5" s="4">
        <v>672774782</v>
      </c>
      <c r="E5" s="4">
        <v>572881228</v>
      </c>
      <c r="F5" s="4">
        <v>383682683</v>
      </c>
      <c r="G5" s="4">
        <v>352785724</v>
      </c>
      <c r="H5" s="4">
        <v>381166568</v>
      </c>
      <c r="I5" s="4">
        <v>402238101</v>
      </c>
      <c r="J5" s="4">
        <v>286936878</v>
      </c>
      <c r="K5" s="4">
        <v>259748875</v>
      </c>
      <c r="L5" s="4">
        <v>351682371</v>
      </c>
      <c r="M5" s="4">
        <v>686556852</v>
      </c>
    </row>
    <row r="6" spans="1:13" x14ac:dyDescent="0.3">
      <c r="A6" t="s">
        <v>17</v>
      </c>
      <c r="B6" s="4">
        <v>20914825</v>
      </c>
      <c r="C6" s="4">
        <v>8151611</v>
      </c>
      <c r="D6" s="4">
        <v>14101396</v>
      </c>
      <c r="E6" s="4">
        <v>17140173</v>
      </c>
      <c r="F6" s="4">
        <v>18685524</v>
      </c>
      <c r="G6" s="4">
        <v>26860991</v>
      </c>
      <c r="H6" s="4">
        <v>27458263</v>
      </c>
      <c r="I6" s="4">
        <v>29329209</v>
      </c>
      <c r="J6" s="4">
        <v>23116315</v>
      </c>
      <c r="K6" s="4">
        <v>26293267</v>
      </c>
      <c r="L6" s="4">
        <v>22686642</v>
      </c>
      <c r="M6" s="4">
        <v>21799683</v>
      </c>
    </row>
    <row r="7" spans="1:13" x14ac:dyDescent="0.3">
      <c r="A7" t="s">
        <v>18</v>
      </c>
      <c r="B7" s="4">
        <v>69986322</v>
      </c>
      <c r="C7" s="4">
        <v>54253895</v>
      </c>
      <c r="D7" s="4">
        <v>111396784</v>
      </c>
      <c r="E7" s="4">
        <v>116342441</v>
      </c>
      <c r="F7" s="4">
        <v>138179968</v>
      </c>
      <c r="G7" s="4">
        <v>141999314</v>
      </c>
      <c r="H7" s="4">
        <v>129903329</v>
      </c>
      <c r="I7" s="4">
        <v>116748038</v>
      </c>
      <c r="J7" s="4">
        <v>110472543</v>
      </c>
      <c r="K7" s="4">
        <v>120575376</v>
      </c>
      <c r="L7" s="4">
        <v>106489324</v>
      </c>
      <c r="M7" s="4">
        <v>97399840</v>
      </c>
    </row>
    <row r="8" spans="1:13" x14ac:dyDescent="0.3">
      <c r="A8" t="s">
        <v>19</v>
      </c>
      <c r="B8" s="4">
        <v>344082371</v>
      </c>
      <c r="C8" s="4">
        <v>365165335</v>
      </c>
      <c r="D8" s="4">
        <v>708058680</v>
      </c>
      <c r="E8" s="4">
        <v>619676346</v>
      </c>
      <c r="F8" s="4">
        <v>528139073</v>
      </c>
      <c r="G8" s="4">
        <v>323220427</v>
      </c>
      <c r="H8" s="4">
        <v>451771546</v>
      </c>
      <c r="I8" s="4">
        <v>509817675</v>
      </c>
      <c r="J8" s="4">
        <v>510393994</v>
      </c>
      <c r="K8" s="4">
        <v>505219471</v>
      </c>
      <c r="L8" s="4">
        <v>443615189</v>
      </c>
      <c r="M8" s="4">
        <v>363964994</v>
      </c>
    </row>
    <row r="9" spans="1:13" x14ac:dyDescent="0.3">
      <c r="A9" t="s">
        <v>20</v>
      </c>
      <c r="B9" s="4">
        <v>194306535</v>
      </c>
      <c r="C9" s="4">
        <v>94045067</v>
      </c>
      <c r="D9" s="4">
        <v>141237059</v>
      </c>
      <c r="E9" s="4">
        <v>80650622</v>
      </c>
      <c r="F9" s="4">
        <v>51870815</v>
      </c>
      <c r="G9" s="4">
        <v>68177157</v>
      </c>
      <c r="H9" s="4">
        <v>105678751</v>
      </c>
      <c r="I9" s="4">
        <v>86845538</v>
      </c>
      <c r="J9" s="4">
        <v>56741574</v>
      </c>
      <c r="K9" s="4">
        <v>76144721</v>
      </c>
      <c r="L9" s="4">
        <v>90752185</v>
      </c>
      <c r="M9" s="4">
        <v>109540037</v>
      </c>
    </row>
    <row r="10" spans="1:13" x14ac:dyDescent="0.3">
      <c r="A10" t="s">
        <v>21</v>
      </c>
      <c r="B10" s="4">
        <v>98421717</v>
      </c>
      <c r="C10" s="4">
        <v>62486448</v>
      </c>
      <c r="D10" s="4">
        <v>98679978</v>
      </c>
      <c r="E10" s="4">
        <v>95209727</v>
      </c>
      <c r="F10" s="4">
        <v>98755242</v>
      </c>
      <c r="G10" s="4">
        <v>96761426</v>
      </c>
      <c r="H10" s="4">
        <v>104028273</v>
      </c>
      <c r="I10" s="4">
        <v>114782828</v>
      </c>
      <c r="J10" s="4">
        <v>102028160</v>
      </c>
      <c r="K10" s="4">
        <v>123912798</v>
      </c>
      <c r="L10" s="4">
        <v>117924282</v>
      </c>
      <c r="M10" s="4">
        <v>116849083</v>
      </c>
    </row>
    <row r="11" spans="1:13" x14ac:dyDescent="0.3">
      <c r="A11" t="s">
        <v>22</v>
      </c>
      <c r="B11" s="4">
        <v>84502514</v>
      </c>
      <c r="C11" s="4">
        <v>58159870</v>
      </c>
      <c r="D11" s="4">
        <v>79467450</v>
      </c>
      <c r="E11" s="4">
        <v>89216680</v>
      </c>
      <c r="F11" s="4">
        <v>97353562</v>
      </c>
      <c r="G11" s="4">
        <v>86507777</v>
      </c>
      <c r="H11" s="4">
        <v>90653991</v>
      </c>
      <c r="I11" s="4">
        <v>87951934</v>
      </c>
      <c r="J11" s="4">
        <v>79126742</v>
      </c>
      <c r="K11" s="4">
        <v>97048628</v>
      </c>
      <c r="L11" s="4">
        <v>92541587</v>
      </c>
      <c r="M11" s="4">
        <v>96424589</v>
      </c>
    </row>
    <row r="12" spans="1:13" x14ac:dyDescent="0.3">
      <c r="A12" t="s">
        <v>23</v>
      </c>
      <c r="B12" s="4">
        <v>21301044</v>
      </c>
      <c r="C12" s="4">
        <v>5144297</v>
      </c>
      <c r="D12" s="4">
        <v>21749154</v>
      </c>
      <c r="E12" s="4">
        <v>12915654</v>
      </c>
      <c r="F12" s="4">
        <v>23119324</v>
      </c>
      <c r="G12" s="4">
        <v>9498911</v>
      </c>
      <c r="H12" s="4">
        <v>28539340</v>
      </c>
      <c r="I12" s="4">
        <v>10940013</v>
      </c>
      <c r="J12" s="4">
        <v>14766691</v>
      </c>
      <c r="K12" s="4">
        <v>21628269</v>
      </c>
      <c r="L12" s="4">
        <v>14147864</v>
      </c>
      <c r="M12" s="4">
        <v>26832287</v>
      </c>
    </row>
    <row r="13" spans="1:13" x14ac:dyDescent="0.3">
      <c r="A13" t="s">
        <v>24</v>
      </c>
      <c r="B13" s="4">
        <v>119338398</v>
      </c>
      <c r="C13" s="4">
        <v>76214948</v>
      </c>
      <c r="D13" s="4">
        <v>107246925</v>
      </c>
      <c r="E13" s="4">
        <v>109421574</v>
      </c>
      <c r="F13" s="4">
        <v>100862373</v>
      </c>
      <c r="G13" s="4">
        <v>89011721</v>
      </c>
      <c r="H13" s="4">
        <v>97121358</v>
      </c>
      <c r="I13" s="4">
        <v>90133307</v>
      </c>
      <c r="J13" s="4">
        <v>74940538</v>
      </c>
      <c r="K13" s="4">
        <v>107318270</v>
      </c>
      <c r="L13" s="4">
        <v>82788905</v>
      </c>
      <c r="M13" s="4">
        <v>86040085</v>
      </c>
    </row>
    <row r="14" spans="1:13" x14ac:dyDescent="0.3">
      <c r="A14" t="s">
        <v>25</v>
      </c>
      <c r="B14" s="4">
        <v>344692</v>
      </c>
      <c r="C14" s="4">
        <v>214845</v>
      </c>
      <c r="D14" s="4">
        <v>288318</v>
      </c>
      <c r="E14" s="4">
        <v>30727078</v>
      </c>
      <c r="F14" s="4">
        <v>244948</v>
      </c>
      <c r="G14" s="4">
        <v>28041563</v>
      </c>
      <c r="H14" s="4">
        <v>17509933</v>
      </c>
      <c r="I14" s="4">
        <v>18978535</v>
      </c>
      <c r="J14" s="4">
        <v>18690072</v>
      </c>
      <c r="K14" s="4">
        <v>15813386</v>
      </c>
      <c r="L14" s="4">
        <v>11334508</v>
      </c>
      <c r="M14" s="4">
        <v>18729347</v>
      </c>
    </row>
    <row r="15" spans="1:13" x14ac:dyDescent="0.3">
      <c r="A15" t="s">
        <v>26</v>
      </c>
      <c r="B15" s="4">
        <v>118740467</v>
      </c>
      <c r="C15" s="4">
        <v>219148706</v>
      </c>
      <c r="D15" s="4">
        <v>297258629</v>
      </c>
      <c r="E15" s="4">
        <v>174124300</v>
      </c>
      <c r="F15" s="4">
        <v>170222165</v>
      </c>
      <c r="G15" s="4">
        <v>65843776</v>
      </c>
      <c r="H15" s="4">
        <v>164386989</v>
      </c>
      <c r="I15" s="4">
        <v>47577520</v>
      </c>
      <c r="J15" s="4">
        <v>189699983</v>
      </c>
      <c r="K15" s="4">
        <v>73287918</v>
      </c>
      <c r="L15" s="4">
        <v>93375535</v>
      </c>
      <c r="M15" s="4">
        <v>117682069</v>
      </c>
    </row>
    <row r="16" spans="1:13" x14ac:dyDescent="0.3">
      <c r="A16" t="s">
        <v>27</v>
      </c>
      <c r="B16" s="4">
        <v>191155660</v>
      </c>
      <c r="C16" s="4">
        <v>180386691</v>
      </c>
      <c r="D16" s="4">
        <v>159870719</v>
      </c>
      <c r="E16" s="4">
        <v>165556565</v>
      </c>
      <c r="F16" s="4">
        <v>165793383</v>
      </c>
      <c r="G16" s="4">
        <v>179187990</v>
      </c>
      <c r="H16" s="4">
        <v>134472315</v>
      </c>
      <c r="I16" s="4">
        <v>148091485</v>
      </c>
      <c r="J16" s="4">
        <v>118811215</v>
      </c>
      <c r="K16" s="4">
        <v>170810657</v>
      </c>
      <c r="L16" s="4">
        <v>144993165</v>
      </c>
      <c r="M16" s="4">
        <v>171608888</v>
      </c>
    </row>
    <row r="17" spans="1:13" x14ac:dyDescent="0.3">
      <c r="A17" t="s">
        <v>28</v>
      </c>
      <c r="B17" s="4">
        <v>242643941</v>
      </c>
      <c r="C17" s="4">
        <v>204467318</v>
      </c>
      <c r="D17" s="4">
        <v>235690936</v>
      </c>
      <c r="E17" s="4">
        <v>241563293</v>
      </c>
      <c r="F17" s="4">
        <v>214351403</v>
      </c>
      <c r="G17" s="4">
        <v>210899899</v>
      </c>
      <c r="H17" s="4">
        <v>227429416</v>
      </c>
      <c r="I17" s="4">
        <v>248379705</v>
      </c>
      <c r="J17" s="4">
        <v>225994112</v>
      </c>
      <c r="K17" s="4">
        <v>253094441</v>
      </c>
      <c r="L17" s="4">
        <v>261140794</v>
      </c>
      <c r="M17" s="4">
        <v>238372838</v>
      </c>
    </row>
    <row r="18" spans="1:13" x14ac:dyDescent="0.3">
      <c r="A18" t="s">
        <v>29</v>
      </c>
      <c r="B18" s="4">
        <v>241946597</v>
      </c>
      <c r="C18" s="4">
        <v>175918092</v>
      </c>
      <c r="D18" s="4">
        <v>237836513</v>
      </c>
      <c r="E18" s="4">
        <v>202995791</v>
      </c>
      <c r="F18" s="4">
        <v>223375509</v>
      </c>
      <c r="G18" s="4">
        <v>217505159</v>
      </c>
      <c r="H18" s="4">
        <v>245420451</v>
      </c>
      <c r="I18" s="4">
        <v>252243209</v>
      </c>
      <c r="J18" s="4">
        <v>206694624</v>
      </c>
      <c r="K18" s="4">
        <v>218742078</v>
      </c>
      <c r="L18" s="4">
        <v>235160369</v>
      </c>
      <c r="M18" s="4">
        <v>246910175</v>
      </c>
    </row>
    <row r="19" spans="1:13" x14ac:dyDescent="0.3">
      <c r="A19" t="s">
        <v>30</v>
      </c>
      <c r="B19" s="4">
        <v>72460503</v>
      </c>
      <c r="C19" s="4">
        <v>72566066</v>
      </c>
      <c r="D19" s="4">
        <v>63296981</v>
      </c>
      <c r="E19" s="4">
        <v>44186314</v>
      </c>
      <c r="F19" s="4">
        <v>45363748</v>
      </c>
      <c r="G19" s="4">
        <v>63681065</v>
      </c>
      <c r="H19" s="4">
        <v>58807330</v>
      </c>
      <c r="I19" s="4">
        <v>58511868</v>
      </c>
      <c r="J19" s="4">
        <v>51844261</v>
      </c>
      <c r="K19" s="4">
        <v>59814329</v>
      </c>
      <c r="L19" s="4">
        <v>53834669</v>
      </c>
      <c r="M19" s="4">
        <v>65345804</v>
      </c>
    </row>
    <row r="20" spans="1:13" x14ac:dyDescent="0.3">
      <c r="A20" t="s">
        <v>31</v>
      </c>
      <c r="B20" s="4">
        <v>269566083</v>
      </c>
      <c r="C20" s="4">
        <v>214704752</v>
      </c>
      <c r="D20" s="4">
        <v>251865385</v>
      </c>
      <c r="E20" s="4">
        <v>205543272</v>
      </c>
      <c r="F20" s="4">
        <v>205852817</v>
      </c>
      <c r="G20" s="4">
        <v>216383506</v>
      </c>
      <c r="H20" s="4">
        <v>181808350</v>
      </c>
      <c r="I20" s="4">
        <v>207320523</v>
      </c>
      <c r="J20" s="4">
        <v>246858609</v>
      </c>
      <c r="K20" s="4">
        <v>259568418</v>
      </c>
      <c r="L20" s="4">
        <v>183498815</v>
      </c>
      <c r="M20" s="4">
        <v>176480546</v>
      </c>
    </row>
    <row r="21" spans="1:13" x14ac:dyDescent="0.3">
      <c r="A21" t="s">
        <v>32</v>
      </c>
      <c r="B21" s="4">
        <v>555966041</v>
      </c>
      <c r="C21" s="4">
        <v>351328601</v>
      </c>
      <c r="D21" s="4">
        <v>557420458</v>
      </c>
      <c r="E21" s="4">
        <v>573416774</v>
      </c>
      <c r="F21" s="4">
        <v>550818084</v>
      </c>
      <c r="G21" s="4">
        <v>553722919</v>
      </c>
      <c r="H21" s="4">
        <v>582015720</v>
      </c>
      <c r="I21" s="4">
        <v>607078154</v>
      </c>
      <c r="J21" s="4">
        <v>521741831</v>
      </c>
      <c r="K21" s="4">
        <v>600857791</v>
      </c>
      <c r="L21" s="4">
        <v>603230897</v>
      </c>
      <c r="M21" s="4">
        <v>652535873</v>
      </c>
    </row>
    <row r="22" spans="1:13" x14ac:dyDescent="0.3">
      <c r="A22" t="s">
        <v>33</v>
      </c>
      <c r="B22" s="4">
        <v>297030698</v>
      </c>
      <c r="C22" s="4">
        <v>129943890</v>
      </c>
      <c r="D22" s="4">
        <v>180210088</v>
      </c>
      <c r="E22" s="4">
        <v>117599903</v>
      </c>
      <c r="F22" s="4">
        <v>136528647</v>
      </c>
      <c r="G22" s="4">
        <v>246797854</v>
      </c>
      <c r="H22" s="4">
        <v>307917516</v>
      </c>
      <c r="I22" s="4">
        <v>344965140</v>
      </c>
      <c r="J22" s="4">
        <v>335560617</v>
      </c>
      <c r="K22" s="4">
        <v>429011138</v>
      </c>
      <c r="L22" s="4">
        <v>441260208</v>
      </c>
      <c r="M22" s="4">
        <v>452717290</v>
      </c>
    </row>
    <row r="23" spans="1:13" x14ac:dyDescent="0.3">
      <c r="A23" t="s">
        <v>34</v>
      </c>
      <c r="B23" s="4">
        <v>105251816</v>
      </c>
      <c r="C23" s="4">
        <v>68315117</v>
      </c>
      <c r="D23" s="4">
        <v>110441003</v>
      </c>
      <c r="E23" s="4">
        <v>102400444</v>
      </c>
      <c r="F23" s="4">
        <v>104084458</v>
      </c>
      <c r="G23" s="4">
        <v>96544198</v>
      </c>
      <c r="H23" s="4">
        <v>98925712</v>
      </c>
      <c r="I23" s="4">
        <v>107707263</v>
      </c>
      <c r="J23" s="4">
        <v>93593731</v>
      </c>
      <c r="K23" s="4">
        <v>110206673</v>
      </c>
      <c r="L23" s="4">
        <v>110969835</v>
      </c>
      <c r="M23" s="4">
        <v>117568554</v>
      </c>
    </row>
    <row r="24" spans="1:13" x14ac:dyDescent="0.3">
      <c r="A24" t="s">
        <v>35</v>
      </c>
      <c r="B24" s="4">
        <v>375141877</v>
      </c>
      <c r="C24" s="4">
        <v>205789939</v>
      </c>
      <c r="D24" s="4">
        <v>315142133</v>
      </c>
      <c r="E24" s="4">
        <v>336927204</v>
      </c>
      <c r="F24" s="4">
        <v>354658166</v>
      </c>
      <c r="G24" s="4">
        <v>365924608</v>
      </c>
      <c r="H24" s="4">
        <v>399466368</v>
      </c>
      <c r="I24" s="4">
        <v>395106992</v>
      </c>
      <c r="J24" s="4">
        <v>312402929</v>
      </c>
      <c r="K24" s="4">
        <v>364612526</v>
      </c>
      <c r="L24" s="4">
        <v>388755816</v>
      </c>
      <c r="M24" s="4">
        <v>413490503</v>
      </c>
    </row>
    <row r="25" spans="1:13" x14ac:dyDescent="0.3">
      <c r="A25" t="s">
        <v>36</v>
      </c>
      <c r="B25" s="4">
        <v>79888197</v>
      </c>
      <c r="C25" s="4">
        <v>47288471</v>
      </c>
      <c r="D25" s="4">
        <v>74248269</v>
      </c>
      <c r="E25" s="4">
        <v>66731861</v>
      </c>
      <c r="F25" s="4">
        <v>70215035</v>
      </c>
      <c r="G25" s="4">
        <v>70311764</v>
      </c>
      <c r="H25" s="4">
        <v>68459473</v>
      </c>
      <c r="I25" s="4">
        <v>66938126</v>
      </c>
      <c r="J25" s="4">
        <v>50438788</v>
      </c>
      <c r="K25" s="4">
        <v>61093553</v>
      </c>
      <c r="L25" s="4">
        <v>67500918</v>
      </c>
      <c r="M25" s="4">
        <v>80288629</v>
      </c>
    </row>
    <row r="26" spans="1:13" x14ac:dyDescent="0.3">
      <c r="A26" t="s">
        <v>37</v>
      </c>
      <c r="B26" s="4">
        <v>1473927412</v>
      </c>
      <c r="C26" s="4">
        <v>766282303</v>
      </c>
      <c r="D26" s="4">
        <v>1300222305</v>
      </c>
      <c r="E26" s="4">
        <v>1372409594</v>
      </c>
      <c r="F26" s="4">
        <v>1336210191</v>
      </c>
      <c r="G26" s="4">
        <v>1267933390</v>
      </c>
      <c r="H26" s="4">
        <v>1380989098</v>
      </c>
      <c r="I26" s="4">
        <v>1507444291</v>
      </c>
      <c r="J26" s="4">
        <v>1249758415</v>
      </c>
      <c r="K26" s="4">
        <v>1536198142</v>
      </c>
      <c r="L26" s="4">
        <v>1462878816</v>
      </c>
      <c r="M26" s="4">
        <v>1571630890</v>
      </c>
    </row>
    <row r="27" spans="1:13" x14ac:dyDescent="0.3">
      <c r="A27" t="s">
        <v>38</v>
      </c>
      <c r="B27" s="4">
        <v>172704599</v>
      </c>
      <c r="C27" s="4">
        <v>131561058</v>
      </c>
      <c r="D27" s="4">
        <v>183230761</v>
      </c>
      <c r="E27" s="4">
        <v>188961791</v>
      </c>
      <c r="F27" s="4">
        <v>184962278</v>
      </c>
      <c r="G27" s="4">
        <v>162681304</v>
      </c>
      <c r="H27" s="4">
        <v>180842707</v>
      </c>
      <c r="I27" s="4">
        <v>210955059</v>
      </c>
      <c r="J27" s="4">
        <v>158638703</v>
      </c>
      <c r="K27" s="4">
        <v>175299737</v>
      </c>
      <c r="L27" s="4">
        <v>167756000</v>
      </c>
      <c r="M27" s="4">
        <v>175249291</v>
      </c>
    </row>
    <row r="28" spans="1:13" x14ac:dyDescent="0.3">
      <c r="A28" t="s">
        <v>39</v>
      </c>
      <c r="B28" s="4">
        <v>374245780</v>
      </c>
      <c r="C28" s="4">
        <v>292398444</v>
      </c>
      <c r="D28" s="4">
        <v>387674306</v>
      </c>
      <c r="E28" s="4">
        <v>356803822</v>
      </c>
      <c r="F28" s="4">
        <v>400763970</v>
      </c>
      <c r="G28" s="4">
        <v>352569122</v>
      </c>
      <c r="H28" s="4">
        <v>373731515</v>
      </c>
      <c r="I28" s="4">
        <v>380792595</v>
      </c>
      <c r="J28" s="4">
        <v>336563237</v>
      </c>
      <c r="K28" s="4">
        <v>397695463</v>
      </c>
      <c r="L28" s="4">
        <v>367706288</v>
      </c>
      <c r="M28" s="4">
        <v>385127229</v>
      </c>
    </row>
    <row r="29" spans="1:13" x14ac:dyDescent="0.3">
      <c r="A29" t="s">
        <v>40</v>
      </c>
      <c r="B29" s="4">
        <v>3134486293</v>
      </c>
      <c r="C29" s="4">
        <v>2022006481</v>
      </c>
      <c r="D29" s="4">
        <v>2666154066</v>
      </c>
      <c r="E29" s="4">
        <v>2607078639</v>
      </c>
      <c r="F29" s="4">
        <v>2982579585</v>
      </c>
      <c r="G29" s="4">
        <v>3168475421</v>
      </c>
      <c r="H29" s="4">
        <v>3715703942</v>
      </c>
      <c r="I29" s="4">
        <v>4054694437</v>
      </c>
      <c r="J29" s="4">
        <v>2978507110</v>
      </c>
      <c r="K29" s="4">
        <v>3211844903</v>
      </c>
      <c r="L29" s="4">
        <v>3051153339</v>
      </c>
      <c r="M29" s="4">
        <v>3373148313</v>
      </c>
    </row>
    <row r="30" spans="1:13" x14ac:dyDescent="0.3">
      <c r="A30" t="s">
        <v>41</v>
      </c>
      <c r="B30" s="4">
        <v>66556047</v>
      </c>
      <c r="C30" s="4">
        <v>59618902</v>
      </c>
      <c r="D30" s="4">
        <v>69156401</v>
      </c>
      <c r="E30" s="4">
        <v>64829800</v>
      </c>
      <c r="F30" s="4">
        <v>66159002</v>
      </c>
      <c r="G30" s="4">
        <v>63814618</v>
      </c>
      <c r="H30" s="4">
        <v>68269698</v>
      </c>
      <c r="I30" s="4">
        <v>71070841</v>
      </c>
      <c r="J30" s="4">
        <v>58091918</v>
      </c>
      <c r="K30" s="4">
        <v>62845715</v>
      </c>
      <c r="L30" s="4">
        <v>64681945</v>
      </c>
      <c r="M30" s="4">
        <v>56210017</v>
      </c>
    </row>
    <row r="31" spans="1:13" x14ac:dyDescent="0.3">
      <c r="A31" t="s">
        <v>42</v>
      </c>
      <c r="B31" s="4">
        <v>1970736763</v>
      </c>
      <c r="C31" s="4">
        <v>1177043307</v>
      </c>
      <c r="D31" s="4">
        <v>1644152175</v>
      </c>
      <c r="E31" s="4">
        <v>1847720088</v>
      </c>
      <c r="F31" s="4">
        <v>2076812092</v>
      </c>
      <c r="G31" s="4">
        <v>2043101501</v>
      </c>
      <c r="H31" s="4">
        <v>2123525988</v>
      </c>
      <c r="I31" s="4">
        <v>2078500902</v>
      </c>
      <c r="J31" s="4">
        <v>1567237885</v>
      </c>
      <c r="K31" s="4">
        <v>2031599877</v>
      </c>
      <c r="L31" s="4">
        <v>2158541164</v>
      </c>
      <c r="M31" s="4">
        <v>2107563228</v>
      </c>
    </row>
    <row r="32" spans="1:13" x14ac:dyDescent="0.3">
      <c r="A32" t="s">
        <v>43</v>
      </c>
      <c r="B32" s="4">
        <v>192818101</v>
      </c>
      <c r="C32" s="4">
        <v>117393333</v>
      </c>
      <c r="D32" s="4">
        <v>186899535</v>
      </c>
      <c r="E32" s="4">
        <v>191114529</v>
      </c>
      <c r="F32" s="4">
        <v>199243727</v>
      </c>
      <c r="G32" s="4">
        <v>175406341</v>
      </c>
      <c r="H32" s="4">
        <v>193226506</v>
      </c>
      <c r="I32" s="4">
        <v>212960523</v>
      </c>
      <c r="J32" s="4">
        <v>175455367</v>
      </c>
      <c r="K32" s="4">
        <v>202229513</v>
      </c>
      <c r="L32" s="4">
        <v>185891772</v>
      </c>
      <c r="M32" s="4">
        <v>193774822</v>
      </c>
    </row>
    <row r="33" spans="1:13" x14ac:dyDescent="0.3">
      <c r="A33" t="s">
        <v>44</v>
      </c>
      <c r="B33" s="4">
        <v>64732921</v>
      </c>
      <c r="C33" s="4">
        <v>37263654</v>
      </c>
      <c r="D33" s="4">
        <v>57989408</v>
      </c>
      <c r="E33" s="4">
        <v>53999225</v>
      </c>
      <c r="F33" s="4">
        <v>51183758</v>
      </c>
      <c r="G33" s="4">
        <v>51949198</v>
      </c>
      <c r="H33" s="4">
        <v>51120685</v>
      </c>
      <c r="I33" s="4">
        <v>56908782</v>
      </c>
      <c r="J33" s="4">
        <v>49445707</v>
      </c>
      <c r="K33" s="4">
        <v>63225949</v>
      </c>
      <c r="L33" s="4">
        <v>63160818</v>
      </c>
      <c r="M33" s="4">
        <v>73211234</v>
      </c>
    </row>
    <row r="34" spans="1:13" x14ac:dyDescent="0.3">
      <c r="A34" t="s">
        <v>45</v>
      </c>
      <c r="B34" s="4">
        <v>86922443</v>
      </c>
      <c r="C34" s="4">
        <v>52587576</v>
      </c>
      <c r="D34" s="4">
        <v>83558826</v>
      </c>
      <c r="E34" s="4">
        <v>96507424</v>
      </c>
      <c r="F34" s="4">
        <v>109751045</v>
      </c>
      <c r="G34" s="4">
        <v>104644796</v>
      </c>
      <c r="H34" s="4">
        <v>119416709</v>
      </c>
      <c r="I34" s="4">
        <v>113647599</v>
      </c>
      <c r="J34" s="4">
        <v>100122001</v>
      </c>
      <c r="K34" s="4">
        <v>104311222</v>
      </c>
      <c r="L34" s="4">
        <v>104272005</v>
      </c>
      <c r="M34" s="4">
        <v>109476690</v>
      </c>
    </row>
    <row r="35" spans="1:13" x14ac:dyDescent="0.3">
      <c r="A35" t="s">
        <v>46</v>
      </c>
      <c r="B35" s="4">
        <v>61508611</v>
      </c>
      <c r="C35" s="4">
        <v>32828231</v>
      </c>
      <c r="D35" s="4">
        <v>64497312</v>
      </c>
      <c r="E35" s="4">
        <v>55672747</v>
      </c>
      <c r="F35" s="4">
        <v>57254322</v>
      </c>
      <c r="G35" s="4">
        <v>51046925</v>
      </c>
      <c r="H35" s="4">
        <v>47201639</v>
      </c>
      <c r="I35" s="4">
        <v>50666767</v>
      </c>
      <c r="J35" s="4">
        <v>47018714</v>
      </c>
      <c r="K35" s="4">
        <v>55515915</v>
      </c>
      <c r="L35" s="4">
        <v>63067974</v>
      </c>
      <c r="M35" s="4">
        <v>48024344</v>
      </c>
    </row>
    <row r="36" spans="1:13" x14ac:dyDescent="0.3">
      <c r="A36" t="s">
        <v>47</v>
      </c>
      <c r="B36" s="4">
        <v>809959641</v>
      </c>
      <c r="C36" s="4">
        <v>744275566</v>
      </c>
      <c r="D36" s="4">
        <v>831963239</v>
      </c>
      <c r="E36" s="4">
        <v>857009836</v>
      </c>
      <c r="F36" s="4">
        <v>794015996</v>
      </c>
      <c r="G36" s="4">
        <v>731084387</v>
      </c>
      <c r="H36" s="4">
        <v>775058512</v>
      </c>
      <c r="I36" s="4">
        <v>941292684</v>
      </c>
      <c r="J36" s="4">
        <v>747037362</v>
      </c>
      <c r="K36" s="4">
        <v>748925855</v>
      </c>
      <c r="L36" s="4">
        <v>597054070</v>
      </c>
      <c r="M36" s="4">
        <v>532543858</v>
      </c>
    </row>
    <row r="37" spans="1:13" x14ac:dyDescent="0.3">
      <c r="A37" t="s">
        <v>48</v>
      </c>
      <c r="B37" s="4">
        <v>384694851</v>
      </c>
      <c r="C37" s="4">
        <v>252913807</v>
      </c>
      <c r="D37" s="4">
        <v>416119488</v>
      </c>
      <c r="E37" s="4">
        <v>353992068</v>
      </c>
      <c r="F37" s="4">
        <v>375003873</v>
      </c>
      <c r="G37" s="4">
        <v>351525054</v>
      </c>
      <c r="H37" s="4">
        <v>379819681</v>
      </c>
      <c r="I37" s="4">
        <v>432539245</v>
      </c>
      <c r="J37" s="4">
        <v>336580716</v>
      </c>
      <c r="K37" s="4">
        <v>394184162</v>
      </c>
      <c r="L37" s="4">
        <v>411268516</v>
      </c>
      <c r="M37" s="4">
        <v>506352573</v>
      </c>
    </row>
    <row r="38" spans="1:13" x14ac:dyDescent="0.3">
      <c r="A38" t="s">
        <v>49</v>
      </c>
      <c r="B38" s="4">
        <v>371918330</v>
      </c>
      <c r="C38" s="4">
        <v>251367778</v>
      </c>
      <c r="D38" s="4">
        <v>373682471</v>
      </c>
      <c r="E38" s="4">
        <v>358263490</v>
      </c>
      <c r="F38" s="4">
        <v>397332878</v>
      </c>
      <c r="G38" s="4">
        <v>330857812</v>
      </c>
      <c r="H38" s="4">
        <v>377949226</v>
      </c>
      <c r="I38" s="4">
        <v>368097500</v>
      </c>
      <c r="J38" s="4">
        <v>310764246</v>
      </c>
      <c r="K38" s="4">
        <v>330802876</v>
      </c>
      <c r="L38" s="4">
        <v>344823006</v>
      </c>
      <c r="M38" s="4">
        <v>379138131</v>
      </c>
    </row>
    <row r="39" spans="1:13" x14ac:dyDescent="0.3">
      <c r="A39" t="s">
        <v>50</v>
      </c>
      <c r="B39" s="4">
        <v>5342585662</v>
      </c>
      <c r="C39" s="4">
        <v>4658338732</v>
      </c>
      <c r="D39" s="4">
        <v>6341553706</v>
      </c>
      <c r="E39" s="4">
        <v>5133277577</v>
      </c>
      <c r="F39" s="4">
        <v>5677555148</v>
      </c>
      <c r="G39" s="4">
        <v>6577646369</v>
      </c>
      <c r="H39" s="4">
        <v>5895598953</v>
      </c>
      <c r="I39" s="4">
        <v>6751358555</v>
      </c>
      <c r="J39" s="4">
        <v>6361593252</v>
      </c>
      <c r="K39" s="4">
        <v>5905297706</v>
      </c>
      <c r="L39" s="4">
        <v>6225489940</v>
      </c>
      <c r="M39" s="4">
        <v>7331842052</v>
      </c>
    </row>
    <row r="40" spans="1:13" x14ac:dyDescent="0.3">
      <c r="A40" t="s">
        <v>51</v>
      </c>
      <c r="B40" s="4">
        <v>5570386622</v>
      </c>
      <c r="C40" s="4">
        <v>3941967599</v>
      </c>
      <c r="D40" s="4">
        <v>4654769684</v>
      </c>
      <c r="E40" s="4">
        <v>3968718216</v>
      </c>
      <c r="F40" s="4">
        <v>4265554043</v>
      </c>
      <c r="G40" s="4">
        <v>4731232054</v>
      </c>
      <c r="H40" s="4">
        <v>5448804460</v>
      </c>
      <c r="I40" s="4">
        <v>4697399752</v>
      </c>
      <c r="J40" s="4">
        <v>4617428837</v>
      </c>
      <c r="K40" s="4">
        <v>4586601745</v>
      </c>
      <c r="L40" s="4">
        <v>3772670463</v>
      </c>
      <c r="M40" s="4">
        <v>3651738807</v>
      </c>
    </row>
    <row r="41" spans="1:13" x14ac:dyDescent="0.3">
      <c r="A41" t="s">
        <v>52</v>
      </c>
      <c r="B41" s="4">
        <v>824802165</v>
      </c>
      <c r="C41" s="4">
        <v>614523243</v>
      </c>
      <c r="D41" s="4">
        <v>755842174</v>
      </c>
      <c r="E41" s="4">
        <v>737487333</v>
      </c>
      <c r="F41" s="4">
        <v>659782257</v>
      </c>
      <c r="G41" s="4">
        <v>443946798</v>
      </c>
      <c r="H41" s="4">
        <v>639185196</v>
      </c>
      <c r="I41" s="4">
        <v>758979202</v>
      </c>
      <c r="J41" s="4">
        <v>707078047</v>
      </c>
      <c r="K41" s="4">
        <v>707350602</v>
      </c>
      <c r="L41" s="4">
        <v>585285397</v>
      </c>
      <c r="M41" s="4">
        <v>577925101</v>
      </c>
    </row>
    <row r="42" spans="1:13" x14ac:dyDescent="0.3">
      <c r="A42" t="s">
        <v>53</v>
      </c>
      <c r="B42" s="4">
        <v>4023070460</v>
      </c>
      <c r="C42" s="4">
        <v>2951969488</v>
      </c>
      <c r="D42" s="4">
        <v>3912247182</v>
      </c>
      <c r="E42" s="4">
        <v>3833230181</v>
      </c>
      <c r="F42" s="4">
        <v>4184124957</v>
      </c>
      <c r="G42" s="4">
        <v>4308513816</v>
      </c>
      <c r="H42" s="4">
        <v>4799472547</v>
      </c>
      <c r="I42" s="4">
        <v>4759757598</v>
      </c>
      <c r="J42" s="4">
        <v>5010123769</v>
      </c>
      <c r="K42" s="4">
        <v>5243673803</v>
      </c>
      <c r="L42" s="4">
        <v>4684042087</v>
      </c>
      <c r="M42" s="4">
        <v>4387643809</v>
      </c>
    </row>
    <row r="43" spans="1:13" x14ac:dyDescent="0.3">
      <c r="A43" t="s">
        <v>54</v>
      </c>
      <c r="B43" s="4">
        <v>291714683</v>
      </c>
      <c r="C43" s="4">
        <v>193071186</v>
      </c>
      <c r="D43" s="4">
        <v>284971896</v>
      </c>
      <c r="E43" s="4">
        <v>279685110</v>
      </c>
      <c r="F43" s="4">
        <v>297434842</v>
      </c>
      <c r="G43" s="4">
        <v>291170879</v>
      </c>
      <c r="H43" s="4">
        <v>297921628</v>
      </c>
      <c r="I43" s="4">
        <v>341658231</v>
      </c>
      <c r="J43" s="4">
        <v>281703490</v>
      </c>
      <c r="K43" s="4">
        <v>311934951</v>
      </c>
      <c r="L43" s="4">
        <v>305110792</v>
      </c>
      <c r="M43" s="4">
        <v>314886126</v>
      </c>
    </row>
    <row r="44" spans="1:13" x14ac:dyDescent="0.3">
      <c r="A44" t="s">
        <v>55</v>
      </c>
      <c r="B44" s="4">
        <v>1330136521</v>
      </c>
      <c r="C44" s="4">
        <v>969987373</v>
      </c>
      <c r="D44" s="4">
        <v>1365120898</v>
      </c>
      <c r="E44" s="4">
        <v>1163339299</v>
      </c>
      <c r="F44" s="4">
        <v>1338826628</v>
      </c>
      <c r="G44" s="4">
        <v>1118505522</v>
      </c>
      <c r="H44" s="4">
        <v>1322463269</v>
      </c>
      <c r="I44" s="4">
        <v>1336788967</v>
      </c>
      <c r="J44" s="4">
        <v>1098924020</v>
      </c>
      <c r="K44" s="4">
        <v>1347047429</v>
      </c>
      <c r="L44" s="4">
        <v>1244461808</v>
      </c>
      <c r="M44" s="4">
        <v>1298973647</v>
      </c>
    </row>
    <row r="45" spans="1:13" x14ac:dyDescent="0.3">
      <c r="A45" t="s">
        <v>56</v>
      </c>
      <c r="B45" s="4">
        <v>314423839</v>
      </c>
      <c r="C45" s="4">
        <v>167784402</v>
      </c>
      <c r="D45" s="4">
        <v>300353393</v>
      </c>
      <c r="E45" s="4">
        <v>294661415</v>
      </c>
      <c r="F45" s="4">
        <v>262318840</v>
      </c>
      <c r="G45" s="4">
        <v>242909583</v>
      </c>
      <c r="H45" s="4">
        <v>261482274</v>
      </c>
      <c r="I45" s="4">
        <v>279098494</v>
      </c>
      <c r="J45" s="4">
        <v>266363589</v>
      </c>
      <c r="K45" s="4">
        <v>314703357</v>
      </c>
      <c r="L45" s="4">
        <v>327622661</v>
      </c>
      <c r="M45" s="4">
        <v>368461538</v>
      </c>
    </row>
    <row r="46" spans="1:13" x14ac:dyDescent="0.3">
      <c r="A46" t="s">
        <v>57</v>
      </c>
      <c r="B46" s="4">
        <v>290035859</v>
      </c>
      <c r="C46" s="4">
        <v>175043133</v>
      </c>
      <c r="D46" s="4">
        <v>245205508</v>
      </c>
      <c r="E46" s="4">
        <v>256476891</v>
      </c>
      <c r="F46" s="4">
        <v>308682195</v>
      </c>
      <c r="G46" s="4">
        <v>349415908</v>
      </c>
      <c r="H46" s="4">
        <v>397201156</v>
      </c>
      <c r="I46" s="4">
        <v>449005592</v>
      </c>
      <c r="J46" s="4">
        <v>312463477</v>
      </c>
      <c r="K46" s="4">
        <v>342178399</v>
      </c>
      <c r="L46" s="4">
        <v>306848823</v>
      </c>
      <c r="M46" s="4">
        <v>314199143</v>
      </c>
    </row>
    <row r="47" spans="1:13" x14ac:dyDescent="0.3">
      <c r="A47" t="s">
        <v>58</v>
      </c>
      <c r="B47" s="4">
        <v>1589772081</v>
      </c>
      <c r="C47" s="4">
        <v>1103528614</v>
      </c>
      <c r="D47" s="4">
        <v>1550928922</v>
      </c>
      <c r="E47" s="4">
        <v>1487443937</v>
      </c>
      <c r="F47" s="4">
        <v>1542981233</v>
      </c>
      <c r="G47" s="4">
        <v>1587894302</v>
      </c>
      <c r="H47" s="4">
        <v>1603394510</v>
      </c>
      <c r="I47" s="4">
        <v>1751527609</v>
      </c>
      <c r="J47" s="4">
        <v>1464524207</v>
      </c>
      <c r="K47" s="4">
        <v>1639635400</v>
      </c>
      <c r="L47" s="4">
        <v>1550041258</v>
      </c>
      <c r="M47" s="4">
        <v>1649234387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6BF0-01DC-45CE-A912-6C02EFBC7AF7}">
  <dimension ref="A1:N55"/>
  <sheetViews>
    <sheetView workbookViewId="0">
      <selection activeCell="E11" sqref="E11"/>
    </sheetView>
  </sheetViews>
  <sheetFormatPr defaultRowHeight="14.4" x14ac:dyDescent="0.3"/>
  <cols>
    <col min="1" max="1" width="35.21875" bestFit="1" customWidth="1"/>
    <col min="2" max="10" width="18.21875" bestFit="1" customWidth="1"/>
    <col min="11" max="13" width="19.21875" bestFit="1" customWidth="1"/>
    <col min="14" max="14" width="18.33203125" style="5" bestFit="1" customWidth="1"/>
  </cols>
  <sheetData>
    <row r="1" spans="1:14" x14ac:dyDescent="0.3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/>
    </row>
    <row r="2" spans="1:14" x14ac:dyDescent="0.3">
      <c r="A2" t="s">
        <v>13</v>
      </c>
      <c r="B2" s="5">
        <v>244736410</v>
      </c>
      <c r="C2" s="5">
        <v>158117572</v>
      </c>
      <c r="D2" s="5">
        <v>215427363</v>
      </c>
      <c r="E2" s="5">
        <v>171437449</v>
      </c>
      <c r="F2" s="5">
        <v>212456195</v>
      </c>
      <c r="G2" s="5">
        <v>203571815</v>
      </c>
      <c r="H2" s="5">
        <v>232080229</v>
      </c>
      <c r="I2" s="5">
        <v>238362023</v>
      </c>
      <c r="J2" s="5">
        <v>195520509</v>
      </c>
      <c r="K2" s="5">
        <v>223665834</v>
      </c>
      <c r="L2" s="5">
        <v>241232692</v>
      </c>
      <c r="M2" s="5">
        <v>306119172</v>
      </c>
      <c r="N2"/>
    </row>
    <row r="3" spans="1:14" x14ac:dyDescent="0.3">
      <c r="A3" t="s">
        <v>59</v>
      </c>
      <c r="B3" s="5">
        <v>81636356</v>
      </c>
      <c r="C3" s="5">
        <v>64192668</v>
      </c>
      <c r="D3" s="5">
        <v>98273552</v>
      </c>
      <c r="E3" s="5">
        <v>99416487</v>
      </c>
      <c r="F3" s="5">
        <v>101260323</v>
      </c>
      <c r="G3" s="5">
        <v>89159462</v>
      </c>
      <c r="H3" s="5">
        <v>101520690</v>
      </c>
      <c r="I3" s="5">
        <v>108856845</v>
      </c>
      <c r="J3" s="5">
        <v>86183247</v>
      </c>
      <c r="K3" s="5">
        <v>96393476</v>
      </c>
      <c r="L3" s="5">
        <v>102112936</v>
      </c>
      <c r="M3" s="5">
        <v>99231052</v>
      </c>
      <c r="N3"/>
    </row>
    <row r="4" spans="1:14" x14ac:dyDescent="0.3">
      <c r="A4" t="s">
        <v>14</v>
      </c>
      <c r="B4" s="5">
        <v>216220191</v>
      </c>
      <c r="C4" s="5">
        <v>120764176</v>
      </c>
      <c r="D4" s="5">
        <v>155343851</v>
      </c>
      <c r="E4" s="5">
        <v>142855356</v>
      </c>
      <c r="F4" s="5">
        <v>187074147</v>
      </c>
      <c r="G4" s="5">
        <v>198982914</v>
      </c>
      <c r="H4" s="5">
        <v>205981846</v>
      </c>
      <c r="I4" s="5">
        <v>220351513</v>
      </c>
      <c r="J4" s="5">
        <v>211911074</v>
      </c>
      <c r="K4" s="5">
        <v>211765468</v>
      </c>
      <c r="L4" s="5">
        <v>250623086</v>
      </c>
      <c r="M4" s="5">
        <v>304277033</v>
      </c>
      <c r="N4"/>
    </row>
    <row r="5" spans="1:14" x14ac:dyDescent="0.3">
      <c r="A5" t="s">
        <v>15</v>
      </c>
      <c r="B5" s="5">
        <v>104219096</v>
      </c>
      <c r="C5" s="5">
        <v>169569827</v>
      </c>
      <c r="D5" s="5">
        <v>544324124</v>
      </c>
      <c r="E5" s="5">
        <v>366347744</v>
      </c>
      <c r="F5" s="5">
        <v>297154109</v>
      </c>
      <c r="G5" s="5">
        <v>320263543</v>
      </c>
      <c r="H5" s="5">
        <v>346450197</v>
      </c>
      <c r="I5" s="5">
        <v>283332382</v>
      </c>
      <c r="J5" s="5">
        <v>243246431</v>
      </c>
      <c r="K5" s="5">
        <v>220724862</v>
      </c>
      <c r="L5" s="5">
        <v>139392246</v>
      </c>
      <c r="M5" s="5">
        <v>184735768</v>
      </c>
      <c r="N5"/>
    </row>
    <row r="6" spans="1:14" x14ac:dyDescent="0.3">
      <c r="A6" t="s">
        <v>60</v>
      </c>
      <c r="B6" s="5">
        <v>156383877</v>
      </c>
      <c r="C6" s="5">
        <v>133617354</v>
      </c>
      <c r="D6" s="5">
        <v>127370346</v>
      </c>
      <c r="E6" s="5">
        <v>221040030</v>
      </c>
      <c r="F6" s="5">
        <v>142468996</v>
      </c>
      <c r="G6" s="5">
        <v>81451204</v>
      </c>
      <c r="H6" s="5">
        <v>92345710</v>
      </c>
      <c r="I6" s="5">
        <v>73247376</v>
      </c>
      <c r="J6" s="5">
        <v>226430606</v>
      </c>
      <c r="K6" s="5">
        <v>128209690</v>
      </c>
      <c r="L6" s="5">
        <v>101465712</v>
      </c>
      <c r="M6" s="5">
        <v>100890792</v>
      </c>
      <c r="N6"/>
    </row>
    <row r="7" spans="1:14" x14ac:dyDescent="0.3">
      <c r="A7" t="s">
        <v>61</v>
      </c>
      <c r="B7" s="5">
        <v>249306347</v>
      </c>
      <c r="C7" s="5">
        <v>236924202</v>
      </c>
      <c r="D7" s="5">
        <v>216068036</v>
      </c>
      <c r="E7" s="5">
        <v>178207850</v>
      </c>
      <c r="F7" s="5">
        <v>176169488</v>
      </c>
      <c r="G7" s="5">
        <v>159365485</v>
      </c>
      <c r="H7" s="5">
        <v>214499285</v>
      </c>
      <c r="I7" s="5">
        <v>284435142</v>
      </c>
      <c r="J7" s="5">
        <v>268425391</v>
      </c>
      <c r="K7" s="5">
        <v>360642101</v>
      </c>
      <c r="L7" s="5">
        <v>352756483</v>
      </c>
      <c r="M7" s="5">
        <v>343294691</v>
      </c>
      <c r="N7"/>
    </row>
    <row r="8" spans="1:14" x14ac:dyDescent="0.3">
      <c r="A8" t="s">
        <v>62</v>
      </c>
      <c r="B8" s="5">
        <v>122083763</v>
      </c>
      <c r="C8" s="5">
        <v>70956738</v>
      </c>
      <c r="D8" s="5">
        <v>103491737</v>
      </c>
      <c r="E8" s="5">
        <v>111228929</v>
      </c>
      <c r="F8" s="5">
        <v>120294728</v>
      </c>
      <c r="G8" s="5">
        <v>35420305</v>
      </c>
      <c r="H8" s="5">
        <v>124774843</v>
      </c>
      <c r="I8" s="5">
        <v>66239793</v>
      </c>
      <c r="J8" s="5">
        <v>71800114</v>
      </c>
      <c r="K8" s="5">
        <v>109836090</v>
      </c>
      <c r="L8" s="5">
        <v>81167269</v>
      </c>
      <c r="M8" s="5">
        <v>110579486</v>
      </c>
      <c r="N8"/>
    </row>
    <row r="9" spans="1:14" x14ac:dyDescent="0.3">
      <c r="A9" t="s">
        <v>63</v>
      </c>
      <c r="B9" s="5">
        <v>79633001</v>
      </c>
      <c r="C9" s="5">
        <v>64137166</v>
      </c>
      <c r="D9" s="5">
        <v>106180371</v>
      </c>
      <c r="E9" s="5">
        <v>127220771</v>
      </c>
      <c r="F9" s="5">
        <v>84457650</v>
      </c>
      <c r="G9" s="5">
        <v>97466901</v>
      </c>
      <c r="H9" s="5">
        <v>112542253</v>
      </c>
      <c r="I9" s="5">
        <v>144915345</v>
      </c>
      <c r="J9" s="5">
        <v>133438152</v>
      </c>
      <c r="K9" s="5">
        <v>156992202</v>
      </c>
      <c r="L9" s="5">
        <v>135566463</v>
      </c>
      <c r="M9" s="5">
        <v>142204237</v>
      </c>
      <c r="N9"/>
    </row>
    <row r="10" spans="1:14" x14ac:dyDescent="0.3">
      <c r="A10" t="s">
        <v>21</v>
      </c>
      <c r="B10" s="5">
        <v>45805730</v>
      </c>
      <c r="C10" s="5">
        <v>28120604</v>
      </c>
      <c r="D10" s="5">
        <v>39523822</v>
      </c>
      <c r="E10" s="5">
        <v>33981129</v>
      </c>
      <c r="F10" s="5">
        <v>46898417</v>
      </c>
      <c r="G10" s="5">
        <v>42015886</v>
      </c>
      <c r="H10" s="5">
        <v>52211490</v>
      </c>
      <c r="I10" s="5">
        <v>56128734</v>
      </c>
      <c r="J10" s="5">
        <v>63823375</v>
      </c>
      <c r="K10" s="5">
        <v>72813831</v>
      </c>
      <c r="L10" s="5">
        <v>72578716</v>
      </c>
      <c r="M10" s="5">
        <v>75215541</v>
      </c>
      <c r="N10"/>
    </row>
    <row r="11" spans="1:14" x14ac:dyDescent="0.3">
      <c r="A11" t="s">
        <v>64</v>
      </c>
      <c r="B11" s="5">
        <v>90769663</v>
      </c>
      <c r="C11" s="5">
        <v>79396810</v>
      </c>
      <c r="D11" s="5">
        <v>98396813</v>
      </c>
      <c r="E11" s="5">
        <v>103272949</v>
      </c>
      <c r="F11" s="5">
        <v>120864101</v>
      </c>
      <c r="G11" s="5">
        <v>108197232</v>
      </c>
      <c r="H11" s="5">
        <v>140369090</v>
      </c>
      <c r="I11" s="5">
        <v>121629822</v>
      </c>
      <c r="J11" s="5">
        <v>126314526</v>
      </c>
      <c r="K11" s="5">
        <v>108859538</v>
      </c>
      <c r="L11" s="5">
        <v>121964200</v>
      </c>
      <c r="M11" s="5">
        <v>123137642</v>
      </c>
      <c r="N11"/>
    </row>
    <row r="12" spans="1:14" x14ac:dyDescent="0.3">
      <c r="A12" t="s">
        <v>22</v>
      </c>
      <c r="B12" s="5">
        <v>397939417</v>
      </c>
      <c r="C12" s="5">
        <v>341821507</v>
      </c>
      <c r="D12" s="5">
        <v>447566939</v>
      </c>
      <c r="E12" s="5">
        <v>455548560</v>
      </c>
      <c r="F12" s="5">
        <v>453806526</v>
      </c>
      <c r="G12" s="5">
        <v>425581360</v>
      </c>
      <c r="H12" s="5">
        <v>352520463</v>
      </c>
      <c r="I12" s="5">
        <v>453860896</v>
      </c>
      <c r="J12" s="5">
        <v>290377918</v>
      </c>
      <c r="K12" s="5">
        <v>403717086</v>
      </c>
      <c r="L12" s="5">
        <v>420564858</v>
      </c>
      <c r="M12" s="5">
        <v>456998003</v>
      </c>
      <c r="N12"/>
    </row>
    <row r="13" spans="1:14" x14ac:dyDescent="0.3">
      <c r="A13" t="s">
        <v>65</v>
      </c>
      <c r="B13" s="5">
        <v>10839349</v>
      </c>
      <c r="C13" s="5">
        <v>7000310</v>
      </c>
      <c r="D13" s="5">
        <v>10093090</v>
      </c>
      <c r="E13" s="5">
        <v>10491934</v>
      </c>
      <c r="F13" s="5">
        <v>58577167</v>
      </c>
      <c r="G13" s="5">
        <v>55559518</v>
      </c>
      <c r="H13" s="5">
        <v>63401660</v>
      </c>
      <c r="I13" s="5">
        <v>40547138</v>
      </c>
      <c r="J13" s="5">
        <v>40992018</v>
      </c>
      <c r="K13" s="5">
        <v>38949702</v>
      </c>
      <c r="L13" s="5">
        <v>67859287</v>
      </c>
      <c r="M13" s="5">
        <v>105331836</v>
      </c>
      <c r="N13"/>
    </row>
    <row r="14" spans="1:14" x14ac:dyDescent="0.3">
      <c r="A14" t="s">
        <v>23</v>
      </c>
      <c r="B14" s="5">
        <v>228406571</v>
      </c>
      <c r="C14" s="5">
        <v>206929606</v>
      </c>
      <c r="D14" s="5">
        <v>267326136</v>
      </c>
      <c r="E14" s="5">
        <v>232350430</v>
      </c>
      <c r="F14" s="5">
        <v>247826173</v>
      </c>
      <c r="G14" s="5">
        <v>223319502</v>
      </c>
      <c r="H14" s="5">
        <v>278590906</v>
      </c>
      <c r="I14" s="5">
        <v>279016385</v>
      </c>
      <c r="J14" s="5">
        <v>175853302</v>
      </c>
      <c r="K14" s="5">
        <v>257491930</v>
      </c>
      <c r="L14" s="5">
        <v>221021647</v>
      </c>
      <c r="M14" s="5">
        <v>233998600</v>
      </c>
      <c r="N14"/>
    </row>
    <row r="15" spans="1:14" x14ac:dyDescent="0.3">
      <c r="A15" t="s">
        <v>25</v>
      </c>
      <c r="B15" s="5">
        <v>669636315</v>
      </c>
      <c r="C15" s="5">
        <v>610634714</v>
      </c>
      <c r="D15" s="5">
        <v>689502656</v>
      </c>
      <c r="E15" s="5">
        <v>745985760</v>
      </c>
      <c r="F15" s="5">
        <v>770520195</v>
      </c>
      <c r="G15" s="5">
        <v>733098690</v>
      </c>
      <c r="H15" s="5">
        <v>838257851</v>
      </c>
      <c r="I15" s="5">
        <v>684860537</v>
      </c>
      <c r="J15" s="5">
        <v>440722643</v>
      </c>
      <c r="K15" s="5">
        <v>461176985</v>
      </c>
      <c r="L15" s="5">
        <v>411605308</v>
      </c>
      <c r="M15" s="5">
        <v>593089551</v>
      </c>
      <c r="N15"/>
    </row>
    <row r="16" spans="1:14" x14ac:dyDescent="0.3">
      <c r="A16" t="s">
        <v>26</v>
      </c>
      <c r="B16" s="5">
        <v>828731603</v>
      </c>
      <c r="C16" s="5">
        <v>547211804</v>
      </c>
      <c r="D16" s="5">
        <v>668730149</v>
      </c>
      <c r="E16" s="5">
        <v>701018362</v>
      </c>
      <c r="F16" s="5">
        <v>934488572</v>
      </c>
      <c r="G16" s="5">
        <v>607719942</v>
      </c>
      <c r="H16" s="5">
        <v>781729501</v>
      </c>
      <c r="I16" s="5">
        <v>684010763</v>
      </c>
      <c r="J16" s="5">
        <v>669255032</v>
      </c>
      <c r="K16" s="5">
        <v>621729897</v>
      </c>
      <c r="L16" s="5">
        <v>482351239</v>
      </c>
      <c r="M16" s="5">
        <v>636960522</v>
      </c>
      <c r="N16"/>
    </row>
    <row r="17" spans="1:14" x14ac:dyDescent="0.3">
      <c r="A17" t="s">
        <v>27</v>
      </c>
      <c r="B17" s="5">
        <v>585307382</v>
      </c>
      <c r="C17" s="5">
        <v>616146046</v>
      </c>
      <c r="D17" s="5">
        <v>889175400</v>
      </c>
      <c r="E17" s="5">
        <v>973280478</v>
      </c>
      <c r="F17" s="5">
        <v>742206238</v>
      </c>
      <c r="G17" s="5">
        <v>590135064</v>
      </c>
      <c r="H17" s="5">
        <v>598274832</v>
      </c>
      <c r="I17" s="5">
        <v>514532482</v>
      </c>
      <c r="J17" s="5">
        <v>437223266</v>
      </c>
      <c r="K17" s="5">
        <v>659007645</v>
      </c>
      <c r="L17" s="5">
        <v>564615360</v>
      </c>
      <c r="M17" s="5">
        <v>836519217</v>
      </c>
      <c r="N17"/>
    </row>
    <row r="18" spans="1:14" x14ac:dyDescent="0.3">
      <c r="A18" t="s">
        <v>66</v>
      </c>
      <c r="B18" s="5">
        <v>200851548</v>
      </c>
      <c r="C18" s="5">
        <v>146523016</v>
      </c>
      <c r="D18" s="5">
        <v>153774126</v>
      </c>
      <c r="E18" s="5">
        <v>143886139</v>
      </c>
      <c r="F18" s="5">
        <v>178447540</v>
      </c>
      <c r="G18" s="5">
        <v>183536279</v>
      </c>
      <c r="H18" s="5">
        <v>186364698</v>
      </c>
      <c r="I18" s="5">
        <v>209514555</v>
      </c>
      <c r="J18" s="5">
        <v>136037689</v>
      </c>
      <c r="K18" s="5">
        <v>184148257</v>
      </c>
      <c r="L18" s="5">
        <v>183658174</v>
      </c>
      <c r="M18" s="5">
        <v>138052771</v>
      </c>
      <c r="N18"/>
    </row>
    <row r="19" spans="1:14" x14ac:dyDescent="0.3">
      <c r="A19" t="s">
        <v>67</v>
      </c>
      <c r="B19" s="5">
        <v>195433960</v>
      </c>
      <c r="C19" s="5">
        <v>192847076</v>
      </c>
      <c r="D19" s="5">
        <v>152394773</v>
      </c>
      <c r="E19" s="5">
        <v>109996514</v>
      </c>
      <c r="F19" s="5">
        <v>130019859</v>
      </c>
      <c r="G19" s="5">
        <v>99227548</v>
      </c>
      <c r="H19" s="5">
        <v>112210379</v>
      </c>
      <c r="I19" s="5">
        <v>158347106</v>
      </c>
      <c r="J19" s="5">
        <v>114332072</v>
      </c>
      <c r="K19" s="5">
        <v>125595098</v>
      </c>
      <c r="L19" s="5">
        <v>119125126</v>
      </c>
      <c r="M19" s="5">
        <v>183484127</v>
      </c>
      <c r="N19"/>
    </row>
    <row r="20" spans="1:14" x14ac:dyDescent="0.3">
      <c r="A20" t="s">
        <v>28</v>
      </c>
      <c r="B20" s="5">
        <v>678399276</v>
      </c>
      <c r="C20" s="5">
        <v>560385432</v>
      </c>
      <c r="D20" s="5">
        <v>696894526</v>
      </c>
      <c r="E20" s="5">
        <v>721461452</v>
      </c>
      <c r="F20" s="5">
        <v>841599860</v>
      </c>
      <c r="G20" s="5">
        <v>672636399</v>
      </c>
      <c r="H20" s="5">
        <v>724244982</v>
      </c>
      <c r="I20" s="5">
        <v>744701822</v>
      </c>
      <c r="J20" s="5">
        <v>645080169</v>
      </c>
      <c r="K20" s="5">
        <v>647690449</v>
      </c>
      <c r="L20" s="5">
        <v>643446920</v>
      </c>
      <c r="M20" s="5">
        <v>710704765</v>
      </c>
      <c r="N20"/>
    </row>
    <row r="21" spans="1:14" x14ac:dyDescent="0.3">
      <c r="A21" t="s">
        <v>29</v>
      </c>
      <c r="B21" s="5">
        <v>668464447</v>
      </c>
      <c r="C21" s="5">
        <v>440340683</v>
      </c>
      <c r="D21" s="5">
        <v>661868833</v>
      </c>
      <c r="E21" s="5">
        <v>627426949</v>
      </c>
      <c r="F21" s="5">
        <v>698986115</v>
      </c>
      <c r="G21" s="5">
        <v>616501804</v>
      </c>
      <c r="H21" s="5">
        <v>694947519</v>
      </c>
      <c r="I21" s="5">
        <v>666567681</v>
      </c>
      <c r="J21" s="5">
        <v>594868934</v>
      </c>
      <c r="K21" s="5">
        <v>636205913</v>
      </c>
      <c r="L21" s="5">
        <v>661864913</v>
      </c>
      <c r="M21" s="5">
        <v>699246125</v>
      </c>
      <c r="N21"/>
    </row>
    <row r="22" spans="1:14" x14ac:dyDescent="0.3">
      <c r="A22" t="s">
        <v>68</v>
      </c>
      <c r="B22" s="5">
        <v>39663476</v>
      </c>
      <c r="C22" s="5">
        <v>26738787</v>
      </c>
      <c r="D22" s="5">
        <v>40013295</v>
      </c>
      <c r="E22" s="5">
        <v>46403680</v>
      </c>
      <c r="F22" s="5">
        <v>42847731</v>
      </c>
      <c r="G22" s="5">
        <v>37864991</v>
      </c>
      <c r="H22" s="5">
        <v>42420105</v>
      </c>
      <c r="I22" s="5">
        <v>39748574</v>
      </c>
      <c r="J22" s="5">
        <v>31635060</v>
      </c>
      <c r="K22" s="5">
        <v>40580488</v>
      </c>
      <c r="L22" s="5">
        <v>39405869</v>
      </c>
      <c r="M22" s="5">
        <v>53394508</v>
      </c>
      <c r="N22"/>
    </row>
    <row r="23" spans="1:14" x14ac:dyDescent="0.3">
      <c r="A23" t="s">
        <v>69</v>
      </c>
      <c r="B23" s="5">
        <v>340436782</v>
      </c>
      <c r="C23" s="5">
        <v>256743477</v>
      </c>
      <c r="D23" s="5">
        <v>336893846</v>
      </c>
      <c r="E23" s="5">
        <v>347756866</v>
      </c>
      <c r="F23" s="5">
        <v>376316761</v>
      </c>
      <c r="G23" s="5">
        <v>348664534</v>
      </c>
      <c r="H23" s="5">
        <v>392381241</v>
      </c>
      <c r="I23" s="5">
        <v>349628251</v>
      </c>
      <c r="J23" s="5">
        <v>373924656</v>
      </c>
      <c r="K23" s="5">
        <v>433420542</v>
      </c>
      <c r="L23" s="5">
        <v>307401437</v>
      </c>
      <c r="M23" s="5">
        <v>518165974</v>
      </c>
      <c r="N23"/>
    </row>
    <row r="24" spans="1:14" x14ac:dyDescent="0.3">
      <c r="A24" t="s">
        <v>30</v>
      </c>
      <c r="B24" s="5">
        <v>137587259</v>
      </c>
      <c r="C24" s="5">
        <v>93401695</v>
      </c>
      <c r="D24" s="5">
        <v>120429650</v>
      </c>
      <c r="E24" s="5">
        <v>163172518</v>
      </c>
      <c r="F24" s="5">
        <v>178915003</v>
      </c>
      <c r="G24" s="5">
        <v>153409729</v>
      </c>
      <c r="H24" s="5">
        <v>137149725</v>
      </c>
      <c r="I24" s="5">
        <v>157532357</v>
      </c>
      <c r="J24" s="5">
        <v>140349453</v>
      </c>
      <c r="K24" s="5">
        <v>158660284</v>
      </c>
      <c r="L24" s="5">
        <v>157049754</v>
      </c>
      <c r="M24" s="5">
        <v>124343250</v>
      </c>
      <c r="N24"/>
    </row>
    <row r="25" spans="1:14" x14ac:dyDescent="0.3">
      <c r="A25" t="s">
        <v>70</v>
      </c>
      <c r="B25" s="5">
        <v>104853800</v>
      </c>
      <c r="C25" s="5">
        <v>94014240</v>
      </c>
      <c r="D25" s="5">
        <v>113017973</v>
      </c>
      <c r="E25" s="5">
        <v>116494728</v>
      </c>
      <c r="F25" s="5">
        <v>131056058</v>
      </c>
      <c r="G25" s="5">
        <v>120799833</v>
      </c>
      <c r="H25" s="5">
        <v>119662551</v>
      </c>
      <c r="I25" s="5">
        <v>133109072</v>
      </c>
      <c r="J25" s="5">
        <v>115913375</v>
      </c>
      <c r="K25" s="5">
        <v>116065257</v>
      </c>
      <c r="L25" s="5">
        <v>128742693</v>
      </c>
      <c r="M25" s="5">
        <v>132969644</v>
      </c>
      <c r="N25"/>
    </row>
    <row r="26" spans="1:14" x14ac:dyDescent="0.3">
      <c r="A26" t="s">
        <v>71</v>
      </c>
      <c r="B26" s="5">
        <v>64337187</v>
      </c>
      <c r="C26" s="5">
        <v>46412502</v>
      </c>
      <c r="D26" s="5">
        <v>81777677</v>
      </c>
      <c r="E26" s="5">
        <v>81888937</v>
      </c>
      <c r="F26" s="5">
        <v>110410871</v>
      </c>
      <c r="G26" s="5">
        <v>79966767</v>
      </c>
      <c r="H26" s="5">
        <v>81972866</v>
      </c>
      <c r="I26" s="5">
        <v>83658699</v>
      </c>
      <c r="J26" s="5">
        <v>65040257</v>
      </c>
      <c r="K26" s="5">
        <v>81403445</v>
      </c>
      <c r="L26" s="5">
        <v>75043808</v>
      </c>
      <c r="M26" s="5">
        <v>97059719</v>
      </c>
      <c r="N26"/>
    </row>
    <row r="27" spans="1:14" x14ac:dyDescent="0.3">
      <c r="A27" t="s">
        <v>31</v>
      </c>
      <c r="B27" s="5">
        <v>917396726</v>
      </c>
      <c r="C27" s="5">
        <v>632529491</v>
      </c>
      <c r="D27" s="5">
        <v>953940051</v>
      </c>
      <c r="E27" s="5">
        <v>924250990</v>
      </c>
      <c r="F27" s="5">
        <v>1110128581</v>
      </c>
      <c r="G27" s="5">
        <v>907174182</v>
      </c>
      <c r="H27" s="5">
        <v>1019474639</v>
      </c>
      <c r="I27" s="5">
        <v>1069576599</v>
      </c>
      <c r="J27" s="5">
        <v>936635931</v>
      </c>
      <c r="K27" s="5">
        <v>1006868064</v>
      </c>
      <c r="L27" s="5">
        <v>1028067165</v>
      </c>
      <c r="M27" s="5">
        <v>1115656038</v>
      </c>
      <c r="N27"/>
    </row>
    <row r="28" spans="1:14" x14ac:dyDescent="0.3">
      <c r="A28" t="s">
        <v>32</v>
      </c>
      <c r="B28" s="5">
        <v>738478055</v>
      </c>
      <c r="C28" s="5">
        <v>482419141</v>
      </c>
      <c r="D28" s="5">
        <v>688789235</v>
      </c>
      <c r="E28" s="5">
        <v>692130572</v>
      </c>
      <c r="F28" s="5">
        <v>799833331</v>
      </c>
      <c r="G28" s="5">
        <v>712101688</v>
      </c>
      <c r="H28" s="5">
        <v>807324682</v>
      </c>
      <c r="I28" s="5">
        <v>782847540</v>
      </c>
      <c r="J28" s="5">
        <v>727918881</v>
      </c>
      <c r="K28" s="5">
        <v>749729436</v>
      </c>
      <c r="L28" s="5">
        <v>792887494</v>
      </c>
      <c r="M28" s="5">
        <v>833222659</v>
      </c>
      <c r="N28"/>
    </row>
    <row r="29" spans="1:14" x14ac:dyDescent="0.3">
      <c r="A29" t="s">
        <v>33</v>
      </c>
      <c r="B29" s="5">
        <v>248695066</v>
      </c>
      <c r="C29" s="5">
        <v>146002343</v>
      </c>
      <c r="D29" s="5">
        <v>168778597</v>
      </c>
      <c r="E29" s="5">
        <v>168684074</v>
      </c>
      <c r="F29" s="5">
        <v>216186381</v>
      </c>
      <c r="G29" s="5">
        <v>230459844</v>
      </c>
      <c r="H29" s="5">
        <v>249902953</v>
      </c>
      <c r="I29" s="5">
        <v>289029184</v>
      </c>
      <c r="J29" s="5">
        <v>256918466</v>
      </c>
      <c r="K29" s="5">
        <v>320340698</v>
      </c>
      <c r="L29" s="5">
        <v>328641956</v>
      </c>
      <c r="M29" s="5">
        <v>380030584</v>
      </c>
      <c r="N29"/>
    </row>
    <row r="30" spans="1:14" x14ac:dyDescent="0.3">
      <c r="A30" t="s">
        <v>34</v>
      </c>
      <c r="B30" s="5">
        <v>88058196</v>
      </c>
      <c r="C30" s="5">
        <v>59489509</v>
      </c>
      <c r="D30" s="5">
        <v>83402527</v>
      </c>
      <c r="E30" s="5">
        <v>84451273</v>
      </c>
      <c r="F30" s="5">
        <v>94953241</v>
      </c>
      <c r="G30" s="5">
        <v>86444593</v>
      </c>
      <c r="H30" s="5">
        <v>96374523</v>
      </c>
      <c r="I30" s="5">
        <v>98044393</v>
      </c>
      <c r="J30" s="5">
        <v>88779319</v>
      </c>
      <c r="K30" s="5">
        <v>94636481</v>
      </c>
      <c r="L30" s="5">
        <v>102249246</v>
      </c>
      <c r="M30" s="5">
        <v>105477075</v>
      </c>
      <c r="N30"/>
    </row>
    <row r="31" spans="1:14" x14ac:dyDescent="0.3">
      <c r="A31" t="s">
        <v>37</v>
      </c>
      <c r="B31" s="5">
        <v>219844704</v>
      </c>
      <c r="C31" s="5">
        <v>122300375</v>
      </c>
      <c r="D31" s="5">
        <v>193255767</v>
      </c>
      <c r="E31" s="5">
        <v>232653367</v>
      </c>
      <c r="F31" s="5">
        <v>259401982</v>
      </c>
      <c r="G31" s="5">
        <v>232197850</v>
      </c>
      <c r="H31" s="5">
        <v>262626191</v>
      </c>
      <c r="I31" s="5">
        <v>270704994</v>
      </c>
      <c r="J31" s="5">
        <v>234463878</v>
      </c>
      <c r="K31" s="5">
        <v>235914933</v>
      </c>
      <c r="L31" s="5">
        <v>231009914</v>
      </c>
      <c r="M31" s="5">
        <v>257341223</v>
      </c>
      <c r="N31"/>
    </row>
    <row r="32" spans="1:14" x14ac:dyDescent="0.3">
      <c r="A32" t="s">
        <v>72</v>
      </c>
      <c r="B32" s="5">
        <v>186132502</v>
      </c>
      <c r="C32" s="5">
        <v>119295038</v>
      </c>
      <c r="D32" s="5">
        <v>177407615</v>
      </c>
      <c r="E32" s="5">
        <v>171875889</v>
      </c>
      <c r="F32" s="5">
        <v>206719053</v>
      </c>
      <c r="G32" s="5">
        <v>186940811</v>
      </c>
      <c r="H32" s="5">
        <v>204654020</v>
      </c>
      <c r="I32" s="5">
        <v>195760110</v>
      </c>
      <c r="J32" s="5">
        <v>186608855</v>
      </c>
      <c r="K32" s="5">
        <v>196431361</v>
      </c>
      <c r="L32" s="5">
        <v>194465775</v>
      </c>
      <c r="M32" s="5">
        <v>209007037</v>
      </c>
      <c r="N32"/>
    </row>
    <row r="33" spans="1:14" x14ac:dyDescent="0.3">
      <c r="A33" t="s">
        <v>73</v>
      </c>
      <c r="B33" s="5">
        <v>82731036</v>
      </c>
      <c r="C33" s="5">
        <v>47299123</v>
      </c>
      <c r="D33" s="5">
        <v>85002135</v>
      </c>
      <c r="E33" s="5">
        <v>85725970</v>
      </c>
      <c r="F33" s="5">
        <v>96310287</v>
      </c>
      <c r="G33" s="5">
        <v>88225514</v>
      </c>
      <c r="H33" s="5">
        <v>96460400</v>
      </c>
      <c r="I33" s="5">
        <v>102753896</v>
      </c>
      <c r="J33" s="5">
        <v>105762059</v>
      </c>
      <c r="K33" s="5">
        <v>105112588</v>
      </c>
      <c r="L33" s="5">
        <v>100300181</v>
      </c>
      <c r="M33" s="5">
        <v>104997168</v>
      </c>
      <c r="N33"/>
    </row>
    <row r="34" spans="1:14" x14ac:dyDescent="0.3">
      <c r="A34" t="s">
        <v>74</v>
      </c>
      <c r="B34" s="5">
        <v>289570323</v>
      </c>
      <c r="C34" s="5">
        <v>191103409</v>
      </c>
      <c r="D34" s="5">
        <v>248671866</v>
      </c>
      <c r="E34" s="5">
        <v>270781652</v>
      </c>
      <c r="F34" s="5">
        <v>319048094</v>
      </c>
      <c r="G34" s="5">
        <v>179311872</v>
      </c>
      <c r="H34" s="5">
        <v>219344586</v>
      </c>
      <c r="I34" s="5">
        <v>253832363</v>
      </c>
      <c r="J34" s="5">
        <v>217834675</v>
      </c>
      <c r="K34" s="5">
        <v>232811247</v>
      </c>
      <c r="L34" s="5">
        <v>231984583</v>
      </c>
      <c r="M34" s="5">
        <v>233376725</v>
      </c>
      <c r="N34"/>
    </row>
    <row r="35" spans="1:14" x14ac:dyDescent="0.3">
      <c r="A35" t="s">
        <v>39</v>
      </c>
      <c r="B35" s="5">
        <v>222112831</v>
      </c>
      <c r="C35" s="5">
        <v>131248577</v>
      </c>
      <c r="D35" s="5">
        <v>220770478</v>
      </c>
      <c r="E35" s="5">
        <v>231827618</v>
      </c>
      <c r="F35" s="5">
        <v>250983615</v>
      </c>
      <c r="G35" s="5">
        <v>219836225</v>
      </c>
      <c r="H35" s="5">
        <v>243862885</v>
      </c>
      <c r="I35" s="5">
        <v>263812883</v>
      </c>
      <c r="J35" s="5">
        <v>218101911</v>
      </c>
      <c r="K35" s="5">
        <v>237466312</v>
      </c>
      <c r="L35" s="5">
        <v>234167358</v>
      </c>
      <c r="M35" s="5">
        <v>238312729</v>
      </c>
      <c r="N35"/>
    </row>
    <row r="36" spans="1:14" x14ac:dyDescent="0.3">
      <c r="A36" t="s">
        <v>75</v>
      </c>
      <c r="B36" s="5">
        <v>1173872400</v>
      </c>
      <c r="C36" s="5">
        <v>790138597</v>
      </c>
      <c r="D36" s="5">
        <v>1184535164</v>
      </c>
      <c r="E36" s="5">
        <v>1340608344</v>
      </c>
      <c r="F36" s="5">
        <v>1524525612</v>
      </c>
      <c r="G36" s="5">
        <v>1243506468</v>
      </c>
      <c r="H36" s="5">
        <v>1195511486</v>
      </c>
      <c r="I36" s="5">
        <v>1239094767</v>
      </c>
      <c r="J36" s="5">
        <v>1254140896</v>
      </c>
      <c r="K36" s="5">
        <v>1316387571</v>
      </c>
      <c r="L36" s="5">
        <v>1289475499</v>
      </c>
      <c r="M36" s="5">
        <v>1330217118</v>
      </c>
      <c r="N36"/>
    </row>
    <row r="37" spans="1:14" x14ac:dyDescent="0.3">
      <c r="A37" t="s">
        <v>43</v>
      </c>
      <c r="B37" s="5">
        <v>564954857</v>
      </c>
      <c r="C37" s="5">
        <v>377561949</v>
      </c>
      <c r="D37" s="5">
        <v>610468283</v>
      </c>
      <c r="E37" s="5">
        <v>628989892</v>
      </c>
      <c r="F37" s="5">
        <v>676095841</v>
      </c>
      <c r="G37" s="5">
        <v>558704069</v>
      </c>
      <c r="H37" s="5">
        <v>572963776</v>
      </c>
      <c r="I37" s="5">
        <v>603714244</v>
      </c>
      <c r="J37" s="5">
        <v>653070683</v>
      </c>
      <c r="K37" s="5">
        <v>631906454</v>
      </c>
      <c r="L37" s="5">
        <v>604891983</v>
      </c>
      <c r="M37" s="5">
        <v>643601847</v>
      </c>
      <c r="N37"/>
    </row>
    <row r="38" spans="1:14" x14ac:dyDescent="0.3">
      <c r="A38" t="s">
        <v>45</v>
      </c>
      <c r="B38" s="5">
        <v>174542317</v>
      </c>
      <c r="C38" s="5">
        <v>117278654</v>
      </c>
      <c r="D38" s="5">
        <v>139303492</v>
      </c>
      <c r="E38" s="5">
        <v>131132663</v>
      </c>
      <c r="F38" s="5">
        <v>158495644</v>
      </c>
      <c r="G38" s="5">
        <v>126855644</v>
      </c>
      <c r="H38" s="5">
        <v>122748353</v>
      </c>
      <c r="I38" s="5">
        <v>108992937</v>
      </c>
      <c r="J38" s="5">
        <v>94476714</v>
      </c>
      <c r="K38" s="5">
        <v>99012340</v>
      </c>
      <c r="L38" s="5">
        <v>104982235</v>
      </c>
      <c r="M38" s="5">
        <v>120063745</v>
      </c>
      <c r="N38"/>
    </row>
    <row r="39" spans="1:14" x14ac:dyDescent="0.3">
      <c r="A39" t="s">
        <v>46</v>
      </c>
      <c r="B39" s="5">
        <v>81638013</v>
      </c>
      <c r="C39" s="5">
        <v>53699453</v>
      </c>
      <c r="D39" s="5">
        <v>66442369</v>
      </c>
      <c r="E39" s="5">
        <v>58467544</v>
      </c>
      <c r="F39" s="5">
        <v>75295264</v>
      </c>
      <c r="G39" s="5">
        <v>56797746</v>
      </c>
      <c r="H39" s="5">
        <v>77440106</v>
      </c>
      <c r="I39" s="5">
        <v>72875274</v>
      </c>
      <c r="J39" s="5">
        <v>79630902</v>
      </c>
      <c r="K39" s="5">
        <v>84799981</v>
      </c>
      <c r="L39" s="5">
        <v>85147753</v>
      </c>
      <c r="M39" s="5">
        <v>87641377</v>
      </c>
      <c r="N39"/>
    </row>
    <row r="40" spans="1:14" x14ac:dyDescent="0.3">
      <c r="A40" t="s">
        <v>76</v>
      </c>
      <c r="B40" s="5">
        <v>140940471</v>
      </c>
      <c r="C40" s="5">
        <v>176389338</v>
      </c>
      <c r="D40" s="5">
        <v>178059876</v>
      </c>
      <c r="E40" s="5">
        <v>150794877</v>
      </c>
      <c r="F40" s="5">
        <v>112511187</v>
      </c>
      <c r="G40" s="5">
        <v>164977538</v>
      </c>
      <c r="H40" s="5">
        <v>137991770</v>
      </c>
      <c r="I40" s="5">
        <v>161553063</v>
      </c>
      <c r="J40" s="5">
        <v>113934462</v>
      </c>
      <c r="K40" s="5">
        <v>122500320</v>
      </c>
      <c r="L40" s="5">
        <v>152310917</v>
      </c>
      <c r="M40" s="5">
        <v>210833561</v>
      </c>
      <c r="N40"/>
    </row>
    <row r="41" spans="1:14" x14ac:dyDescent="0.3">
      <c r="A41" t="s">
        <v>47</v>
      </c>
      <c r="B41" s="5">
        <v>1058616836</v>
      </c>
      <c r="C41" s="5">
        <v>823779742</v>
      </c>
      <c r="D41" s="5">
        <v>1043717909</v>
      </c>
      <c r="E41" s="5">
        <v>957967742</v>
      </c>
      <c r="F41" s="5">
        <v>1151158519</v>
      </c>
      <c r="G41" s="5">
        <v>933775512</v>
      </c>
      <c r="H41" s="5">
        <v>918078696</v>
      </c>
      <c r="I41" s="5">
        <v>1020440092</v>
      </c>
      <c r="J41" s="5">
        <v>1064543106</v>
      </c>
      <c r="K41" s="5">
        <v>1508877331</v>
      </c>
      <c r="L41" s="5">
        <v>1027784307</v>
      </c>
      <c r="M41" s="5">
        <v>1080665390</v>
      </c>
      <c r="N41"/>
    </row>
    <row r="42" spans="1:14" x14ac:dyDescent="0.3">
      <c r="A42" t="s">
        <v>48</v>
      </c>
      <c r="B42" s="5">
        <v>520234240</v>
      </c>
      <c r="C42" s="5">
        <v>335403249</v>
      </c>
      <c r="D42" s="5">
        <v>478537741</v>
      </c>
      <c r="E42" s="5">
        <v>539332237</v>
      </c>
      <c r="F42" s="5">
        <v>619060282</v>
      </c>
      <c r="G42" s="5">
        <v>549941144</v>
      </c>
      <c r="H42" s="5">
        <v>588805209</v>
      </c>
      <c r="I42" s="5">
        <v>559558020</v>
      </c>
      <c r="J42" s="5">
        <v>525915025</v>
      </c>
      <c r="K42" s="5">
        <v>567077173</v>
      </c>
      <c r="L42" s="5">
        <v>583024172</v>
      </c>
      <c r="M42" s="5">
        <v>609842971</v>
      </c>
      <c r="N42"/>
    </row>
    <row r="43" spans="1:14" x14ac:dyDescent="0.3">
      <c r="A43" t="s">
        <v>77</v>
      </c>
      <c r="B43" s="5">
        <v>720478978</v>
      </c>
      <c r="C43" s="5">
        <v>560489057</v>
      </c>
      <c r="D43" s="5">
        <v>760945772</v>
      </c>
      <c r="E43" s="5">
        <v>699705389</v>
      </c>
      <c r="F43" s="5">
        <v>953824507</v>
      </c>
      <c r="G43" s="5">
        <v>859152769</v>
      </c>
      <c r="H43" s="5">
        <v>867690697</v>
      </c>
      <c r="I43" s="5">
        <v>823616873</v>
      </c>
      <c r="J43" s="5">
        <v>753142650</v>
      </c>
      <c r="K43" s="5">
        <v>819729289</v>
      </c>
      <c r="L43" s="5">
        <v>834857842</v>
      </c>
      <c r="M43" s="5">
        <v>902312960</v>
      </c>
      <c r="N43"/>
    </row>
    <row r="44" spans="1:14" x14ac:dyDescent="0.3">
      <c r="A44" t="s">
        <v>78</v>
      </c>
      <c r="B44" s="5">
        <v>265595257</v>
      </c>
      <c r="C44" s="5">
        <v>162606572</v>
      </c>
      <c r="D44" s="5">
        <v>249579992</v>
      </c>
      <c r="E44" s="5">
        <v>236075807</v>
      </c>
      <c r="F44" s="5">
        <v>314605601</v>
      </c>
      <c r="G44" s="5">
        <v>264816025</v>
      </c>
      <c r="H44" s="5">
        <v>300748960</v>
      </c>
      <c r="I44" s="5">
        <v>285765379</v>
      </c>
      <c r="J44" s="5">
        <v>255537912</v>
      </c>
      <c r="K44" s="5">
        <v>259987460</v>
      </c>
      <c r="L44" s="5">
        <v>292582854</v>
      </c>
      <c r="M44" s="5">
        <v>308847820</v>
      </c>
      <c r="N44"/>
    </row>
    <row r="45" spans="1:14" x14ac:dyDescent="0.3">
      <c r="A45" t="s">
        <v>50</v>
      </c>
      <c r="B45" s="5">
        <v>8551893506</v>
      </c>
      <c r="C45" s="5">
        <v>7083181628</v>
      </c>
      <c r="D45" s="5">
        <v>8423484752</v>
      </c>
      <c r="E45" s="5">
        <v>7609241683</v>
      </c>
      <c r="F45" s="5">
        <v>8910986998</v>
      </c>
      <c r="G45" s="5">
        <v>8890464343</v>
      </c>
      <c r="H45" s="5">
        <v>10083981444</v>
      </c>
      <c r="I45" s="5">
        <v>9811965038</v>
      </c>
      <c r="J45" s="5">
        <v>9707688278</v>
      </c>
      <c r="K45" s="5">
        <v>9409212378</v>
      </c>
      <c r="L45" s="5">
        <v>9258234337</v>
      </c>
      <c r="M45" s="5">
        <v>9322183671</v>
      </c>
      <c r="N45"/>
    </row>
    <row r="46" spans="1:14" x14ac:dyDescent="0.3">
      <c r="A46" t="s">
        <v>79</v>
      </c>
      <c r="B46" s="5">
        <v>187935832</v>
      </c>
      <c r="C46" s="5">
        <v>167678685</v>
      </c>
      <c r="D46" s="5">
        <v>228782003</v>
      </c>
      <c r="E46" s="5">
        <v>213418206</v>
      </c>
      <c r="F46" s="5">
        <v>258086335</v>
      </c>
      <c r="G46" s="5">
        <v>189762266</v>
      </c>
      <c r="H46" s="5">
        <v>162025636</v>
      </c>
      <c r="I46" s="5">
        <v>140305108</v>
      </c>
      <c r="J46" s="5">
        <v>148943176</v>
      </c>
      <c r="K46" s="5">
        <v>159756856</v>
      </c>
      <c r="L46" s="5">
        <v>163245783</v>
      </c>
      <c r="M46" s="5">
        <v>208943470</v>
      </c>
      <c r="N46"/>
    </row>
    <row r="47" spans="1:14" x14ac:dyDescent="0.3">
      <c r="A47" t="s">
        <v>51</v>
      </c>
      <c r="B47" s="5">
        <v>889933832</v>
      </c>
      <c r="C47" s="5">
        <v>589365997</v>
      </c>
      <c r="D47" s="5">
        <v>797933448</v>
      </c>
      <c r="E47" s="5">
        <v>789305519</v>
      </c>
      <c r="F47" s="5">
        <v>677704255</v>
      </c>
      <c r="G47" s="5">
        <v>751686330</v>
      </c>
      <c r="H47" s="5">
        <v>923200179</v>
      </c>
      <c r="I47" s="5">
        <v>909038996</v>
      </c>
      <c r="J47" s="5">
        <v>1044739526</v>
      </c>
      <c r="K47" s="5">
        <v>1071250576</v>
      </c>
      <c r="L47" s="5">
        <v>969459986</v>
      </c>
      <c r="M47" s="5">
        <v>973970092</v>
      </c>
      <c r="N47"/>
    </row>
    <row r="48" spans="1:14" x14ac:dyDescent="0.3">
      <c r="A48" t="s">
        <v>52</v>
      </c>
      <c r="B48" s="5">
        <v>216519012</v>
      </c>
      <c r="C48" s="5">
        <v>152756470</v>
      </c>
      <c r="D48" s="5">
        <v>186256485</v>
      </c>
      <c r="E48" s="5">
        <v>179264441</v>
      </c>
      <c r="F48" s="5">
        <v>182448864</v>
      </c>
      <c r="G48" s="5">
        <v>175728581</v>
      </c>
      <c r="H48" s="5">
        <v>188688029</v>
      </c>
      <c r="I48" s="5">
        <v>186309329</v>
      </c>
      <c r="J48" s="5">
        <v>174892200</v>
      </c>
      <c r="K48" s="5">
        <v>191298594</v>
      </c>
      <c r="L48" s="5">
        <v>178063968</v>
      </c>
      <c r="M48" s="5">
        <v>195265139</v>
      </c>
      <c r="N48"/>
    </row>
    <row r="49" spans="1:14" x14ac:dyDescent="0.3">
      <c r="A49" t="s">
        <v>80</v>
      </c>
      <c r="B49" s="5">
        <v>3987830287</v>
      </c>
      <c r="C49" s="5">
        <v>2582515140</v>
      </c>
      <c r="D49" s="5">
        <v>3779124689</v>
      </c>
      <c r="E49" s="5">
        <v>3795390287</v>
      </c>
      <c r="F49" s="5">
        <v>4453717380</v>
      </c>
      <c r="G49" s="5">
        <v>3836190676</v>
      </c>
      <c r="H49" s="5">
        <v>4437029138</v>
      </c>
      <c r="I49" s="5">
        <v>4537047241</v>
      </c>
      <c r="J49" s="5">
        <v>4038482853</v>
      </c>
      <c r="K49" s="5">
        <v>4295944755</v>
      </c>
      <c r="L49" s="5">
        <v>4431094308</v>
      </c>
      <c r="M49" s="5">
        <v>4685472325</v>
      </c>
      <c r="N49"/>
    </row>
    <row r="50" spans="1:14" x14ac:dyDescent="0.3">
      <c r="A50" t="s">
        <v>54</v>
      </c>
      <c r="B50" s="5">
        <v>270469218</v>
      </c>
      <c r="C50" s="5">
        <v>183570788</v>
      </c>
      <c r="D50" s="5">
        <v>243006321</v>
      </c>
      <c r="E50" s="5">
        <v>250832852</v>
      </c>
      <c r="F50" s="5">
        <v>302105629</v>
      </c>
      <c r="G50" s="5">
        <v>270816087</v>
      </c>
      <c r="H50" s="5">
        <v>304668375</v>
      </c>
      <c r="I50" s="5">
        <v>330072399</v>
      </c>
      <c r="J50" s="5">
        <v>265119616</v>
      </c>
      <c r="K50" s="5">
        <v>300920507</v>
      </c>
      <c r="L50" s="5">
        <v>318061004</v>
      </c>
      <c r="M50" s="5">
        <v>348344743</v>
      </c>
      <c r="N50"/>
    </row>
    <row r="51" spans="1:14" x14ac:dyDescent="0.3">
      <c r="A51" t="s">
        <v>81</v>
      </c>
      <c r="B51" s="5">
        <v>139537549</v>
      </c>
      <c r="C51" s="5">
        <v>203223137</v>
      </c>
      <c r="D51" s="5">
        <v>330667671</v>
      </c>
      <c r="E51" s="5">
        <v>255654018</v>
      </c>
      <c r="F51" s="5">
        <v>310880701</v>
      </c>
      <c r="G51" s="5">
        <v>308058781</v>
      </c>
      <c r="H51" s="5">
        <v>343821514</v>
      </c>
      <c r="I51" s="5">
        <v>298813687</v>
      </c>
      <c r="J51" s="5">
        <v>377776949</v>
      </c>
      <c r="K51" s="5">
        <v>374112694</v>
      </c>
      <c r="L51" s="5">
        <v>375902061</v>
      </c>
      <c r="M51" s="5">
        <v>303571525</v>
      </c>
      <c r="N51"/>
    </row>
    <row r="52" spans="1:14" x14ac:dyDescent="0.3">
      <c r="A52" t="s">
        <v>82</v>
      </c>
      <c r="B52" s="5">
        <v>342450419</v>
      </c>
      <c r="C52" s="5">
        <v>260140638</v>
      </c>
      <c r="D52" s="5">
        <v>318246934</v>
      </c>
      <c r="E52" s="5">
        <v>379054663</v>
      </c>
      <c r="F52" s="5">
        <v>390528580</v>
      </c>
      <c r="G52" s="5">
        <v>363706278</v>
      </c>
      <c r="H52" s="5">
        <v>440896821</v>
      </c>
      <c r="I52" s="5">
        <v>425781861</v>
      </c>
      <c r="J52" s="5">
        <v>447986951</v>
      </c>
      <c r="K52" s="5">
        <v>545061799</v>
      </c>
      <c r="L52" s="5">
        <v>474202741</v>
      </c>
      <c r="M52" s="5">
        <v>478983075</v>
      </c>
      <c r="N52"/>
    </row>
    <row r="53" spans="1:14" x14ac:dyDescent="0.3">
      <c r="A53" t="s">
        <v>83</v>
      </c>
      <c r="B53" s="5">
        <v>48564630</v>
      </c>
      <c r="C53" s="5">
        <v>29483489</v>
      </c>
      <c r="D53" s="5">
        <v>45793222</v>
      </c>
      <c r="E53" s="5">
        <v>42255248</v>
      </c>
      <c r="F53" s="5">
        <v>59608106</v>
      </c>
      <c r="G53" s="5">
        <v>53005474</v>
      </c>
      <c r="H53" s="5">
        <v>60924942</v>
      </c>
      <c r="I53" s="5">
        <v>59878944</v>
      </c>
      <c r="J53" s="5">
        <v>56917693</v>
      </c>
      <c r="K53" s="5">
        <v>60067600</v>
      </c>
      <c r="L53" s="5">
        <v>55927222</v>
      </c>
      <c r="M53" s="5">
        <v>60646829</v>
      </c>
      <c r="N53"/>
    </row>
    <row r="54" spans="1:14" x14ac:dyDescent="0.3">
      <c r="A54" t="s">
        <v>84</v>
      </c>
      <c r="B54" s="5">
        <v>120970776</v>
      </c>
      <c r="C54" s="5">
        <v>80774811</v>
      </c>
      <c r="D54" s="5">
        <v>152792728</v>
      </c>
      <c r="E54" s="5">
        <v>96612857</v>
      </c>
      <c r="F54" s="5">
        <v>131858576</v>
      </c>
      <c r="G54" s="5">
        <v>128527724</v>
      </c>
      <c r="H54" s="5">
        <v>110869981</v>
      </c>
      <c r="I54" s="5">
        <v>128781684</v>
      </c>
      <c r="J54" s="5">
        <v>94406189</v>
      </c>
      <c r="K54" s="5">
        <v>223696037</v>
      </c>
      <c r="L54" s="5">
        <v>147763670</v>
      </c>
      <c r="M54" s="5">
        <v>260012285</v>
      </c>
      <c r="N54"/>
    </row>
    <row r="55" spans="1:14" x14ac:dyDescent="0.3">
      <c r="A55" t="s">
        <v>58</v>
      </c>
      <c r="B55" s="5">
        <v>1863177133</v>
      </c>
      <c r="C55" s="5">
        <v>1354931529</v>
      </c>
      <c r="D55" s="5">
        <v>1919797308</v>
      </c>
      <c r="E55" s="5">
        <v>1739114589</v>
      </c>
      <c r="F55" s="5">
        <v>1805083005</v>
      </c>
      <c r="G55" s="5">
        <v>1633277468</v>
      </c>
      <c r="H55" s="5">
        <v>1815192934</v>
      </c>
      <c r="I55" s="5">
        <v>1915260976</v>
      </c>
      <c r="J55" s="5">
        <v>1735384068</v>
      </c>
      <c r="K55" s="5">
        <v>1823952596</v>
      </c>
      <c r="L55" s="5">
        <v>1993843510</v>
      </c>
      <c r="M55" s="5">
        <v>2086161708</v>
      </c>
      <c r="N5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0B9B-4C15-4CC1-9908-5F7FC86ECF32}">
  <dimension ref="A1:D13"/>
  <sheetViews>
    <sheetView workbookViewId="0">
      <selection activeCell="H7" sqref="H7"/>
    </sheetView>
  </sheetViews>
  <sheetFormatPr defaultRowHeight="14.4" x14ac:dyDescent="0.3"/>
  <cols>
    <col min="1" max="2" width="18.21875" bestFit="1" customWidth="1"/>
    <col min="3" max="3" width="19.109375" customWidth="1"/>
    <col min="4" max="4" width="20.5546875" style="8" customWidth="1"/>
  </cols>
  <sheetData>
    <row r="1" spans="1:4" x14ac:dyDescent="0.3">
      <c r="A1" s="2" t="s">
        <v>85</v>
      </c>
      <c r="B1" s="2" t="s">
        <v>86</v>
      </c>
      <c r="C1" s="3" t="s">
        <v>87</v>
      </c>
      <c r="D1" s="9" t="s">
        <v>88</v>
      </c>
    </row>
    <row r="2" spans="1:4" x14ac:dyDescent="0.3">
      <c r="A2" s="5">
        <f>SUM(Table2[Trị giá tháng 1])</f>
        <v>34558605721</v>
      </c>
      <c r="B2" s="5">
        <f>SUM(Table3[Trị giá tháng 1])</f>
        <v>30854857808</v>
      </c>
      <c r="C2" s="5">
        <f>A2-B2</f>
        <v>3703747913</v>
      </c>
      <c r="D2" s="10">
        <v>45292</v>
      </c>
    </row>
    <row r="3" spans="1:4" x14ac:dyDescent="0.3">
      <c r="A3" s="5">
        <f>SUM(Table2[Trị giá tháng 2])</f>
        <v>24755298705</v>
      </c>
      <c r="B3" s="5">
        <f>SUM(Table3[Trị giá tháng 2])</f>
        <v>23329603941</v>
      </c>
      <c r="C3" s="5">
        <f t="shared" ref="C3:C13" si="0">A3-B3</f>
        <v>1425694764</v>
      </c>
      <c r="D3" s="10">
        <v>45324</v>
      </c>
    </row>
    <row r="4" spans="1:4" x14ac:dyDescent="0.3">
      <c r="A4" s="5">
        <f>SUM(Table2[Trị giá tháng 3])</f>
        <v>33635380991</v>
      </c>
      <c r="B4" s="5">
        <f>SUM(Table3[Trị giá tháng 3])</f>
        <v>30991353514</v>
      </c>
      <c r="C4" s="5">
        <f t="shared" si="0"/>
        <v>2644027477</v>
      </c>
      <c r="D4" s="10">
        <v>45356</v>
      </c>
    </row>
    <row r="5" spans="1:4" x14ac:dyDescent="0.3">
      <c r="A5" s="5">
        <f>SUM(Table2[Trị giá tháng 4])</f>
        <v>31269327832</v>
      </c>
      <c r="B5" s="5">
        <f>SUM(Table3[Trị giá tháng 4])</f>
        <v>29987772264</v>
      </c>
      <c r="C5" s="5">
        <f t="shared" si="0"/>
        <v>1281555568</v>
      </c>
      <c r="D5" s="10">
        <v>45388</v>
      </c>
    </row>
    <row r="6" spans="1:4" x14ac:dyDescent="0.3">
      <c r="A6" s="5">
        <f>SUM(Table2[Trị giá tháng 5])</f>
        <v>33292197850</v>
      </c>
      <c r="B6" s="5">
        <f>SUM(Table3[Trị giá tháng 5])</f>
        <v>33807268274</v>
      </c>
      <c r="C6" s="5">
        <f t="shared" si="0"/>
        <v>-515070424</v>
      </c>
      <c r="D6" s="10">
        <v>45420</v>
      </c>
    </row>
    <row r="7" spans="1:4" x14ac:dyDescent="0.3">
      <c r="A7" s="5">
        <f>SUM(Table2[Trị giá tháng 1])</f>
        <v>34558605721</v>
      </c>
      <c r="B7" s="5">
        <f>SUM(Table3[Trị giá tháng 6])</f>
        <v>30486360209</v>
      </c>
      <c r="C7" s="5">
        <f t="shared" si="0"/>
        <v>4072245512</v>
      </c>
      <c r="D7" s="10">
        <v>45452</v>
      </c>
    </row>
    <row r="8" spans="1:4" x14ac:dyDescent="0.3">
      <c r="A8" s="5">
        <f>SUM(Table2[Trị giá tháng 6])</f>
        <v>33904742478</v>
      </c>
      <c r="B8" s="5">
        <f>SUM(Table3[Trị giá tháng 7])</f>
        <v>33880207837</v>
      </c>
      <c r="C8" s="5">
        <f t="shared" si="0"/>
        <v>24534641</v>
      </c>
      <c r="D8" s="10">
        <v>45484</v>
      </c>
    </row>
    <row r="9" spans="1:4" x14ac:dyDescent="0.3">
      <c r="A9" s="5">
        <f>SUM(Table2[Trị giá tháng 8])</f>
        <v>37792019998</v>
      </c>
      <c r="B9" s="5">
        <f>SUM(Table3[Trị giá tháng 8])</f>
        <v>33742363167</v>
      </c>
      <c r="C9" s="5">
        <f t="shared" si="0"/>
        <v>4049656831</v>
      </c>
      <c r="D9" s="10">
        <v>45516</v>
      </c>
    </row>
    <row r="10" spans="1:4" x14ac:dyDescent="0.3">
      <c r="A10" s="5">
        <f>SUM(Table2[Trị giá tháng 9])</f>
        <v>34077615351</v>
      </c>
      <c r="B10" s="5">
        <f>SUM(Table3[Trị giá tháng 9])</f>
        <v>31758453093</v>
      </c>
      <c r="C10" s="5">
        <f t="shared" si="0"/>
        <v>2319162258</v>
      </c>
      <c r="D10" s="10">
        <v>45548</v>
      </c>
    </row>
    <row r="11" spans="1:4" x14ac:dyDescent="0.3">
      <c r="A11" s="5">
        <f>SUM(Table2[Trị giá tháng 10])</f>
        <v>35634513320</v>
      </c>
      <c r="B11" s="5">
        <f>SUM(Table3[Trị giá tháng 10])</f>
        <v>33600609501</v>
      </c>
      <c r="C11" s="5">
        <f t="shared" si="0"/>
        <v>2033903819</v>
      </c>
      <c r="D11" s="10">
        <v>45580</v>
      </c>
    </row>
    <row r="12" spans="1:4" x14ac:dyDescent="0.3">
      <c r="A12" s="5">
        <f>SUM(Table2[Trị giá tháng 11])</f>
        <v>33733773009</v>
      </c>
      <c r="B12" s="5">
        <f>SUM(Table3[Trị giá tháng 11])</f>
        <v>32667246020</v>
      </c>
      <c r="C12" s="5">
        <f t="shared" si="0"/>
        <v>1066526989</v>
      </c>
      <c r="D12" s="10">
        <v>45612</v>
      </c>
    </row>
    <row r="13" spans="1:4" x14ac:dyDescent="0.3">
      <c r="A13" s="5">
        <f>SUM(Table2[Trị giá tháng 12])</f>
        <v>35528989183</v>
      </c>
      <c r="B13" s="5">
        <f>SUM(Table3[Trị giá tháng 12])</f>
        <v>35005006915</v>
      </c>
      <c r="C13" s="5">
        <f t="shared" si="0"/>
        <v>523982268</v>
      </c>
      <c r="D13" s="10">
        <v>45644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2179-D5AD-4445-B459-CACCE45FC9E6}">
  <dimension ref="A1:E47"/>
  <sheetViews>
    <sheetView workbookViewId="0">
      <selection activeCell="D23" sqref="D23"/>
    </sheetView>
  </sheetViews>
  <sheetFormatPr defaultRowHeight="14.4" x14ac:dyDescent="0.3"/>
  <cols>
    <col min="1" max="1" width="35" bestFit="1" customWidth="1"/>
    <col min="2" max="2" width="18.21875" style="12" bestFit="1" customWidth="1"/>
    <col min="4" max="4" width="22" customWidth="1"/>
    <col min="5" max="5" width="24.44140625" customWidth="1"/>
  </cols>
  <sheetData>
    <row r="1" spans="1:5" x14ac:dyDescent="0.3">
      <c r="A1" t="s">
        <v>89</v>
      </c>
      <c r="B1" s="12" t="s">
        <v>85</v>
      </c>
    </row>
    <row r="2" spans="1:5" x14ac:dyDescent="0.3">
      <c r="A2" t="s">
        <v>22</v>
      </c>
      <c r="B2" s="12">
        <v>72202137652</v>
      </c>
      <c r="E2" s="13"/>
    </row>
    <row r="3" spans="1:5" x14ac:dyDescent="0.3">
      <c r="A3" t="s">
        <v>36</v>
      </c>
      <c r="B3" s="12">
        <v>53907272282</v>
      </c>
      <c r="E3" s="13"/>
    </row>
    <row r="4" spans="1:5" x14ac:dyDescent="0.3">
      <c r="A4" t="s">
        <v>30</v>
      </c>
      <c r="B4" s="12">
        <v>52097869697</v>
      </c>
    </row>
    <row r="5" spans="1:5" x14ac:dyDescent="0.3">
      <c r="A5" t="s">
        <v>43</v>
      </c>
      <c r="B5" s="12">
        <v>36965832529</v>
      </c>
    </row>
    <row r="6" spans="1:5" x14ac:dyDescent="0.3">
      <c r="A6" t="s">
        <v>27</v>
      </c>
      <c r="B6" s="12">
        <v>22826534970</v>
      </c>
    </row>
    <row r="7" spans="1:5" x14ac:dyDescent="0.3">
      <c r="A7" t="s">
        <v>25</v>
      </c>
      <c r="B7" s="12">
        <v>18520906460</v>
      </c>
      <c r="E7" s="11"/>
    </row>
    <row r="8" spans="1:5" x14ac:dyDescent="0.3">
      <c r="A8" t="s">
        <v>28</v>
      </c>
      <c r="B8" s="12">
        <v>16225884847</v>
      </c>
      <c r="E8" s="11"/>
    </row>
    <row r="9" spans="1:5" x14ac:dyDescent="0.3">
      <c r="A9" t="s">
        <v>46</v>
      </c>
      <c r="B9" s="12">
        <v>14934575381</v>
      </c>
      <c r="E9" s="11"/>
    </row>
    <row r="10" spans="1:5" x14ac:dyDescent="0.3">
      <c r="A10" t="s">
        <v>50</v>
      </c>
      <c r="B10" s="12">
        <v>10044842442</v>
      </c>
      <c r="E10" s="11"/>
    </row>
    <row r="11" spans="1:5" x14ac:dyDescent="0.3">
      <c r="A11" t="s">
        <v>45</v>
      </c>
      <c r="B11" s="12">
        <v>9110221006</v>
      </c>
      <c r="E11" s="11"/>
    </row>
    <row r="12" spans="1:5" x14ac:dyDescent="0.3">
      <c r="A12" t="s">
        <v>41</v>
      </c>
      <c r="B12" s="12">
        <v>8012187515</v>
      </c>
      <c r="E12" s="11"/>
    </row>
    <row r="13" spans="1:5" x14ac:dyDescent="0.3">
      <c r="A13" t="s">
        <v>51</v>
      </c>
      <c r="B13" s="12">
        <v>7149055881</v>
      </c>
      <c r="E13" s="11"/>
    </row>
    <row r="14" spans="1:5" x14ac:dyDescent="0.3">
      <c r="A14" t="s">
        <v>49</v>
      </c>
      <c r="B14" s="12">
        <v>6710133143</v>
      </c>
      <c r="E14" s="11"/>
    </row>
    <row r="15" spans="1:5" x14ac:dyDescent="0.3">
      <c r="A15" t="s">
        <v>37</v>
      </c>
      <c r="B15" s="12">
        <v>5673125101</v>
      </c>
      <c r="E15" s="11"/>
    </row>
    <row r="16" spans="1:5" x14ac:dyDescent="0.3">
      <c r="A16" t="s">
        <v>40</v>
      </c>
      <c r="B16" s="12">
        <v>5605079397</v>
      </c>
      <c r="E16" s="11"/>
    </row>
    <row r="17" spans="1:5" x14ac:dyDescent="0.3">
      <c r="A17" t="s">
        <v>20</v>
      </c>
      <c r="B17" s="12">
        <v>4594994034</v>
      </c>
      <c r="E17" s="11"/>
    </row>
    <row r="18" spans="1:5" x14ac:dyDescent="0.3">
      <c r="A18" t="s">
        <v>31</v>
      </c>
      <c r="B18" s="12">
        <v>4406071771</v>
      </c>
      <c r="E18" s="11"/>
    </row>
    <row r="19" spans="1:5" x14ac:dyDescent="0.3">
      <c r="A19" t="s">
        <v>53</v>
      </c>
      <c r="B19" s="12">
        <v>4330835314</v>
      </c>
      <c r="E19" s="11"/>
    </row>
    <row r="20" spans="1:5" x14ac:dyDescent="0.3">
      <c r="A20" t="s">
        <v>33</v>
      </c>
      <c r="B20" s="12">
        <v>4227419061</v>
      </c>
      <c r="E20" s="11"/>
    </row>
    <row r="21" spans="1:5" x14ac:dyDescent="0.3">
      <c r="A21" t="s">
        <v>24</v>
      </c>
      <c r="B21" s="12">
        <v>4194997744</v>
      </c>
      <c r="E21" s="11"/>
    </row>
    <row r="22" spans="1:5" x14ac:dyDescent="0.3">
      <c r="A22" t="s">
        <v>23</v>
      </c>
      <c r="B22" s="12">
        <v>3746756084</v>
      </c>
      <c r="E22" s="11"/>
    </row>
    <row r="23" spans="1:5" x14ac:dyDescent="0.3">
      <c r="A23" t="s">
        <v>44</v>
      </c>
      <c r="B23" s="12">
        <v>3491263814</v>
      </c>
      <c r="E23" s="11"/>
    </row>
    <row r="24" spans="1:5" x14ac:dyDescent="0.3">
      <c r="A24" t="s">
        <v>57</v>
      </c>
      <c r="B24" s="12">
        <v>3419542989</v>
      </c>
      <c r="E24" s="11"/>
    </row>
    <row r="25" spans="1:5" x14ac:dyDescent="0.3">
      <c r="A25" t="s">
        <v>17</v>
      </c>
      <c r="B25" s="12">
        <v>3400183385</v>
      </c>
      <c r="E25" s="11"/>
    </row>
    <row r="26" spans="1:5" x14ac:dyDescent="0.3">
      <c r="A26" t="s">
        <v>48</v>
      </c>
      <c r="B26" s="12">
        <v>2804028096</v>
      </c>
      <c r="E26" s="11"/>
    </row>
    <row r="27" spans="1:5" x14ac:dyDescent="0.3">
      <c r="A27" t="s">
        <v>39</v>
      </c>
      <c r="B27" s="12">
        <v>2704748567</v>
      </c>
      <c r="E27" s="11"/>
    </row>
    <row r="28" spans="1:5" x14ac:dyDescent="0.3">
      <c r="A28" t="s">
        <v>35</v>
      </c>
      <c r="B28" s="12">
        <v>2619451076</v>
      </c>
      <c r="E28" s="11"/>
    </row>
    <row r="29" spans="1:5" x14ac:dyDescent="0.3">
      <c r="A29" t="s">
        <v>26</v>
      </c>
      <c r="B29" s="12">
        <v>2226414069</v>
      </c>
      <c r="E29" s="11"/>
    </row>
    <row r="30" spans="1:5" x14ac:dyDescent="0.3">
      <c r="A30" t="s">
        <v>29</v>
      </c>
      <c r="B30" s="12">
        <v>2092843288</v>
      </c>
      <c r="E30" s="11"/>
    </row>
    <row r="31" spans="1:5" x14ac:dyDescent="0.3">
      <c r="A31" t="s">
        <v>16</v>
      </c>
      <c r="B31" s="12">
        <v>1930738733</v>
      </c>
      <c r="E31" s="11"/>
    </row>
    <row r="32" spans="1:5" x14ac:dyDescent="0.3">
      <c r="A32" t="s">
        <v>19</v>
      </c>
      <c r="B32" s="12">
        <v>1731348057</v>
      </c>
      <c r="E32" s="11"/>
    </row>
    <row r="33" spans="1:5" x14ac:dyDescent="0.3">
      <c r="A33" t="s">
        <v>58</v>
      </c>
      <c r="B33" s="12">
        <v>1313747174</v>
      </c>
      <c r="E33" s="11"/>
    </row>
    <row r="34" spans="1:5" x14ac:dyDescent="0.3">
      <c r="A34" t="s">
        <v>13</v>
      </c>
      <c r="B34" s="12">
        <v>1229839962</v>
      </c>
      <c r="E34" s="11"/>
    </row>
    <row r="35" spans="1:5" x14ac:dyDescent="0.3">
      <c r="A35" t="s">
        <v>54</v>
      </c>
      <c r="B35" s="12">
        <v>1226008804</v>
      </c>
      <c r="E35" s="11"/>
    </row>
    <row r="36" spans="1:5" x14ac:dyDescent="0.3">
      <c r="A36" t="s">
        <v>21</v>
      </c>
      <c r="B36" s="12">
        <v>1185218336</v>
      </c>
      <c r="E36" s="11"/>
    </row>
    <row r="37" spans="1:5" x14ac:dyDescent="0.3">
      <c r="A37" t="s">
        <v>55</v>
      </c>
      <c r="B37" s="12">
        <v>1155990061</v>
      </c>
      <c r="E37" s="11"/>
    </row>
    <row r="38" spans="1:5" x14ac:dyDescent="0.3">
      <c r="A38" t="s">
        <v>14</v>
      </c>
      <c r="B38" s="12">
        <v>1140438402</v>
      </c>
      <c r="E38" s="11"/>
    </row>
    <row r="39" spans="1:5" x14ac:dyDescent="0.3">
      <c r="A39" t="s">
        <v>47</v>
      </c>
      <c r="B39" s="12">
        <v>1038955324</v>
      </c>
      <c r="E39" s="11"/>
    </row>
    <row r="40" spans="1:5" x14ac:dyDescent="0.3">
      <c r="A40" t="s">
        <v>56</v>
      </c>
      <c r="B40" s="12">
        <v>803403084</v>
      </c>
      <c r="E40" s="11"/>
    </row>
    <row r="41" spans="1:5" x14ac:dyDescent="0.3">
      <c r="A41" t="s">
        <v>38</v>
      </c>
      <c r="B41" s="12">
        <v>771304904</v>
      </c>
      <c r="E41" s="11"/>
    </row>
    <row r="42" spans="1:5" x14ac:dyDescent="0.3">
      <c r="A42" t="s">
        <v>15</v>
      </c>
      <c r="B42" s="12">
        <v>709712938</v>
      </c>
      <c r="E42" s="11"/>
    </row>
    <row r="43" spans="1:5" x14ac:dyDescent="0.3">
      <c r="A43" t="s">
        <v>18</v>
      </c>
      <c r="B43" s="12">
        <v>674191339</v>
      </c>
      <c r="E43" s="11"/>
    </row>
    <row r="44" spans="1:5" x14ac:dyDescent="0.3">
      <c r="A44" t="s">
        <v>34</v>
      </c>
      <c r="B44" s="12">
        <v>634303501</v>
      </c>
      <c r="E44" s="11"/>
    </row>
    <row r="45" spans="1:5" x14ac:dyDescent="0.3">
      <c r="A45" t="s">
        <v>42</v>
      </c>
      <c r="B45" s="12">
        <v>256537899</v>
      </c>
      <c r="E45" s="11"/>
    </row>
    <row r="46" spans="1:5" x14ac:dyDescent="0.3">
      <c r="A46" t="s">
        <v>52</v>
      </c>
      <c r="B46" s="12">
        <v>210582848</v>
      </c>
      <c r="E46" s="11"/>
    </row>
    <row r="47" spans="1:5" x14ac:dyDescent="0.3">
      <c r="A47" t="s">
        <v>32</v>
      </c>
      <c r="B47" s="12">
        <v>160917225</v>
      </c>
      <c r="E47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0287-62A2-4D30-902B-51C67B44E4E9}">
  <dimension ref="A1:AU2"/>
  <sheetViews>
    <sheetView tabSelected="1" workbookViewId="0">
      <selection activeCell="C16" sqref="C16"/>
    </sheetView>
  </sheetViews>
  <sheetFormatPr defaultRowHeight="14.4" x14ac:dyDescent="0.3"/>
  <cols>
    <col min="1" max="1" width="10.109375" bestFit="1" customWidth="1"/>
    <col min="2" max="2" width="29.33203125" bestFit="1" customWidth="1"/>
    <col min="3" max="3" width="30.33203125" bestFit="1" customWidth="1"/>
    <col min="4" max="4" width="18.109375" bestFit="1" customWidth="1"/>
    <col min="5" max="5" width="33" bestFit="1" customWidth="1"/>
    <col min="6" max="6" width="17.88671875" bestFit="1" customWidth="1"/>
    <col min="7" max="8" width="15.5546875" bestFit="1" customWidth="1"/>
    <col min="9" max="9" width="32.109375" bestFit="1" customWidth="1"/>
    <col min="10" max="10" width="39.109375" bestFit="1" customWidth="1"/>
    <col min="11" max="11" width="36.77734375" bestFit="1" customWidth="1"/>
    <col min="12" max="12" width="26.88671875" bestFit="1" customWidth="1"/>
    <col min="13" max="13" width="29" bestFit="1" customWidth="1"/>
    <col min="14" max="14" width="32.88671875" bestFit="1" customWidth="1"/>
    <col min="15" max="15" width="19.44140625" bestFit="1" customWidth="1"/>
    <col min="16" max="16" width="15.5546875" bestFit="1" customWidth="1"/>
    <col min="17" max="17" width="26.77734375" bestFit="1" customWidth="1"/>
    <col min="18" max="18" width="21.21875" bestFit="1" customWidth="1"/>
    <col min="19" max="19" width="39" bestFit="1" customWidth="1"/>
    <col min="20" max="20" width="14.5546875" bestFit="1" customWidth="1"/>
    <col min="21" max="21" width="19.6640625" bestFit="1" customWidth="1"/>
    <col min="22" max="22" width="26.109375" bestFit="1" customWidth="1"/>
    <col min="23" max="23" width="19.109375" bestFit="1" customWidth="1"/>
    <col min="24" max="24" width="35.5546875" bestFit="1" customWidth="1"/>
    <col min="25" max="25" width="14.5546875" bestFit="1" customWidth="1"/>
    <col min="26" max="26" width="21.5546875" bestFit="1" customWidth="1"/>
    <col min="27" max="27" width="19" bestFit="1" customWidth="1"/>
    <col min="28" max="28" width="25.44140625" bestFit="1" customWidth="1"/>
    <col min="29" max="29" width="14.5546875" bestFit="1" customWidth="1"/>
    <col min="30" max="30" width="19.6640625" bestFit="1" customWidth="1"/>
    <col min="31" max="32" width="14.5546875" bestFit="1" customWidth="1"/>
    <col min="33" max="33" width="15.77734375" bestFit="1" customWidth="1"/>
    <col min="34" max="34" width="15.33203125" bestFit="1" customWidth="1"/>
    <col min="35" max="35" width="24.44140625" bestFit="1" customWidth="1"/>
    <col min="36" max="36" width="35.44140625" bestFit="1" customWidth="1"/>
    <col min="37" max="37" width="30.88671875" bestFit="1" customWidth="1"/>
    <col min="38" max="38" width="14.5546875" bestFit="1" customWidth="1"/>
    <col min="39" max="39" width="17" bestFit="1" customWidth="1"/>
    <col min="40" max="40" width="36.33203125" bestFit="1" customWidth="1"/>
    <col min="41" max="41" width="28" bestFit="1" customWidth="1"/>
    <col min="42" max="43" width="13.109375" bestFit="1" customWidth="1"/>
    <col min="44" max="44" width="20.109375" bestFit="1" customWidth="1"/>
    <col min="45" max="45" width="17.33203125" bestFit="1" customWidth="1"/>
    <col min="46" max="46" width="35.33203125" bestFit="1" customWidth="1"/>
    <col min="47" max="47" width="22.109375" bestFit="1" customWidth="1"/>
  </cols>
  <sheetData>
    <row r="1" spans="1:47" x14ac:dyDescent="0.3">
      <c r="A1" t="s">
        <v>89</v>
      </c>
      <c r="B1" t="s">
        <v>22</v>
      </c>
      <c r="C1" t="s">
        <v>36</v>
      </c>
      <c r="D1" t="s">
        <v>30</v>
      </c>
      <c r="E1" t="s">
        <v>43</v>
      </c>
      <c r="F1" t="s">
        <v>27</v>
      </c>
      <c r="G1" t="s">
        <v>25</v>
      </c>
      <c r="H1" t="s">
        <v>28</v>
      </c>
      <c r="I1" t="s">
        <v>46</v>
      </c>
      <c r="J1" t="s">
        <v>50</v>
      </c>
      <c r="K1" t="s">
        <v>45</v>
      </c>
      <c r="L1" t="s">
        <v>41</v>
      </c>
      <c r="M1" t="s">
        <v>51</v>
      </c>
      <c r="N1" t="s">
        <v>49</v>
      </c>
      <c r="O1" t="s">
        <v>37</v>
      </c>
      <c r="P1" t="s">
        <v>40</v>
      </c>
      <c r="Q1" t="s">
        <v>20</v>
      </c>
      <c r="R1" t="s">
        <v>31</v>
      </c>
      <c r="S1" t="s">
        <v>53</v>
      </c>
      <c r="T1" t="s">
        <v>33</v>
      </c>
      <c r="U1" t="s">
        <v>24</v>
      </c>
      <c r="V1" t="s">
        <v>23</v>
      </c>
      <c r="W1" t="s">
        <v>44</v>
      </c>
      <c r="X1" t="s">
        <v>57</v>
      </c>
      <c r="Y1" t="s">
        <v>17</v>
      </c>
      <c r="Z1" t="s">
        <v>48</v>
      </c>
      <c r="AA1" t="s">
        <v>39</v>
      </c>
      <c r="AB1" t="s">
        <v>35</v>
      </c>
      <c r="AC1" t="s">
        <v>26</v>
      </c>
      <c r="AD1" t="s">
        <v>29</v>
      </c>
      <c r="AE1" t="s">
        <v>16</v>
      </c>
      <c r="AF1" t="s">
        <v>19</v>
      </c>
      <c r="AG1" t="s">
        <v>58</v>
      </c>
      <c r="AH1" t="s">
        <v>13</v>
      </c>
      <c r="AI1" t="s">
        <v>54</v>
      </c>
      <c r="AJ1" t="s">
        <v>21</v>
      </c>
      <c r="AK1" t="s">
        <v>55</v>
      </c>
      <c r="AL1" t="s">
        <v>14</v>
      </c>
      <c r="AM1" t="s">
        <v>47</v>
      </c>
      <c r="AN1" t="s">
        <v>56</v>
      </c>
      <c r="AO1" t="s">
        <v>38</v>
      </c>
      <c r="AP1" t="s">
        <v>15</v>
      </c>
      <c r="AQ1" t="s">
        <v>18</v>
      </c>
      <c r="AR1" t="s">
        <v>34</v>
      </c>
      <c r="AS1" t="s">
        <v>42</v>
      </c>
      <c r="AT1" t="s">
        <v>52</v>
      </c>
      <c r="AU1" t="s">
        <v>32</v>
      </c>
    </row>
    <row r="2" spans="1:47" s="14" customFormat="1" x14ac:dyDescent="0.3">
      <c r="A2" s="14" t="s">
        <v>85</v>
      </c>
      <c r="B2" s="14">
        <v>72202137652</v>
      </c>
      <c r="C2" s="14">
        <v>53907272282</v>
      </c>
      <c r="D2" s="14">
        <v>52097869697</v>
      </c>
      <c r="E2" s="14">
        <v>36965832529</v>
      </c>
      <c r="F2" s="14">
        <v>22826534970</v>
      </c>
      <c r="G2" s="14">
        <v>18520906460</v>
      </c>
      <c r="H2" s="14">
        <v>16225884847</v>
      </c>
      <c r="I2" s="14">
        <v>14934575381</v>
      </c>
      <c r="J2" s="14">
        <v>10044842442</v>
      </c>
      <c r="K2" s="14">
        <v>9110221006</v>
      </c>
      <c r="L2" s="14">
        <v>8012187515</v>
      </c>
      <c r="M2" s="14">
        <v>7149055881</v>
      </c>
      <c r="N2" s="14">
        <v>6710133143</v>
      </c>
      <c r="O2" s="14">
        <v>5673125101</v>
      </c>
      <c r="P2" s="14">
        <v>5605079397</v>
      </c>
      <c r="Q2" s="14">
        <v>4594994034</v>
      </c>
      <c r="R2" s="14">
        <v>4406071771</v>
      </c>
      <c r="S2" s="14">
        <v>4330835314</v>
      </c>
      <c r="T2" s="14">
        <v>4227419061</v>
      </c>
      <c r="U2" s="14">
        <v>4194997744</v>
      </c>
      <c r="V2" s="14">
        <v>3746756084</v>
      </c>
      <c r="W2" s="14">
        <v>3491263814</v>
      </c>
      <c r="X2" s="14">
        <v>3419542989</v>
      </c>
      <c r="Y2" s="14">
        <v>3400183385</v>
      </c>
      <c r="Z2" s="14">
        <v>2804028096</v>
      </c>
      <c r="AA2" s="14">
        <v>2704748567</v>
      </c>
      <c r="AB2" s="14">
        <v>2619451076</v>
      </c>
      <c r="AC2" s="14">
        <v>2226414069</v>
      </c>
      <c r="AD2" s="14">
        <v>2092843288</v>
      </c>
      <c r="AE2" s="14">
        <v>1930738733</v>
      </c>
      <c r="AF2" s="14">
        <v>1731348057</v>
      </c>
      <c r="AG2" s="14">
        <v>1313747174</v>
      </c>
      <c r="AH2" s="14">
        <v>1229839962</v>
      </c>
      <c r="AI2" s="14">
        <v>1226008804</v>
      </c>
      <c r="AJ2" s="14">
        <v>1185218336</v>
      </c>
      <c r="AK2" s="14">
        <v>1155990061</v>
      </c>
      <c r="AL2" s="14">
        <v>1140438402</v>
      </c>
      <c r="AM2" s="14">
        <v>1038955324</v>
      </c>
      <c r="AN2" s="14">
        <v>803403084</v>
      </c>
      <c r="AO2" s="14">
        <v>771304904</v>
      </c>
      <c r="AP2" s="14">
        <v>709712938</v>
      </c>
      <c r="AQ2" s="14">
        <v>674191339</v>
      </c>
      <c r="AR2" s="14">
        <v>634303501</v>
      </c>
      <c r="AS2" s="14">
        <v>256537899</v>
      </c>
      <c r="AT2" s="14">
        <v>210582848</v>
      </c>
      <c r="AU2" s="14">
        <v>160917225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E587-ECE9-4FED-B3CA-739531198D2B}">
  <dimension ref="A1:B47"/>
  <sheetViews>
    <sheetView workbookViewId="0">
      <selection activeCell="F18" sqref="F18"/>
    </sheetView>
  </sheetViews>
  <sheetFormatPr defaultRowHeight="14.4" x14ac:dyDescent="0.3"/>
  <cols>
    <col min="1" max="1" width="35" bestFit="1" customWidth="1"/>
    <col min="2" max="2" width="19.21875" style="12" bestFit="1" customWidth="1"/>
  </cols>
  <sheetData>
    <row r="1" spans="1:2" x14ac:dyDescent="0.3">
      <c r="A1" t="s">
        <v>89</v>
      </c>
      <c r="B1" s="12" t="s">
        <v>86</v>
      </c>
    </row>
    <row r="2" spans="1:2" x14ac:dyDescent="0.3">
      <c r="A2" t="s">
        <v>17</v>
      </c>
      <c r="B2" s="12">
        <v>107062518056</v>
      </c>
    </row>
    <row r="3" spans="1:2" x14ac:dyDescent="0.3">
      <c r="A3" t="s">
        <v>45</v>
      </c>
      <c r="B3" s="12">
        <v>14882013922</v>
      </c>
    </row>
    <row r="4" spans="1:2" x14ac:dyDescent="0.3">
      <c r="A4" t="s">
        <v>41</v>
      </c>
      <c r="B4" s="12">
        <v>12589405182</v>
      </c>
    </row>
    <row r="5" spans="1:2" x14ac:dyDescent="0.3">
      <c r="A5" t="s">
        <v>29</v>
      </c>
      <c r="B5" s="12">
        <v>11621698457</v>
      </c>
    </row>
    <row r="6" spans="1:2" x14ac:dyDescent="0.3">
      <c r="A6" t="s">
        <v>25</v>
      </c>
      <c r="B6" s="12">
        <v>10387588736</v>
      </c>
    </row>
    <row r="7" spans="1:2" x14ac:dyDescent="0.3">
      <c r="A7" t="s">
        <v>44</v>
      </c>
      <c r="B7" s="12">
        <v>9555946783</v>
      </c>
    </row>
    <row r="8" spans="1:2" x14ac:dyDescent="0.3">
      <c r="A8" t="s">
        <v>31</v>
      </c>
      <c r="B8" s="12">
        <v>8807682714</v>
      </c>
    </row>
    <row r="9" spans="1:2" x14ac:dyDescent="0.3">
      <c r="A9" t="s">
        <v>35</v>
      </c>
      <c r="B9" s="12">
        <v>8287246052</v>
      </c>
    </row>
    <row r="10" spans="1:2" x14ac:dyDescent="0.3">
      <c r="A10" t="s">
        <v>16</v>
      </c>
      <c r="B10" s="12">
        <v>8163937386</v>
      </c>
    </row>
    <row r="11" spans="1:2" x14ac:dyDescent="0.3">
      <c r="A11" t="s">
        <v>48</v>
      </c>
      <c r="B11" s="12">
        <v>8006423410</v>
      </c>
    </row>
    <row r="12" spans="1:2" x14ac:dyDescent="0.3">
      <c r="A12" t="s">
        <v>49</v>
      </c>
      <c r="B12" s="12">
        <v>7667289916</v>
      </c>
    </row>
    <row r="13" spans="1:2" x14ac:dyDescent="0.3">
      <c r="A13" t="s">
        <v>19</v>
      </c>
      <c r="B13" s="12">
        <v>7649091205</v>
      </c>
    </row>
    <row r="14" spans="1:2" x14ac:dyDescent="0.3">
      <c r="A14" t="s">
        <v>20</v>
      </c>
      <c r="B14" s="12">
        <v>7126923878</v>
      </c>
    </row>
    <row r="15" spans="1:2" x14ac:dyDescent="0.3">
      <c r="A15" t="s">
        <v>30</v>
      </c>
      <c r="B15" s="12">
        <v>6476731463</v>
      </c>
    </row>
    <row r="16" spans="1:2" x14ac:dyDescent="0.3">
      <c r="A16" t="s">
        <v>52</v>
      </c>
      <c r="B16" s="12">
        <v>4900303533</v>
      </c>
    </row>
    <row r="17" spans="1:2" x14ac:dyDescent="0.3">
      <c r="A17" t="s">
        <v>54</v>
      </c>
      <c r="B17" s="12">
        <v>4381734367</v>
      </c>
    </row>
    <row r="18" spans="1:2" x14ac:dyDescent="0.3">
      <c r="A18" t="s">
        <v>40</v>
      </c>
      <c r="B18" s="12">
        <v>3219760329</v>
      </c>
    </row>
    <row r="19" spans="1:2" x14ac:dyDescent="0.3">
      <c r="A19" t="s">
        <v>46</v>
      </c>
      <c r="B19" s="12">
        <v>3196749639</v>
      </c>
    </row>
    <row r="20" spans="1:2" x14ac:dyDescent="0.3">
      <c r="A20" t="s">
        <v>58</v>
      </c>
      <c r="B20" s="12">
        <v>3040094501</v>
      </c>
    </row>
    <row r="21" spans="1:2" x14ac:dyDescent="0.3">
      <c r="A21" t="s">
        <v>43</v>
      </c>
      <c r="B21" s="12">
        <v>3003670146</v>
      </c>
    </row>
    <row r="22" spans="1:2" x14ac:dyDescent="0.3">
      <c r="A22" t="s">
        <v>21</v>
      </c>
      <c r="B22" s="12">
        <v>2887671395</v>
      </c>
    </row>
    <row r="23" spans="1:2" x14ac:dyDescent="0.3">
      <c r="A23" t="s">
        <v>32</v>
      </c>
      <c r="B23" s="12">
        <v>2852131188</v>
      </c>
    </row>
    <row r="24" spans="1:2" x14ac:dyDescent="0.3">
      <c r="A24" t="s">
        <v>27</v>
      </c>
      <c r="B24" s="12">
        <v>2751715178</v>
      </c>
    </row>
    <row r="25" spans="1:2" x14ac:dyDescent="0.3">
      <c r="A25" t="s">
        <v>34</v>
      </c>
      <c r="B25" s="12">
        <v>2712503422</v>
      </c>
    </row>
    <row r="26" spans="1:2" x14ac:dyDescent="0.3">
      <c r="A26" t="s">
        <v>50</v>
      </c>
      <c r="B26" s="12">
        <v>2642727263</v>
      </c>
    </row>
    <row r="27" spans="1:2" x14ac:dyDescent="0.3">
      <c r="A27" t="s">
        <v>53</v>
      </c>
      <c r="B27" s="12">
        <v>2426150655</v>
      </c>
    </row>
    <row r="28" spans="1:2" x14ac:dyDescent="0.3">
      <c r="A28" t="s">
        <v>26</v>
      </c>
      <c r="B28" s="12">
        <v>2235298066</v>
      </c>
    </row>
    <row r="29" spans="1:2" x14ac:dyDescent="0.3">
      <c r="A29" t="s">
        <v>23</v>
      </c>
      <c r="B29" s="12">
        <v>2228883356</v>
      </c>
    </row>
    <row r="30" spans="1:2" x14ac:dyDescent="0.3">
      <c r="A30" t="s">
        <v>39</v>
      </c>
      <c r="B30" s="12">
        <v>2044794792</v>
      </c>
    </row>
    <row r="31" spans="1:2" x14ac:dyDescent="0.3">
      <c r="A31" t="s">
        <v>36</v>
      </c>
      <c r="B31" s="12">
        <v>1822797380</v>
      </c>
    </row>
    <row r="32" spans="1:2" x14ac:dyDescent="0.3">
      <c r="A32" t="s">
        <v>33</v>
      </c>
      <c r="B32" s="12">
        <v>1722000677</v>
      </c>
    </row>
    <row r="33" spans="1:2" x14ac:dyDescent="0.3">
      <c r="A33" t="s">
        <v>15</v>
      </c>
      <c r="B33" s="12">
        <v>1693013638</v>
      </c>
    </row>
    <row r="34" spans="1:2" x14ac:dyDescent="0.3">
      <c r="A34" t="s">
        <v>42</v>
      </c>
      <c r="B34" s="12">
        <v>1584921693</v>
      </c>
    </row>
    <row r="35" spans="1:2" x14ac:dyDescent="0.3">
      <c r="A35" t="s">
        <v>24</v>
      </c>
      <c r="B35" s="12">
        <v>1497884738</v>
      </c>
    </row>
    <row r="36" spans="1:2" x14ac:dyDescent="0.3">
      <c r="A36" t="s">
        <v>56</v>
      </c>
      <c r="B36" s="12">
        <v>1426699224</v>
      </c>
    </row>
    <row r="37" spans="1:2" x14ac:dyDescent="0.3">
      <c r="A37" t="s">
        <v>55</v>
      </c>
      <c r="B37" s="12">
        <v>1384754512</v>
      </c>
    </row>
    <row r="38" spans="1:2" x14ac:dyDescent="0.3">
      <c r="A38" t="s">
        <v>47</v>
      </c>
      <c r="B38" s="12">
        <v>1343172386</v>
      </c>
    </row>
    <row r="39" spans="1:2" x14ac:dyDescent="0.3">
      <c r="A39" t="s">
        <v>51</v>
      </c>
      <c r="B39" s="12">
        <v>1128237094</v>
      </c>
    </row>
    <row r="40" spans="1:2" x14ac:dyDescent="0.3">
      <c r="A40" t="s">
        <v>37</v>
      </c>
      <c r="B40" s="12">
        <v>1127873795</v>
      </c>
    </row>
    <row r="41" spans="1:2" x14ac:dyDescent="0.3">
      <c r="A41" t="s">
        <v>18</v>
      </c>
      <c r="B41" s="12">
        <v>1100680357</v>
      </c>
    </row>
    <row r="42" spans="1:2" x14ac:dyDescent="0.3">
      <c r="A42" t="s">
        <v>38</v>
      </c>
      <c r="B42" s="12">
        <v>1082360376</v>
      </c>
    </row>
    <row r="43" spans="1:2" x14ac:dyDescent="0.3">
      <c r="A43" t="s">
        <v>28</v>
      </c>
      <c r="B43" s="12">
        <v>948972735</v>
      </c>
    </row>
    <row r="44" spans="1:2" x14ac:dyDescent="0.3">
      <c r="A44" t="s">
        <v>22</v>
      </c>
      <c r="B44" s="12">
        <v>879875782</v>
      </c>
    </row>
    <row r="45" spans="1:2" x14ac:dyDescent="0.3">
      <c r="A45" t="s">
        <v>13</v>
      </c>
      <c r="B45" s="12">
        <v>629117275</v>
      </c>
    </row>
    <row r="46" spans="1:2" x14ac:dyDescent="0.3">
      <c r="A46" t="s">
        <v>14</v>
      </c>
      <c r="B46" s="12">
        <v>509643009</v>
      </c>
    </row>
    <row r="47" spans="1:2" x14ac:dyDescent="0.3">
      <c r="A47" t="s">
        <v>57</v>
      </c>
      <c r="B47" s="12">
        <v>480716564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Xuất</vt:lpstr>
      <vt:lpstr>Nhập</vt:lpstr>
      <vt:lpstr>XN_CCTM</vt:lpstr>
      <vt:lpstr>Top_Xuất khẩu</vt:lpstr>
      <vt:lpstr>Top_XK</vt:lpstr>
      <vt:lpstr>Top_Nhập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KIM ANH</cp:lastModifiedBy>
  <dcterms:created xsi:type="dcterms:W3CDTF">2025-02-23T17:29:13Z</dcterms:created>
  <dcterms:modified xsi:type="dcterms:W3CDTF">2025-02-28T16:42:46Z</dcterms:modified>
</cp:coreProperties>
</file>