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date1904="1" showInkAnnotation="0" codeName="ThisWorkbook" autoCompressPictures="0"/>
  <mc:AlternateContent xmlns:mc="http://schemas.openxmlformats.org/markup-compatibility/2006">
    <mc:Choice Requires="x15">
      <x15ac:absPath xmlns:x15ac="http://schemas.microsoft.com/office/spreadsheetml/2010/11/ac" url="C:\Users\1124418\Desktop\Report Template\SIP CPK Template\7-8\"/>
    </mc:Choice>
  </mc:AlternateContent>
  <xr:revisionPtr revIDLastSave="0" documentId="13_ncr:1_{1DB94414-A169-479E-AB2A-81AE4490D0D5}" xr6:coauthVersionLast="45" xr6:coauthVersionMax="45" xr10:uidLastSave="{00000000-0000-0000-0000-000000000000}"/>
  <bookViews>
    <workbookView xWindow="30855" yWindow="2640" windowWidth="18105" windowHeight="12360" tabRatio="673" activeTab="2" xr2:uid="{00000000-000D-0000-FFFF-FFFF00000000}"/>
  </bookViews>
  <sheets>
    <sheet name="Cpk Summary" sheetId="24" r:id="rId1"/>
    <sheet name="Data" sheetId="25" r:id="rId2"/>
    <sheet name="CAV1_" sheetId="40" r:id="rId3"/>
    <sheet name="Histogram Chart" sheetId="28" r:id="rId4"/>
    <sheet name="User Guide (Delete after Read)" sheetId="26" r:id="rId5"/>
    <sheet name="CpK Scenario" sheetId="21" r:id="rId6"/>
    <sheet name="CpK and yield explanation" sheetId="20" r:id="rId7"/>
  </sheets>
  <externalReferences>
    <externalReference r:id="rId8"/>
    <externalReference r:id="rId9"/>
  </externalReferences>
  <definedNames>
    <definedName name="_xlnm._FilterDatabase" localSheetId="3" hidden="1">'Histogram Chart'!$B$38:$C$517</definedName>
    <definedName name="AS">OFFSET(#REF!,1,0,#REF!,1)</definedName>
    <definedName name="DISTINTERVAL" localSheetId="2">OFFSET(#REF!,1,0,#REF!,1)</definedName>
    <definedName name="DISTINTERVAL" localSheetId="6">OFFSET('[1]Histogram Chart'!$I$20,1,0,'[1]Histogram Chart'!$B$20,1)</definedName>
    <definedName name="DISTINTERVAL" localSheetId="0">OFFSET('[2]Histogram Chart'!$I$20,1,0,'[2]Histogram Chart'!$B$21,1)</definedName>
    <definedName name="DISTINTERVAL" localSheetId="3">OFFSET('Histogram Chart'!$J$21,1,0,'Histogram Chart'!$C$22,1)</definedName>
    <definedName name="DISTINTERVAL">OFFSET(#REF!,1,0,#REF!,1)</definedName>
    <definedName name="DISTINTERVAL1" localSheetId="2">OFFSET(#REF!,1,0,#REF!,1)</definedName>
    <definedName name="DISTINTERVAL1" localSheetId="0">OFFSET('[2]Histogram Chart'!$T$20,1,0,'[2]Histogram Chart'!$M$21,1)</definedName>
    <definedName name="DISTINTERVAL1" localSheetId="3">OFFSET('Histogram Chart'!$U$21,1,0,'Histogram Chart'!$N$22,1)</definedName>
    <definedName name="DISTINTERVAL1">OFFSET(#REF!,1,0,#REF!,1)</definedName>
    <definedName name="GroupInterval" localSheetId="2">OFFSET(#REF!,1,0,#REF!,1)</definedName>
    <definedName name="GroupInterval" localSheetId="6">OFFSET('[1]Histogram Chart'!$F$20,1,0,'[1]Histogram Chart'!$B$20,1)</definedName>
    <definedName name="GroupInterval" localSheetId="0">OFFSET('[2]Histogram Chart'!$F$20,1,0,'[2]Histogram Chart'!$B$21,1)</definedName>
    <definedName name="GroupInterval" localSheetId="3">OFFSET('Histogram Chart'!$G$21,1,0,'Histogram Chart'!$C$22,1)</definedName>
    <definedName name="GroupInterval">OFFSET(#REF!,1,0,#REF!,1)</definedName>
    <definedName name="GroupInterval1" localSheetId="2">OFFSET(#REF!,1,0,#REF!,1)</definedName>
    <definedName name="GroupInterval1" localSheetId="0">OFFSET('[2]Histogram Chart'!$Q$20,1,0,'[2]Histogram Chart'!$M$21,1)</definedName>
    <definedName name="GroupInterval1" localSheetId="3">OFFSET('Histogram Chart'!$R$21,1,0,'Histogram Chart'!$N$22,1)</definedName>
    <definedName name="GroupInterval1">OFFSET(#REF!,1,0,#REF!,1)</definedName>
    <definedName name="Histogram" localSheetId="2">OFFSET(#REF!,1,0,#REF!,1)</definedName>
    <definedName name="Histogram" localSheetId="6">OFFSET('[1]Histogram Chart'!$G$20,1,0,'[1]Histogram Chart'!$B$20,1)</definedName>
    <definedName name="Histogram" localSheetId="0">OFFSET('[2]Histogram Chart'!$G$20,1,0,'[2]Histogram Chart'!$B$21,1)</definedName>
    <definedName name="Histogram" localSheetId="3">OFFSET('Histogram Chart'!$H$21,1,0,'Histogram Chart'!$C$22,1)</definedName>
    <definedName name="Histogram">OFFSET(#REF!,1,0,#REF!,1)</definedName>
    <definedName name="Histogram1" localSheetId="2">OFFSET(#REF!,1,0,#REF!,1)</definedName>
    <definedName name="Histogram1" localSheetId="0">OFFSET('[2]Histogram Chart'!$R$20,1,0,'[2]Histogram Chart'!$M$21,1)</definedName>
    <definedName name="Histogram1" localSheetId="3">OFFSET('Histogram Chart'!$S$21,1,0,'Histogram Chart'!$N$22,1)</definedName>
    <definedName name="Histogram1">OFFSET(#REF!,1,0,#REF!,1)</definedName>
    <definedName name="NORMDIST" localSheetId="2">OFFSET(#REF!,1,0,#REF!,1)</definedName>
    <definedName name="NORMDIST" localSheetId="6">OFFSET('[1]Histogram Chart'!$H$20,1,0,'[1]Histogram Chart'!$B$20,1)</definedName>
    <definedName name="NORMDIST" localSheetId="0">OFFSET('[2]Histogram Chart'!$H$20,1,0,'[2]Histogram Chart'!$B$21,1)</definedName>
    <definedName name="NORMDIST" localSheetId="3">OFFSET('Histogram Chart'!$I$21,1,0,'Histogram Chart'!$C$22,1)</definedName>
    <definedName name="NORMDIST">OFFSET(#REF!,1,0,#REF!,1)</definedName>
    <definedName name="NORMDIST1" localSheetId="2">OFFSET(#REF!,1,0,#REF!,1)</definedName>
    <definedName name="NORMDIST1" localSheetId="0">OFFSET('[2]Histogram Chart'!$S$20,1,0,'[2]Histogram Chart'!$M$21,1)</definedName>
    <definedName name="NORMDIST1" localSheetId="3">OFFSET('Histogram Chart'!$T$21,1,0,'Histogram Chart'!$N$22,1)</definedName>
    <definedName name="NORMDIST1">OFFSET(#REF!,1,0,#REF!,1)</definedName>
  </definedNames>
  <calcPr calcId="191029"/>
  <customWorkbookViews>
    <customWorkbookView name="Martin Wong - Personal View" guid="{6130BAA2-550F-11DD-9262-0017F2D249BE}" mergeInterval="0" personalView="1" xWindow="188" yWindow="318" windowWidth="1176" windowHeight="603" tabRatio="584" activeSheetId="3"/>
    <customWorkbookView name="Ji Kim - Personal View" guid="{7F83E96C-9D43-5446-8F0B-917FE1EF3DB5}" mergeInterval="0" personalView="1" xWindow="105" yWindow="210" windowWidth="974" windowHeight="522" tabRatio="584" activeSheetId="2" showFormulaBar="0" showComments="commIndAndComment"/>
    <customWorkbookView name="Robert York - Personal View" guid="{971DFF50-E2D6-A94D-B32C-4DBE6112B19F}" mergeInterval="0" personalView="1" xWindow="105" yWindow="210" windowWidth="974" windowHeight="522" tabRatio="584" activeSheetId="1"/>
    <customWorkbookView name="Zhang Zhengjun - Personal View" guid="{05A1B552-4CBE-0449-9BDE-AF4BEEEA0B22}" mergeInterval="0" personalView="1" yWindow="105" windowWidth="1428" windowHeight="728" tabRatio="584"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E39" i="40" l="1"/>
  <c r="CF39" i="40"/>
  <c r="CE19" i="40"/>
  <c r="CF19" i="40"/>
  <c r="CE20" i="40"/>
  <c r="CF20" i="40"/>
  <c r="CF22" i="40"/>
  <c r="CF21" i="40"/>
  <c r="CE24" i="40"/>
  <c r="CE23" i="40"/>
  <c r="CE22" i="40"/>
  <c r="CE21" i="40"/>
  <c r="CF23" i="40"/>
  <c r="CF24" i="40"/>
  <c r="CF27" i="40" l="1"/>
  <c r="CF30" i="40"/>
  <c r="CF26" i="40"/>
  <c r="CF28" i="40"/>
  <c r="CF31" i="40"/>
  <c r="CE27" i="40"/>
  <c r="CE30" i="40"/>
  <c r="CE26" i="40"/>
  <c r="CE28" i="40"/>
  <c r="CE31" i="40"/>
  <c r="CF25" i="40"/>
  <c r="CE25" i="40"/>
  <c r="CA19" i="40" l="1"/>
  <c r="CB19" i="40"/>
  <c r="CC19" i="40"/>
  <c r="CD19" i="40"/>
  <c r="CA20" i="40"/>
  <c r="CB20" i="40"/>
  <c r="CC20" i="40"/>
  <c r="CD20" i="40"/>
  <c r="CC39" i="40"/>
  <c r="CD39" i="40"/>
  <c r="CB39" i="40"/>
  <c r="CA39" i="40"/>
  <c r="BO19" i="40"/>
  <c r="BP19" i="40"/>
  <c r="BQ19" i="40"/>
  <c r="BR19" i="40"/>
  <c r="BS19" i="40"/>
  <c r="BT19" i="40"/>
  <c r="BU19" i="40"/>
  <c r="BV19" i="40"/>
  <c r="BW19" i="40"/>
  <c r="BX19" i="40"/>
  <c r="BY19" i="40"/>
  <c r="BZ19" i="40"/>
  <c r="BO20" i="40"/>
  <c r="BP20" i="40"/>
  <c r="BQ20" i="40"/>
  <c r="BR20" i="40"/>
  <c r="BS20" i="40"/>
  <c r="BT20" i="40"/>
  <c r="BU20" i="40"/>
  <c r="BV20" i="40"/>
  <c r="BW20" i="40"/>
  <c r="BX20" i="40"/>
  <c r="BY20" i="40"/>
  <c r="BZ20" i="40"/>
  <c r="AC19" i="40"/>
  <c r="AD19" i="40"/>
  <c r="AE19" i="40"/>
  <c r="AF19" i="40"/>
  <c r="AG19" i="40"/>
  <c r="AH19" i="40"/>
  <c r="AI19" i="40"/>
  <c r="AJ19" i="40"/>
  <c r="AK19" i="40"/>
  <c r="AL19" i="40"/>
  <c r="AM19" i="40"/>
  <c r="AN19" i="40"/>
  <c r="AO19" i="40"/>
  <c r="AP19" i="40"/>
  <c r="AQ19" i="40"/>
  <c r="AR19" i="40"/>
  <c r="AS19" i="40"/>
  <c r="AT19" i="40"/>
  <c r="AU19" i="40"/>
  <c r="AV19" i="40"/>
  <c r="AW19" i="40"/>
  <c r="AX19" i="40"/>
  <c r="AY19" i="40"/>
  <c r="AZ19" i="40"/>
  <c r="BA19" i="40"/>
  <c r="BB19" i="40"/>
  <c r="BC19" i="40"/>
  <c r="BD19" i="40"/>
  <c r="BE19" i="40"/>
  <c r="BF19" i="40"/>
  <c r="BG19" i="40"/>
  <c r="BH19" i="40"/>
  <c r="BI19" i="40"/>
  <c r="BJ19" i="40"/>
  <c r="BK19" i="40"/>
  <c r="BL19" i="40"/>
  <c r="BM19" i="40"/>
  <c r="BN19" i="40"/>
  <c r="AC20" i="40"/>
  <c r="AD20" i="40"/>
  <c r="AE20" i="40"/>
  <c r="AF20" i="40"/>
  <c r="AG20" i="40"/>
  <c r="AH20" i="40"/>
  <c r="AI20" i="40"/>
  <c r="AJ20" i="40"/>
  <c r="AK20" i="40"/>
  <c r="AL20" i="40"/>
  <c r="AM20" i="40"/>
  <c r="AN20" i="40"/>
  <c r="AO20" i="40"/>
  <c r="AP20" i="40"/>
  <c r="AQ20" i="40"/>
  <c r="AR20" i="40"/>
  <c r="AS20" i="40"/>
  <c r="AT20" i="40"/>
  <c r="AU20" i="40"/>
  <c r="AV20" i="40"/>
  <c r="AW20" i="40"/>
  <c r="AX20" i="40"/>
  <c r="AY20" i="40"/>
  <c r="AZ20" i="40"/>
  <c r="BA20" i="40"/>
  <c r="BB20" i="40"/>
  <c r="BC20" i="40"/>
  <c r="BD20" i="40"/>
  <c r="BE20" i="40"/>
  <c r="BF20" i="40"/>
  <c r="BG20" i="40"/>
  <c r="BH20" i="40"/>
  <c r="BI20" i="40"/>
  <c r="BJ20" i="40"/>
  <c r="BK20" i="40"/>
  <c r="BL20" i="40"/>
  <c r="BM20" i="40"/>
  <c r="BN20" i="40"/>
  <c r="AC37" i="40"/>
  <c r="AD37" i="40"/>
  <c r="AE37" i="40"/>
  <c r="AF37" i="40"/>
  <c r="AG37" i="40"/>
  <c r="AH37" i="40"/>
  <c r="AI37" i="40"/>
  <c r="AJ37" i="40"/>
  <c r="AK37" i="40"/>
  <c r="AL37" i="40"/>
  <c r="AM37" i="40"/>
  <c r="AN37" i="40"/>
  <c r="AO37" i="40"/>
  <c r="AP37" i="40"/>
  <c r="AQ37" i="40"/>
  <c r="AR37" i="40"/>
  <c r="AS37" i="40"/>
  <c r="AT37" i="40"/>
  <c r="AU37" i="40"/>
  <c r="AV37" i="40"/>
  <c r="AW37" i="40"/>
  <c r="AX37" i="40"/>
  <c r="AY37" i="40"/>
  <c r="AZ37" i="40"/>
  <c r="BA37" i="40"/>
  <c r="BB37" i="40"/>
  <c r="BC37" i="40"/>
  <c r="BD37" i="40"/>
  <c r="BE37" i="40"/>
  <c r="BF37" i="40"/>
  <c r="BG37" i="40"/>
  <c r="BH37" i="40"/>
  <c r="BI37" i="40"/>
  <c r="BJ37" i="40"/>
  <c r="BK37" i="40"/>
  <c r="BL37" i="40"/>
  <c r="BM37" i="40"/>
  <c r="BN37" i="40"/>
  <c r="BO37" i="40"/>
  <c r="BP37" i="40"/>
  <c r="BQ37" i="40"/>
  <c r="BR37" i="40"/>
  <c r="BS37" i="40"/>
  <c r="BT37" i="40"/>
  <c r="BU37" i="40"/>
  <c r="BV37" i="40"/>
  <c r="BW37" i="40"/>
  <c r="BX37" i="40"/>
  <c r="BY37" i="40"/>
  <c r="BZ37" i="40"/>
  <c r="AC38" i="40"/>
  <c r="AD38" i="40"/>
  <c r="AE38" i="40"/>
  <c r="AF38" i="40"/>
  <c r="AG38" i="40"/>
  <c r="AH38" i="40"/>
  <c r="AI38" i="40"/>
  <c r="AJ38" i="40"/>
  <c r="AK38" i="40"/>
  <c r="AL38" i="40"/>
  <c r="AM38" i="40"/>
  <c r="AN38" i="40"/>
  <c r="AO38" i="40"/>
  <c r="AP38" i="40"/>
  <c r="AQ38" i="40"/>
  <c r="AR38" i="40"/>
  <c r="AS38" i="40"/>
  <c r="AT38" i="40"/>
  <c r="AU38" i="40"/>
  <c r="AV38" i="40"/>
  <c r="AW38" i="40"/>
  <c r="AX38" i="40"/>
  <c r="AY38" i="40"/>
  <c r="AZ38" i="40"/>
  <c r="BA38" i="40"/>
  <c r="BB38" i="40"/>
  <c r="BC38" i="40"/>
  <c r="BD38" i="40"/>
  <c r="BE38" i="40"/>
  <c r="BF38" i="40"/>
  <c r="BG38" i="40"/>
  <c r="BH38" i="40"/>
  <c r="BI38" i="40"/>
  <c r="BJ38" i="40"/>
  <c r="BK38" i="40"/>
  <c r="BL38" i="40"/>
  <c r="BM38" i="40"/>
  <c r="BN38" i="40"/>
  <c r="BO38" i="40"/>
  <c r="BP38" i="40"/>
  <c r="BQ38" i="40"/>
  <c r="BR38" i="40"/>
  <c r="BS38" i="40"/>
  <c r="BT38" i="40"/>
  <c r="BU38" i="40"/>
  <c r="BV38" i="40"/>
  <c r="BW38" i="40"/>
  <c r="BX38" i="40"/>
  <c r="BY38" i="40"/>
  <c r="BZ38" i="40"/>
  <c r="AB38" i="40"/>
  <c r="AA38" i="40"/>
  <c r="Z38" i="40"/>
  <c r="Y38" i="40"/>
  <c r="X38" i="40"/>
  <c r="W38" i="40"/>
  <c r="V38" i="40"/>
  <c r="U38" i="40"/>
  <c r="T38" i="40"/>
  <c r="S38" i="40"/>
  <c r="R38" i="40"/>
  <c r="Q38" i="40"/>
  <c r="P38" i="40"/>
  <c r="O38" i="40"/>
  <c r="N38" i="40"/>
  <c r="M38" i="40"/>
  <c r="L38" i="40"/>
  <c r="K38" i="40"/>
  <c r="J38" i="40"/>
  <c r="I38" i="40"/>
  <c r="AB37" i="40"/>
  <c r="AA37" i="40"/>
  <c r="Z37" i="40"/>
  <c r="Y37" i="40"/>
  <c r="X37" i="40"/>
  <c r="W37" i="40"/>
  <c r="V37" i="40"/>
  <c r="U37" i="40"/>
  <c r="T37" i="40"/>
  <c r="S37" i="40"/>
  <c r="R37" i="40"/>
  <c r="Q37" i="40"/>
  <c r="P37" i="40"/>
  <c r="O37" i="40"/>
  <c r="N37" i="40"/>
  <c r="M37" i="40"/>
  <c r="L37" i="40"/>
  <c r="K37" i="40"/>
  <c r="J37" i="40"/>
  <c r="I37" i="40"/>
  <c r="AB20" i="40"/>
  <c r="AA20" i="40"/>
  <c r="Z20" i="40"/>
  <c r="Y20" i="40"/>
  <c r="X20" i="40"/>
  <c r="W20" i="40"/>
  <c r="V20" i="40"/>
  <c r="U20" i="40"/>
  <c r="T20" i="40"/>
  <c r="S20" i="40"/>
  <c r="R20" i="40"/>
  <c r="Q20" i="40"/>
  <c r="P20" i="40"/>
  <c r="O20" i="40"/>
  <c r="N20" i="40"/>
  <c r="M20" i="40"/>
  <c r="L20" i="40"/>
  <c r="K20" i="40"/>
  <c r="J20" i="40"/>
  <c r="I20" i="40"/>
  <c r="AB19" i="40"/>
  <c r="AA19" i="40"/>
  <c r="Z19" i="40"/>
  <c r="Y19" i="40"/>
  <c r="X19" i="40"/>
  <c r="W19" i="40"/>
  <c r="V19" i="40"/>
  <c r="U19" i="40"/>
  <c r="T19" i="40"/>
  <c r="S19" i="40"/>
  <c r="R19" i="40"/>
  <c r="Q19" i="40"/>
  <c r="P19" i="40"/>
  <c r="O19" i="40"/>
  <c r="N19" i="40"/>
  <c r="M19" i="40"/>
  <c r="L19" i="40"/>
  <c r="K19" i="40"/>
  <c r="J19" i="40"/>
  <c r="I19" i="40"/>
  <c r="AB4" i="40"/>
  <c r="AA4" i="40"/>
  <c r="Z4" i="40"/>
  <c r="Y4" i="40"/>
  <c r="X4" i="40"/>
  <c r="W4" i="40"/>
  <c r="V4" i="40"/>
  <c r="U4" i="40"/>
  <c r="T4" i="40"/>
  <c r="S4" i="40"/>
  <c r="R4" i="40"/>
  <c r="Q4" i="40"/>
  <c r="P4" i="40"/>
  <c r="O4" i="40"/>
  <c r="N4" i="40"/>
  <c r="M4" i="40"/>
  <c r="L4" i="40"/>
  <c r="K4" i="40"/>
  <c r="J4" i="40"/>
  <c r="I4" i="40"/>
  <c r="BO36" i="40"/>
  <c r="BO39" i="40"/>
  <c r="AF36" i="40"/>
  <c r="AF39" i="40"/>
  <c r="AN36" i="40"/>
  <c r="AN39" i="40"/>
  <c r="L36" i="40"/>
  <c r="L39" i="40"/>
  <c r="AR36" i="40"/>
  <c r="AR39" i="40"/>
  <c r="AE36" i="40"/>
  <c r="AE39" i="40"/>
  <c r="P36" i="40"/>
  <c r="P39" i="40"/>
  <c r="AU36" i="40"/>
  <c r="AU39" i="40"/>
  <c r="AD36" i="40"/>
  <c r="AD39" i="40"/>
  <c r="AQ36" i="40"/>
  <c r="AQ39" i="40"/>
  <c r="BL36" i="40"/>
  <c r="BL39" i="40"/>
  <c r="N36" i="40"/>
  <c r="N39" i="40"/>
  <c r="BT36" i="40"/>
  <c r="BT39" i="40"/>
  <c r="BA36" i="40"/>
  <c r="BA39" i="40"/>
  <c r="AI36" i="40"/>
  <c r="AI39" i="40"/>
  <c r="BK36" i="40"/>
  <c r="BK39" i="40"/>
  <c r="AP36" i="40"/>
  <c r="AP39" i="40"/>
  <c r="BB36" i="40"/>
  <c r="BB39" i="40"/>
  <c r="AX36" i="40"/>
  <c r="AX39" i="40"/>
  <c r="BD36" i="40"/>
  <c r="BD39" i="40"/>
  <c r="J36" i="40"/>
  <c r="J39" i="40"/>
  <c r="BS36" i="40"/>
  <c r="BS39" i="40"/>
  <c r="O36" i="40"/>
  <c r="O39" i="40"/>
  <c r="AL36" i="40"/>
  <c r="AL39" i="40"/>
  <c r="BN36" i="40"/>
  <c r="BN39" i="40"/>
  <c r="BE36" i="40"/>
  <c r="BE39" i="40"/>
  <c r="AH36" i="40"/>
  <c r="AH39" i="40"/>
  <c r="T36" i="40"/>
  <c r="T39" i="40"/>
  <c r="AJ36" i="40"/>
  <c r="AJ39" i="40"/>
  <c r="AY36" i="40"/>
  <c r="AY39" i="40"/>
  <c r="BQ36" i="40"/>
  <c r="BQ39" i="40"/>
  <c r="AV36" i="40"/>
  <c r="AV39" i="40"/>
  <c r="K36" i="40"/>
  <c r="K39" i="40"/>
  <c r="M36" i="40"/>
  <c r="M39" i="40"/>
  <c r="Q36" i="40"/>
  <c r="Q39" i="40"/>
  <c r="BM36" i="40"/>
  <c r="BM39" i="40"/>
  <c r="Y36" i="40"/>
  <c r="Y39" i="40"/>
  <c r="AA36" i="40"/>
  <c r="AA39" i="40"/>
  <c r="V36" i="40"/>
  <c r="V39" i="40"/>
  <c r="X36" i="40"/>
  <c r="X39" i="40"/>
  <c r="W36" i="40"/>
  <c r="W39" i="40"/>
  <c r="U36" i="40"/>
  <c r="U39" i="40"/>
  <c r="AG36" i="40"/>
  <c r="AG39" i="40"/>
  <c r="BG36" i="40"/>
  <c r="BG39" i="40"/>
  <c r="AZ36" i="40"/>
  <c r="AZ39" i="40"/>
  <c r="AT36" i="40"/>
  <c r="AT39" i="40"/>
  <c r="BF36" i="40"/>
  <c r="BF39" i="40"/>
  <c r="AW36" i="40"/>
  <c r="AW39" i="40"/>
  <c r="AO36" i="40"/>
  <c r="AO39" i="40"/>
  <c r="BI36" i="40"/>
  <c r="BI39" i="40"/>
  <c r="AB36" i="40"/>
  <c r="AB39" i="40"/>
  <c r="BP36" i="40"/>
  <c r="BP39" i="40"/>
  <c r="AC36" i="40"/>
  <c r="AC39" i="40"/>
  <c r="Z36" i="40"/>
  <c r="Z39" i="40"/>
  <c r="AK36" i="40"/>
  <c r="AK39" i="40"/>
  <c r="BH36" i="40"/>
  <c r="BH39" i="40"/>
  <c r="BJ36" i="40"/>
  <c r="BJ39" i="40"/>
  <c r="R36" i="40"/>
  <c r="R39" i="40"/>
  <c r="AS36" i="40"/>
  <c r="AS39" i="40"/>
  <c r="BR36" i="40"/>
  <c r="BR39" i="40"/>
  <c r="AM36" i="40"/>
  <c r="AM39" i="40"/>
  <c r="BC36" i="40"/>
  <c r="BC39" i="40"/>
  <c r="S36" i="40"/>
  <c r="S39" i="40"/>
  <c r="I36" i="40"/>
  <c r="I39" i="40"/>
  <c r="BZ36" i="40"/>
  <c r="BZ39" i="40"/>
  <c r="BY36" i="40"/>
  <c r="BY39" i="40"/>
  <c r="BX36" i="40"/>
  <c r="BX39" i="40"/>
  <c r="BW36" i="40"/>
  <c r="BW39" i="40"/>
  <c r="BV36" i="40"/>
  <c r="BV39" i="40"/>
  <c r="BU36" i="40"/>
  <c r="BU39" i="40"/>
  <c r="O22" i="40"/>
  <c r="AZ21" i="40"/>
  <c r="V21" i="40"/>
  <c r="AH21" i="40"/>
  <c r="BT21" i="40"/>
  <c r="U21" i="40"/>
  <c r="K22" i="40"/>
  <c r="AX21" i="40"/>
  <c r="W22" i="40"/>
  <c r="BL22" i="40"/>
  <c r="R23" i="40"/>
  <c r="BS24" i="40"/>
  <c r="AZ24" i="40"/>
  <c r="J24" i="40"/>
  <c r="BF24" i="40"/>
  <c r="M22" i="40"/>
  <c r="X24" i="40"/>
  <c r="AY21" i="40"/>
  <c r="AF21" i="40"/>
  <c r="BT23" i="40"/>
  <c r="AL24" i="40"/>
  <c r="AI24" i="40"/>
  <c r="D2" i="28"/>
  <c r="AC23" i="40"/>
  <c r="BB23" i="40"/>
  <c r="T22" i="40"/>
  <c r="BA21" i="40"/>
  <c r="Z22" i="40"/>
  <c r="J23" i="40"/>
  <c r="N21" i="40"/>
  <c r="AK24" i="40"/>
  <c r="AE21" i="40"/>
  <c r="BZ22" i="40"/>
  <c r="BQ23" i="40"/>
  <c r="L21" i="40"/>
  <c r="BI23" i="40"/>
  <c r="L22" i="40"/>
  <c r="BL21" i="40"/>
  <c r="BS22" i="40"/>
  <c r="AC21" i="40"/>
  <c r="AV23" i="40"/>
  <c r="BM22" i="40"/>
  <c r="BS23" i="40"/>
  <c r="O3" i="28"/>
  <c r="CA22" i="40"/>
  <c r="BB21" i="40"/>
  <c r="I21" i="40"/>
  <c r="AG23" i="40"/>
  <c r="Q22" i="40"/>
  <c r="R24" i="40"/>
  <c r="S21" i="40"/>
  <c r="B42" i="28"/>
  <c r="AS21" i="40"/>
  <c r="AG21" i="40"/>
  <c r="BV23" i="40"/>
  <c r="BP21" i="40"/>
  <c r="BY23" i="40"/>
  <c r="BQ21" i="40"/>
  <c r="M24" i="40"/>
  <c r="BH22" i="40"/>
  <c r="AD24" i="40"/>
  <c r="AQ23" i="40"/>
  <c r="V24" i="40"/>
  <c r="AC24" i="40"/>
  <c r="BL23" i="40"/>
  <c r="Z23" i="40"/>
  <c r="BJ21" i="40"/>
  <c r="BB22" i="40"/>
  <c r="BL24" i="40"/>
  <c r="BB24" i="40"/>
  <c r="S22" i="40"/>
  <c r="AU23" i="40"/>
  <c r="AI21" i="40"/>
  <c r="AV24" i="40"/>
  <c r="AQ21" i="40"/>
  <c r="BO21" i="40"/>
  <c r="BW24" i="40"/>
  <c r="K23" i="40"/>
  <c r="X21" i="40"/>
  <c r="I24" i="40"/>
  <c r="BN24" i="40"/>
  <c r="BA22" i="40"/>
  <c r="K21" i="40"/>
  <c r="CC22" i="40"/>
  <c r="BH24" i="40"/>
  <c r="AA23" i="40"/>
  <c r="AS24" i="40"/>
  <c r="AE24" i="40"/>
  <c r="AE22" i="40"/>
  <c r="CA23" i="40"/>
  <c r="AL21" i="40"/>
  <c r="AO22" i="40"/>
  <c r="AB24" i="40"/>
  <c r="Y21" i="40"/>
  <c r="T21" i="40"/>
  <c r="Q21" i="40"/>
  <c r="BD22" i="40"/>
  <c r="AJ22" i="40"/>
  <c r="AR22" i="40"/>
  <c r="CB23" i="40"/>
  <c r="Y24" i="40"/>
  <c r="O2" i="28"/>
  <c r="T23" i="40"/>
  <c r="BQ22" i="40"/>
  <c r="BG21" i="40"/>
  <c r="P21" i="40"/>
  <c r="AJ23" i="40"/>
  <c r="M21" i="40"/>
  <c r="W21" i="40"/>
  <c r="BC24" i="40"/>
  <c r="BD23" i="40"/>
  <c r="BF22" i="40"/>
  <c r="N23" i="40"/>
  <c r="Y22" i="40"/>
  <c r="AH22" i="40"/>
  <c r="BI21" i="40"/>
  <c r="BK23" i="40"/>
  <c r="AD22" i="40"/>
  <c r="S23" i="40"/>
  <c r="AB22" i="40"/>
  <c r="BN22" i="40"/>
  <c r="BR21" i="40"/>
  <c r="AK21" i="40"/>
  <c r="N22" i="40"/>
  <c r="BW23" i="40"/>
  <c r="AJ24" i="40"/>
  <c r="AO24" i="40"/>
  <c r="S24" i="40"/>
  <c r="U22" i="40"/>
  <c r="AA24" i="40"/>
  <c r="AR21" i="40"/>
  <c r="AK22" i="40"/>
  <c r="BP22" i="40"/>
  <c r="AD23" i="40"/>
  <c r="AJ21" i="40"/>
  <c r="BV24" i="40"/>
  <c r="I22" i="40"/>
  <c r="V22" i="40"/>
  <c r="X23" i="40"/>
  <c r="AW24" i="40"/>
  <c r="P24" i="40"/>
  <c r="AU22" i="40"/>
  <c r="AN23" i="40"/>
  <c r="CB22" i="40"/>
  <c r="BR23" i="40"/>
  <c r="AS22" i="40"/>
  <c r="AQ24" i="40"/>
  <c r="BO24" i="40"/>
  <c r="BW22" i="40"/>
  <c r="AN24" i="40"/>
  <c r="AX22" i="40"/>
  <c r="Q23" i="40"/>
  <c r="AT23" i="40"/>
  <c r="AT24" i="40"/>
  <c r="CD22" i="40"/>
  <c r="X22" i="40"/>
  <c r="CA24" i="40"/>
  <c r="AX24" i="40"/>
  <c r="BM23" i="40"/>
  <c r="BI22" i="40"/>
  <c r="M23" i="40"/>
  <c r="AF24" i="40"/>
  <c r="BS21" i="40"/>
  <c r="BG23" i="40"/>
  <c r="AM21" i="40"/>
  <c r="AB21" i="40"/>
  <c r="AQ22" i="40"/>
  <c r="BD24" i="40"/>
  <c r="BH23" i="40"/>
  <c r="BY24" i="40"/>
  <c r="BQ24" i="40"/>
  <c r="BZ23" i="40"/>
  <c r="BJ24" i="40"/>
  <c r="BV21" i="40"/>
  <c r="AU21" i="40"/>
  <c r="AU24" i="40"/>
  <c r="AB23" i="40"/>
  <c r="BX21" i="40"/>
  <c r="BC23" i="40"/>
  <c r="AH23" i="40"/>
  <c r="AY23" i="40"/>
  <c r="P23" i="40"/>
  <c r="AO21" i="40"/>
  <c r="AZ22" i="40"/>
  <c r="AW21" i="40"/>
  <c r="W23" i="40"/>
  <c r="L24" i="40"/>
  <c r="CD21" i="40"/>
  <c r="AK23" i="40"/>
  <c r="BG22" i="40"/>
  <c r="AF22" i="40"/>
  <c r="N24" i="40"/>
  <c r="AM22" i="40"/>
  <c r="BE22" i="40"/>
  <c r="BT22" i="40"/>
  <c r="BZ21" i="40"/>
  <c r="BN23" i="40"/>
  <c r="AP21" i="40"/>
  <c r="J22" i="40"/>
  <c r="U24" i="40"/>
  <c r="AY22" i="40"/>
  <c r="I23" i="40"/>
  <c r="BH21" i="40"/>
  <c r="K24" i="40"/>
  <c r="BE24" i="40"/>
  <c r="Q24" i="40"/>
  <c r="BR22" i="40"/>
  <c r="BD21" i="40"/>
  <c r="J21" i="40"/>
  <c r="AI22" i="40"/>
  <c r="BN21" i="40"/>
  <c r="AG22" i="40"/>
  <c r="BC21" i="40"/>
  <c r="AT22" i="40"/>
  <c r="O24" i="40"/>
  <c r="R22" i="40"/>
  <c r="V23" i="40"/>
  <c r="AV21" i="40"/>
  <c r="BA24" i="40"/>
  <c r="BK21" i="40"/>
  <c r="BI24" i="40"/>
  <c r="AD21" i="40"/>
  <c r="BJ22" i="40"/>
  <c r="AT21" i="40"/>
  <c r="BE21" i="40"/>
  <c r="D3" i="28"/>
  <c r="M42" i="28"/>
  <c r="AI23" i="40"/>
  <c r="AR24" i="40"/>
  <c r="BX24" i="40"/>
  <c r="BK24" i="40"/>
  <c r="BR24" i="40"/>
  <c r="BM24" i="40"/>
  <c r="BP23" i="40"/>
  <c r="AN21" i="40"/>
  <c r="CA21" i="40"/>
  <c r="AZ23" i="40"/>
  <c r="BC22" i="40"/>
  <c r="AP22" i="40"/>
  <c r="AY24" i="40"/>
  <c r="BT24" i="40"/>
  <c r="BY22" i="40"/>
  <c r="AF23" i="40"/>
  <c r="AL23" i="40"/>
  <c r="Y23" i="40"/>
  <c r="BF23" i="40"/>
  <c r="W24" i="40"/>
  <c r="L23" i="40"/>
  <c r="CC21" i="40"/>
  <c r="CB24" i="40"/>
  <c r="AH24" i="40"/>
  <c r="AO23" i="40"/>
  <c r="AW23" i="40"/>
  <c r="AW22" i="40"/>
  <c r="AM24" i="40"/>
  <c r="AR23" i="40"/>
  <c r="BV22" i="40"/>
  <c r="BW21" i="40"/>
  <c r="BF21" i="40"/>
  <c r="Z24" i="40"/>
  <c r="BA23" i="40"/>
  <c r="AM23" i="40"/>
  <c r="R21" i="40"/>
  <c r="BY21" i="40"/>
  <c r="AN22" i="40"/>
  <c r="BO23" i="40"/>
  <c r="AG24" i="40"/>
  <c r="CD24" i="40"/>
  <c r="BG24" i="40"/>
  <c r="T24" i="40"/>
  <c r="Z21" i="40"/>
  <c r="CC23" i="40"/>
  <c r="BJ23" i="40"/>
  <c r="CD23" i="40"/>
  <c r="AP24" i="40"/>
  <c r="AA22" i="40"/>
  <c r="P22" i="40"/>
  <c r="BM21" i="40"/>
  <c r="U23" i="40"/>
  <c r="BX23" i="40"/>
  <c r="AX23" i="40"/>
  <c r="AC22" i="40"/>
  <c r="BU22" i="40"/>
  <c r="BX22" i="40"/>
  <c r="BE23" i="40"/>
  <c r="BP24" i="40"/>
  <c r="AV22" i="40"/>
  <c r="BU24" i="40"/>
  <c r="BU23" i="40"/>
  <c r="CB21" i="40"/>
  <c r="BU21" i="40"/>
  <c r="BK22" i="40"/>
  <c r="O23" i="40"/>
  <c r="BO22" i="40"/>
  <c r="AP23" i="40"/>
  <c r="O21" i="40"/>
  <c r="AA21" i="40"/>
  <c r="CC24" i="40"/>
  <c r="AE23" i="40"/>
  <c r="AS23" i="40"/>
  <c r="AL22" i="40"/>
  <c r="BZ24" i="40"/>
  <c r="AG25" i="40" l="1"/>
  <c r="AF26" i="40"/>
  <c r="AF31" i="40"/>
  <c r="AF28" i="40"/>
  <c r="AF27" i="40"/>
  <c r="AF30" i="40"/>
  <c r="BS31" i="40"/>
  <c r="BS27" i="40"/>
  <c r="BS30" i="40"/>
  <c r="BS28" i="40"/>
  <c r="BS26" i="40"/>
  <c r="Z25" i="40"/>
  <c r="AI25" i="40"/>
  <c r="AQ26" i="40"/>
  <c r="AQ31" i="40"/>
  <c r="AQ27" i="40"/>
  <c r="AQ28" i="40"/>
  <c r="AQ30" i="40"/>
  <c r="Q25" i="40"/>
  <c r="N31" i="40"/>
  <c r="N26" i="40"/>
  <c r="N28" i="40"/>
  <c r="N30" i="40"/>
  <c r="N27" i="40"/>
  <c r="O25" i="40"/>
  <c r="I31" i="40"/>
  <c r="I30" i="40"/>
  <c r="I26" i="40"/>
  <c r="I28" i="40"/>
  <c r="I27" i="40"/>
  <c r="AR25" i="40"/>
  <c r="AY31" i="40"/>
  <c r="AY30" i="40"/>
  <c r="AY28" i="40"/>
  <c r="AY26" i="40"/>
  <c r="AY27" i="40"/>
  <c r="S28" i="40"/>
  <c r="S30" i="40"/>
  <c r="S31" i="40"/>
  <c r="S26" i="40"/>
  <c r="S27" i="40"/>
  <c r="CC31" i="40"/>
  <c r="CC26" i="40"/>
  <c r="CC28" i="40"/>
  <c r="CC30" i="40"/>
  <c r="CC27" i="40"/>
  <c r="BP26" i="40"/>
  <c r="BP30" i="40"/>
  <c r="BP28" i="40"/>
  <c r="BP27" i="40"/>
  <c r="BP31" i="40"/>
  <c r="AW25" i="40"/>
  <c r="BU31" i="40"/>
  <c r="BU30" i="40"/>
  <c r="BU26" i="40"/>
  <c r="BU27" i="40"/>
  <c r="BU28" i="40"/>
  <c r="AB25" i="40"/>
  <c r="AD25" i="40"/>
  <c r="BF26" i="40"/>
  <c r="BF30" i="40"/>
  <c r="BF31" i="40"/>
  <c r="BF27" i="40"/>
  <c r="BF28" i="40"/>
  <c r="BW25" i="40"/>
  <c r="BH30" i="40"/>
  <c r="BH31" i="40"/>
  <c r="BH26" i="40"/>
  <c r="BH27" i="40"/>
  <c r="BH28" i="40"/>
  <c r="BW30" i="40"/>
  <c r="BW31" i="40"/>
  <c r="BW28" i="40"/>
  <c r="BW27" i="40"/>
  <c r="BW26" i="40"/>
  <c r="BZ25" i="40"/>
  <c r="R25" i="40"/>
  <c r="AN30" i="40"/>
  <c r="AN31" i="40"/>
  <c r="AN26" i="40"/>
  <c r="AN28" i="40"/>
  <c r="AN27" i="40"/>
  <c r="BY26" i="40"/>
  <c r="BY27" i="40"/>
  <c r="BY28" i="40"/>
  <c r="BY30" i="40"/>
  <c r="BY31" i="40"/>
  <c r="V25" i="40"/>
  <c r="BA25" i="40"/>
  <c r="X25" i="40"/>
  <c r="AM28" i="40"/>
  <c r="AM26" i="40"/>
  <c r="AM30" i="40"/>
  <c r="AM27" i="40"/>
  <c r="AM31" i="40"/>
  <c r="BC30" i="40"/>
  <c r="BC28" i="40"/>
  <c r="BC26" i="40"/>
  <c r="BC27" i="40"/>
  <c r="BC31" i="40"/>
  <c r="AX25" i="40"/>
  <c r="AB31" i="40"/>
  <c r="AB27" i="40"/>
  <c r="AB30" i="40"/>
  <c r="AB26" i="40"/>
  <c r="AB28" i="40"/>
  <c r="BN25" i="40"/>
  <c r="Q26" i="40"/>
  <c r="Q27" i="40"/>
  <c r="Q30" i="40"/>
  <c r="Q28" i="40"/>
  <c r="Q31" i="40"/>
  <c r="CD25" i="40"/>
  <c r="BE25" i="40"/>
  <c r="AH27" i="40"/>
  <c r="AH26" i="40"/>
  <c r="AH30" i="40"/>
  <c r="AH28" i="40"/>
  <c r="AH31" i="40"/>
  <c r="W25" i="40"/>
  <c r="CB25" i="40"/>
  <c r="L25" i="40"/>
  <c r="CA25" i="40"/>
  <c r="AL25" i="40"/>
  <c r="L26" i="40"/>
  <c r="L30" i="40"/>
  <c r="L28" i="40"/>
  <c r="L27" i="40"/>
  <c r="L31" i="40"/>
  <c r="AN25" i="40"/>
  <c r="T26" i="40"/>
  <c r="T27" i="40"/>
  <c r="T31" i="40"/>
  <c r="T30" i="40"/>
  <c r="T28" i="40"/>
  <c r="BZ27" i="40"/>
  <c r="BZ28" i="40"/>
  <c r="BZ26" i="40"/>
  <c r="BZ30" i="40"/>
  <c r="BZ31" i="40"/>
  <c r="N25" i="40"/>
  <c r="W28" i="40"/>
  <c r="W27" i="40"/>
  <c r="W30" i="40"/>
  <c r="W26" i="40"/>
  <c r="W31" i="40"/>
  <c r="J25" i="40"/>
  <c r="Z28" i="40"/>
  <c r="Z31" i="40"/>
  <c r="Z27" i="40"/>
  <c r="Z30" i="40"/>
  <c r="Z26" i="40"/>
  <c r="BN30" i="40"/>
  <c r="BN27" i="40"/>
  <c r="BN26" i="40"/>
  <c r="BN31" i="40"/>
  <c r="BN28" i="40"/>
  <c r="BJ25" i="40"/>
  <c r="U25" i="40"/>
  <c r="AO28" i="40"/>
  <c r="AO26" i="40"/>
  <c r="AO31" i="40"/>
  <c r="AO30" i="40"/>
  <c r="AO27" i="40"/>
  <c r="BR30" i="40"/>
  <c r="BR26" i="40"/>
  <c r="BR27" i="40"/>
  <c r="BR28" i="40"/>
  <c r="BR31" i="40"/>
  <c r="AV25" i="40"/>
  <c r="AZ25" i="40"/>
  <c r="BQ30" i="40"/>
  <c r="BQ28" i="40"/>
  <c r="BQ31" i="40"/>
  <c r="BQ26" i="40"/>
  <c r="BQ27" i="40"/>
  <c r="AK26" i="40"/>
  <c r="AK30" i="40"/>
  <c r="AK28" i="40"/>
  <c r="AK27" i="40"/>
  <c r="AK31" i="40"/>
  <c r="AF25" i="40"/>
  <c r="R31" i="40"/>
  <c r="R26" i="40"/>
  <c r="R28" i="40"/>
  <c r="R30" i="40"/>
  <c r="R27" i="40"/>
  <c r="AH25" i="40"/>
  <c r="X26" i="40"/>
  <c r="X30" i="40"/>
  <c r="X31" i="40"/>
  <c r="X27" i="40"/>
  <c r="X28" i="40"/>
  <c r="BL25" i="40"/>
  <c r="AT31" i="40"/>
  <c r="AT26" i="40"/>
  <c r="AT30" i="40"/>
  <c r="AT27" i="40"/>
  <c r="AT28" i="40"/>
  <c r="BV25" i="40"/>
  <c r="BP25" i="40"/>
  <c r="BG31" i="40"/>
  <c r="BG27" i="40"/>
  <c r="BG28" i="40"/>
  <c r="BG26" i="40"/>
  <c r="BG30" i="40"/>
  <c r="AY25" i="40"/>
  <c r="AR28" i="40"/>
  <c r="AR31" i="40"/>
  <c r="AR26" i="40"/>
  <c r="AR30" i="40"/>
  <c r="AR27" i="40"/>
  <c r="V26" i="40"/>
  <c r="V31" i="40"/>
  <c r="V27" i="40"/>
  <c r="V30" i="40"/>
  <c r="V28" i="40"/>
  <c r="T25" i="40"/>
  <c r="AL31" i="40"/>
  <c r="AL27" i="40"/>
  <c r="AL26" i="40"/>
  <c r="AL28" i="40"/>
  <c r="AL30" i="40"/>
  <c r="AM25" i="40"/>
  <c r="BS25" i="40"/>
  <c r="BQ25" i="40"/>
  <c r="BU25" i="40"/>
  <c r="BB25" i="40"/>
  <c r="AA25" i="40"/>
  <c r="AK25" i="40"/>
  <c r="BM31" i="40"/>
  <c r="BM26" i="40"/>
  <c r="BM28" i="40"/>
  <c r="BM30" i="40"/>
  <c r="BM27" i="40"/>
  <c r="K26" i="40"/>
  <c r="K27" i="40"/>
  <c r="K30" i="40"/>
  <c r="K31" i="40"/>
  <c r="K28" i="40"/>
  <c r="BA26" i="40"/>
  <c r="BA27" i="40"/>
  <c r="BA31" i="40"/>
  <c r="BA28" i="40"/>
  <c r="BA30" i="40"/>
  <c r="BK25" i="40"/>
  <c r="AT25" i="40"/>
  <c r="P31" i="40"/>
  <c r="P28" i="40"/>
  <c r="P30" i="40"/>
  <c r="P26" i="40"/>
  <c r="P27" i="40"/>
  <c r="BH25" i="40"/>
  <c r="BD30" i="40"/>
  <c r="BD27" i="40"/>
  <c r="BD26" i="40"/>
  <c r="BD28" i="40"/>
  <c r="BD31" i="40"/>
  <c r="J30" i="40"/>
  <c r="J31" i="40"/>
  <c r="J26" i="40"/>
  <c r="J28" i="40"/>
  <c r="J27" i="40"/>
  <c r="M25" i="40"/>
  <c r="BT30" i="40"/>
  <c r="BT27" i="40"/>
  <c r="BT28" i="40"/>
  <c r="BT26" i="40"/>
  <c r="BT31" i="40"/>
  <c r="AQ25" i="40"/>
  <c r="P25" i="40"/>
  <c r="BC25" i="40"/>
  <c r="AS26" i="40"/>
  <c r="AS31" i="40"/>
  <c r="AS28" i="40"/>
  <c r="AS27" i="40"/>
  <c r="AS30" i="40"/>
  <c r="AV26" i="40"/>
  <c r="AV30" i="40"/>
  <c r="AV31" i="40"/>
  <c r="AV28" i="40"/>
  <c r="AV27" i="40"/>
  <c r="BO31" i="40"/>
  <c r="BO30" i="40"/>
  <c r="BO26" i="40"/>
  <c r="BO28" i="40"/>
  <c r="BO27" i="40"/>
  <c r="AU26" i="40"/>
  <c r="AU28" i="40"/>
  <c r="AU30" i="40"/>
  <c r="AU27" i="40"/>
  <c r="AU31" i="40"/>
  <c r="BV26" i="40"/>
  <c r="BV27" i="40"/>
  <c r="BV31" i="40"/>
  <c r="BV30" i="40"/>
  <c r="BV28" i="40"/>
  <c r="BO25" i="40"/>
  <c r="BF25" i="40"/>
  <c r="BY25" i="40"/>
  <c r="AO25" i="40"/>
  <c r="BR25" i="40"/>
  <c r="K25" i="40"/>
  <c r="AE30" i="40"/>
  <c r="AE27" i="40"/>
  <c r="AE28" i="40"/>
  <c r="AE26" i="40"/>
  <c r="AE31" i="40"/>
  <c r="BI25" i="40"/>
  <c r="S25" i="40"/>
  <c r="U31" i="40"/>
  <c r="U27" i="40"/>
  <c r="U28" i="40"/>
  <c r="U26" i="40"/>
  <c r="U30" i="40"/>
  <c r="AS25" i="40"/>
  <c r="AD31" i="40"/>
  <c r="AD28" i="40"/>
  <c r="AD26" i="40"/>
  <c r="AD30" i="40"/>
  <c r="AD27" i="40"/>
  <c r="BX25" i="40"/>
  <c r="AA31" i="40"/>
  <c r="AA28" i="40"/>
  <c r="AA30" i="40"/>
  <c r="AA26" i="40"/>
  <c r="AA27" i="40"/>
  <c r="BM25" i="40"/>
  <c r="AE25" i="40"/>
  <c r="BJ26" i="40"/>
  <c r="BJ28" i="40"/>
  <c r="BJ30" i="40"/>
  <c r="BJ27" i="40"/>
  <c r="BJ31" i="40"/>
  <c r="BD25" i="40"/>
  <c r="BT25" i="40"/>
  <c r="O31" i="40"/>
  <c r="O28" i="40"/>
  <c r="O30" i="40"/>
  <c r="O27" i="40"/>
  <c r="O26" i="40"/>
  <c r="AG26" i="40"/>
  <c r="AG28" i="40"/>
  <c r="AG27" i="40"/>
  <c r="AG30" i="40"/>
  <c r="AG31" i="40"/>
  <c r="AU25" i="40"/>
  <c r="BI30" i="40"/>
  <c r="BI31" i="40"/>
  <c r="BI27" i="40"/>
  <c r="BI28" i="40"/>
  <c r="BI26" i="40"/>
  <c r="CD31" i="40"/>
  <c r="CD28" i="40"/>
  <c r="CD30" i="40"/>
  <c r="CD26" i="40"/>
  <c r="CD27" i="40"/>
  <c r="AI28" i="40"/>
  <c r="AI31" i="40"/>
  <c r="AI30" i="40"/>
  <c r="AI27" i="40"/>
  <c r="AI26" i="40"/>
  <c r="BB26" i="40"/>
  <c r="BB27" i="40"/>
  <c r="BB30" i="40"/>
  <c r="BB31" i="40"/>
  <c r="BB28" i="40"/>
  <c r="BK27" i="40"/>
  <c r="BK26" i="40"/>
  <c r="BK31" i="40"/>
  <c r="BK30" i="40"/>
  <c r="BK28" i="40"/>
  <c r="AX31" i="40"/>
  <c r="AX26" i="40"/>
  <c r="AX30" i="40"/>
  <c r="AX27" i="40"/>
  <c r="AX28" i="40"/>
  <c r="BG25" i="40"/>
  <c r="I25" i="40"/>
  <c r="AJ25" i="40"/>
  <c r="CC25" i="40"/>
  <c r="AJ26" i="40"/>
  <c r="AJ31" i="40"/>
  <c r="AJ28" i="40"/>
  <c r="AJ30" i="40"/>
  <c r="AJ27" i="40"/>
  <c r="CB26" i="40"/>
  <c r="CB31" i="40"/>
  <c r="CB28" i="40"/>
  <c r="CB27" i="40"/>
  <c r="CB30" i="40"/>
  <c r="AW26" i="40"/>
  <c r="AW28" i="40"/>
  <c r="AW30" i="40"/>
  <c r="AW27" i="40"/>
  <c r="AW31" i="40"/>
  <c r="Y25" i="40"/>
  <c r="Y30" i="40"/>
  <c r="Y27" i="40"/>
  <c r="Y28" i="40"/>
  <c r="Y31" i="40"/>
  <c r="Y26" i="40"/>
  <c r="CA30" i="40"/>
  <c r="CA31" i="40"/>
  <c r="CA27" i="40"/>
  <c r="CA26" i="40"/>
  <c r="CA28" i="40"/>
  <c r="AZ31" i="40"/>
  <c r="AZ28" i="40"/>
  <c r="AZ26" i="40"/>
  <c r="AZ27" i="40"/>
  <c r="AZ30" i="40"/>
  <c r="AP31" i="40"/>
  <c r="AP27" i="40"/>
  <c r="AP30" i="40"/>
  <c r="AP28" i="40"/>
  <c r="AP26" i="40"/>
  <c r="M27" i="40"/>
  <c r="M26" i="40"/>
  <c r="M28" i="40"/>
  <c r="M30" i="40"/>
  <c r="M31" i="40"/>
  <c r="BX31" i="40"/>
  <c r="BX30" i="40"/>
  <c r="BX26" i="40"/>
  <c r="BX28" i="40"/>
  <c r="BX27" i="40"/>
  <c r="AC26" i="40"/>
  <c r="AC30" i="40"/>
  <c r="AC28" i="40"/>
  <c r="AC31" i="40"/>
  <c r="AC27" i="40"/>
  <c r="AP25" i="40"/>
  <c r="BL30" i="40"/>
  <c r="BL27" i="40"/>
  <c r="BL31" i="40"/>
  <c r="BL28" i="40"/>
  <c r="BL26" i="40"/>
  <c r="AC25" i="40"/>
  <c r="BE28" i="40"/>
  <c r="BE30" i="40"/>
  <c r="BE26" i="40"/>
  <c r="BE27" i="40"/>
  <c r="BE31" i="40"/>
  <c r="C4" i="28"/>
  <c r="N5" i="28"/>
  <c r="C41" i="28"/>
  <c r="N41" i="28"/>
  <c r="C42" i="28"/>
  <c r="N42" i="28"/>
  <c r="C5" i="28"/>
  <c r="N4" i="28"/>
  <c r="C15" i="28"/>
  <c r="C12" i="28"/>
  <c r="N9" i="28"/>
  <c r="P5" i="28"/>
  <c r="C16" i="28"/>
  <c r="R5" i="28"/>
  <c r="C6" i="28"/>
  <c r="N13" i="28"/>
  <c r="C14" i="28"/>
  <c r="N10" i="28"/>
  <c r="C7" i="28"/>
  <c r="C19" i="28"/>
  <c r="N7" i="28"/>
  <c r="N8" i="28"/>
  <c r="N14" i="28"/>
  <c r="C10" i="28"/>
  <c r="N16" i="28"/>
  <c r="N11" i="28"/>
  <c r="N12" i="28"/>
  <c r="C9" i="28"/>
  <c r="C8" i="28"/>
  <c r="N19" i="28"/>
  <c r="C11" i="28"/>
  <c r="G5" i="28"/>
  <c r="C13" i="28"/>
  <c r="N6" i="28"/>
  <c r="N15" i="28"/>
  <c r="E5" i="28"/>
  <c r="E7" i="28" l="1"/>
  <c r="E8" i="28" s="1"/>
  <c r="Q5" i="28"/>
  <c r="Q7" i="28" s="1"/>
  <c r="Q8" i="28" s="1"/>
  <c r="G7" i="28"/>
  <c r="G8" i="28" s="1"/>
  <c r="N20" i="28"/>
  <c r="C17" i="28"/>
  <c r="D17" i="28"/>
  <c r="C18" i="28" s="1"/>
  <c r="E23" i="28" s="1"/>
  <c r="S5" i="28"/>
  <c r="S7" i="28" s="1"/>
  <c r="S8" i="28" s="1"/>
  <c r="T5" i="28"/>
  <c r="T7" i="28" s="1"/>
  <c r="T8" i="28" s="1"/>
  <c r="U5" i="28"/>
  <c r="U7" i="28" s="1"/>
  <c r="U8" i="28" s="1"/>
  <c r="C20" i="28"/>
  <c r="F5" i="28"/>
  <c r="F7" i="28" s="1"/>
  <c r="F8" i="28" s="1"/>
  <c r="R7" i="28"/>
  <c r="R8" i="28" s="1"/>
  <c r="P7" i="28"/>
  <c r="P8" i="28" s="1"/>
  <c r="O17" i="28"/>
  <c r="N18" i="28" s="1"/>
  <c r="P23" i="28" s="1"/>
  <c r="N17" i="28"/>
  <c r="H5" i="28"/>
  <c r="H7" i="28" s="1"/>
  <c r="H8" i="28" s="1"/>
  <c r="I5" i="28"/>
  <c r="I7" i="28" s="1"/>
  <c r="I8" i="28" s="1"/>
  <c r="J5" i="28"/>
  <c r="J7" i="28" s="1"/>
  <c r="J8" i="28" s="1"/>
  <c r="N21" i="28" l="1"/>
  <c r="T23" i="28" s="1"/>
  <c r="O7" i="28" s="1"/>
  <c r="G23" i="28"/>
  <c r="S23" i="28"/>
  <c r="F22" i="28"/>
  <c r="H23" i="28"/>
  <c r="R23" i="28"/>
  <c r="Q22" i="28"/>
  <c r="C21" i="28"/>
  <c r="I22" i="28" s="1"/>
  <c r="T22" i="28" l="1"/>
  <c r="P22" i="28"/>
  <c r="R22" i="28" s="1"/>
  <c r="P24" i="28"/>
  <c r="I23" i="28"/>
  <c r="D7" i="28" s="1"/>
  <c r="F23" i="28"/>
  <c r="E22" i="28"/>
  <c r="G22" i="28" s="1"/>
  <c r="Q23" i="28"/>
  <c r="E24" i="28"/>
  <c r="U23" i="28" l="1"/>
  <c r="J23" i="28"/>
  <c r="H24" i="28"/>
  <c r="F24" i="28"/>
  <c r="S24" i="28"/>
  <c r="G24" i="28"/>
  <c r="E25" i="28" s="1"/>
  <c r="D24" i="28"/>
  <c r="R24" i="28"/>
  <c r="P25" i="28" s="1"/>
  <c r="Q24" i="28"/>
  <c r="O24" i="28"/>
  <c r="O25" i="28" l="1"/>
  <c r="Q25" i="28"/>
  <c r="R25" i="28"/>
  <c r="P26" i="28" s="1"/>
  <c r="J24" i="28"/>
  <c r="I24" i="28"/>
  <c r="T24" i="28"/>
  <c r="U24" i="28"/>
  <c r="D25" i="28"/>
  <c r="F25" i="28"/>
  <c r="G25" i="28"/>
  <c r="E26" i="28" s="1"/>
  <c r="S25" i="28"/>
  <c r="H25" i="28"/>
  <c r="U25" i="28" l="1"/>
  <c r="T25" i="28"/>
  <c r="I25" i="28"/>
  <c r="J25" i="28"/>
  <c r="F26" i="28"/>
  <c r="G26" i="28"/>
  <c r="E27" i="28" s="1"/>
  <c r="D26" i="28"/>
  <c r="S26" i="28"/>
  <c r="H26" i="28"/>
  <c r="Q26" i="28"/>
  <c r="O26" i="28"/>
  <c r="R26" i="28"/>
  <c r="P27" i="28" s="1"/>
  <c r="J26" i="28" l="1"/>
  <c r="I26" i="28"/>
  <c r="S27" i="28"/>
  <c r="D27" i="28"/>
  <c r="H27" i="28"/>
  <c r="G27" i="28"/>
  <c r="E28" i="28" s="1"/>
  <c r="F27" i="28"/>
  <c r="R27" i="28"/>
  <c r="P28" i="28" s="1"/>
  <c r="Q27" i="28"/>
  <c r="O27" i="28"/>
  <c r="T26" i="28"/>
  <c r="U26" i="28"/>
  <c r="T27" i="28" l="1"/>
  <c r="U27" i="28"/>
  <c r="O28" i="28"/>
  <c r="R28" i="28"/>
  <c r="P29" i="28" s="1"/>
  <c r="Q28" i="28"/>
  <c r="G28" i="28"/>
  <c r="E29" i="28" s="1"/>
  <c r="H28" i="28"/>
  <c r="F28" i="28"/>
  <c r="S28" i="28"/>
  <c r="D28" i="28"/>
  <c r="I27" i="28"/>
  <c r="J27" i="28"/>
  <c r="I28" i="28" l="1"/>
  <c r="J28" i="28"/>
  <c r="S29" i="28"/>
  <c r="H29" i="28"/>
  <c r="F29" i="28"/>
  <c r="D29" i="28"/>
  <c r="G29" i="28"/>
  <c r="E30" i="28" s="1"/>
  <c r="O29" i="28"/>
  <c r="R29" i="28"/>
  <c r="P30" i="28" s="1"/>
  <c r="Q29" i="28"/>
  <c r="U28" i="28"/>
  <c r="T28" i="28"/>
  <c r="H30" i="28" l="1"/>
  <c r="S30" i="28"/>
  <c r="F30" i="28"/>
  <c r="G30" i="28"/>
  <c r="E31" i="28" s="1"/>
  <c r="D30" i="28"/>
  <c r="T29" i="28"/>
  <c r="U29" i="28"/>
  <c r="I29" i="28"/>
  <c r="J29" i="28"/>
  <c r="O30" i="28"/>
  <c r="Q30" i="28"/>
  <c r="R30" i="28"/>
  <c r="P31" i="28" s="1"/>
  <c r="G31" i="28" l="1"/>
  <c r="E32" i="28" s="1"/>
  <c r="H31" i="28"/>
  <c r="F31" i="28"/>
  <c r="S31" i="28"/>
  <c r="D31" i="28"/>
  <c r="J30" i="28"/>
  <c r="I30" i="28"/>
  <c r="R31" i="28"/>
  <c r="P32" i="28" s="1"/>
  <c r="O31" i="28"/>
  <c r="Q31" i="28"/>
  <c r="T30" i="28"/>
  <c r="U30" i="28"/>
  <c r="D32" i="28" l="1"/>
  <c r="H32" i="28"/>
  <c r="F32" i="28"/>
  <c r="S32" i="28"/>
  <c r="G32" i="28"/>
  <c r="E33" i="28" s="1"/>
  <c r="U31" i="28"/>
  <c r="T31" i="28"/>
  <c r="O32" i="28"/>
  <c r="R32" i="28"/>
  <c r="P33" i="28" s="1"/>
  <c r="Q32" i="28"/>
  <c r="I31" i="28"/>
  <c r="J31" i="28"/>
  <c r="Q33" i="28" l="1"/>
  <c r="R33" i="28"/>
  <c r="P34" i="28" s="1"/>
  <c r="O33" i="28"/>
  <c r="U32" i="28"/>
  <c r="T32" i="28"/>
  <c r="J32" i="28"/>
  <c r="I32" i="28"/>
  <c r="G33" i="28"/>
  <c r="E34" i="28" s="1"/>
  <c r="D33" i="28"/>
  <c r="S33" i="28"/>
  <c r="F33" i="28"/>
  <c r="H33" i="28"/>
  <c r="I33" i="28" l="1"/>
  <c r="J33" i="28"/>
  <c r="G34" i="28"/>
  <c r="E35" i="28" s="1"/>
  <c r="F34" i="28"/>
  <c r="H34" i="28"/>
  <c r="D34" i="28"/>
  <c r="S34" i="28"/>
  <c r="R34" i="28"/>
  <c r="P35" i="28" s="1"/>
  <c r="O34" i="28"/>
  <c r="Q34" i="28"/>
  <c r="T33" i="28"/>
  <c r="U33" i="28"/>
  <c r="I34" i="28" l="1"/>
  <c r="J34" i="28"/>
  <c r="Q35" i="28"/>
  <c r="R35" i="28"/>
  <c r="P36" i="28" s="1"/>
  <c r="O35" i="28"/>
  <c r="U34" i="28"/>
  <c r="T34" i="28"/>
  <c r="S35" i="28"/>
  <c r="H35" i="28"/>
  <c r="G35" i="28"/>
  <c r="E36" i="28" s="1"/>
  <c r="D35" i="28"/>
  <c r="F35" i="28"/>
  <c r="T35" i="28" l="1"/>
  <c r="U35" i="28"/>
  <c r="Q36" i="28"/>
  <c r="R36" i="28"/>
  <c r="P37" i="28" s="1"/>
  <c r="O36" i="28"/>
  <c r="J35" i="28"/>
  <c r="I35" i="28"/>
  <c r="H36" i="28"/>
  <c r="D36" i="28"/>
  <c r="S36" i="28"/>
  <c r="F36" i="28"/>
  <c r="G36" i="28"/>
  <c r="E37" i="28" s="1"/>
  <c r="T36" i="28" l="1"/>
  <c r="U36" i="28"/>
  <c r="R37" i="28"/>
  <c r="P38" i="28" s="1"/>
  <c r="O37" i="28"/>
  <c r="Q37" i="28"/>
  <c r="H37" i="28"/>
  <c r="D37" i="28"/>
  <c r="S37" i="28"/>
  <c r="F37" i="28"/>
  <c r="G37" i="28"/>
  <c r="E38" i="28" s="1"/>
  <c r="I36" i="28"/>
  <c r="J36" i="28"/>
  <c r="Q38" i="28" l="1"/>
  <c r="R38" i="28"/>
  <c r="P39" i="28" s="1"/>
  <c r="O38" i="28"/>
  <c r="I37" i="28"/>
  <c r="J37" i="28"/>
  <c r="T37" i="28"/>
  <c r="U37" i="28"/>
  <c r="D38" i="28"/>
  <c r="F38" i="28"/>
  <c r="S38" i="28"/>
  <c r="G38" i="28"/>
  <c r="E39" i="28" s="1"/>
  <c r="H38" i="28"/>
  <c r="J38" i="28" l="1"/>
  <c r="I38" i="28"/>
  <c r="O39" i="28"/>
  <c r="R39" i="28"/>
  <c r="P40" i="28" s="1"/>
  <c r="Q39" i="28"/>
  <c r="S39" i="28"/>
  <c r="H39" i="28"/>
  <c r="G39" i="28"/>
  <c r="E40" i="28" s="1"/>
  <c r="D39" i="28"/>
  <c r="F39" i="28"/>
  <c r="U38" i="28"/>
  <c r="T38" i="28"/>
  <c r="G40" i="28" l="1"/>
  <c r="E41" i="28" s="1"/>
  <c r="S40" i="28"/>
  <c r="D40" i="28"/>
  <c r="H40" i="28"/>
  <c r="F40" i="28"/>
  <c r="R40" i="28"/>
  <c r="P41" i="28" s="1"/>
  <c r="O40" i="28"/>
  <c r="Q40" i="28"/>
  <c r="T39" i="28"/>
  <c r="U39" i="28"/>
  <c r="J39" i="28"/>
  <c r="I39" i="28"/>
  <c r="T40" i="28" l="1"/>
  <c r="U40" i="28"/>
  <c r="J40" i="28"/>
  <c r="I40" i="28"/>
  <c r="O41" i="28"/>
  <c r="R41" i="28"/>
  <c r="P42" i="28" s="1"/>
  <c r="Q41" i="28"/>
  <c r="S41" i="28"/>
  <c r="H41" i="28"/>
  <c r="F41" i="28"/>
  <c r="D41" i="28"/>
  <c r="G41" i="28"/>
  <c r="E42" i="28" s="1"/>
  <c r="R42" i="28" l="1"/>
  <c r="P43" i="28" s="1"/>
  <c r="Q42" i="28"/>
  <c r="O42" i="28"/>
  <c r="U41" i="28"/>
  <c r="T41" i="28"/>
  <c r="J41" i="28"/>
  <c r="I41" i="28"/>
  <c r="H42" i="28"/>
  <c r="G42" i="28"/>
  <c r="E43" i="28" s="1"/>
  <c r="D42" i="28"/>
  <c r="S42" i="28"/>
  <c r="F42" i="28"/>
  <c r="U42" i="28" l="1"/>
  <c r="T42" i="28"/>
  <c r="I42" i="28"/>
  <c r="J42" i="28"/>
  <c r="D43" i="28"/>
  <c r="H43" i="28"/>
  <c r="G43" i="28"/>
  <c r="E44" i="28" s="1"/>
  <c r="F43" i="28"/>
  <c r="S43" i="28"/>
  <c r="Q43" i="28"/>
  <c r="O43" i="28"/>
  <c r="R43" i="28"/>
  <c r="P44" i="28" s="1"/>
  <c r="S44" i="28" l="1"/>
  <c r="D44" i="28"/>
  <c r="H44" i="28"/>
  <c r="G44" i="28"/>
  <c r="E45" i="28" s="1"/>
  <c r="F44" i="28"/>
  <c r="I43" i="28"/>
  <c r="J43" i="28"/>
  <c r="R44" i="28"/>
  <c r="P45" i="28" s="1"/>
  <c r="O44" i="28"/>
  <c r="Q44" i="28"/>
  <c r="T43" i="28"/>
  <c r="U43" i="28"/>
  <c r="F45" i="28" l="1"/>
  <c r="S45" i="28"/>
  <c r="G45" i="28"/>
  <c r="E46" i="28" s="1"/>
  <c r="D45" i="28"/>
  <c r="H45" i="28"/>
  <c r="O45" i="28"/>
  <c r="R45" i="28"/>
  <c r="P46" i="28" s="1"/>
  <c r="Q45" i="28"/>
  <c r="J44" i="28"/>
  <c r="I44" i="28"/>
  <c r="T44" i="28"/>
  <c r="U44" i="28"/>
  <c r="R46" i="28" l="1"/>
  <c r="P47" i="28" s="1"/>
  <c r="Q46" i="28"/>
  <c r="O46" i="28"/>
  <c r="J45" i="28"/>
  <c r="I45" i="28"/>
  <c r="H46" i="28"/>
  <c r="F46" i="28"/>
  <c r="G46" i="28"/>
  <c r="E47" i="28" s="1"/>
  <c r="D46" i="28"/>
  <c r="S46" i="28"/>
  <c r="T45" i="28"/>
  <c r="U45" i="28"/>
  <c r="D47" i="28" l="1"/>
  <c r="H47" i="28"/>
  <c r="G47" i="28"/>
  <c r="E48" i="28" s="1"/>
  <c r="S47" i="28"/>
  <c r="F47" i="28"/>
  <c r="U46" i="28"/>
  <c r="T46" i="28"/>
  <c r="I46" i="28"/>
  <c r="J46" i="28"/>
  <c r="O47" i="28"/>
  <c r="Q47" i="28"/>
  <c r="R47" i="28"/>
  <c r="P48" i="28" s="1"/>
  <c r="G48" i="28" l="1"/>
  <c r="E49" i="28" s="1"/>
  <c r="D48" i="28"/>
  <c r="S48" i="28"/>
  <c r="F48" i="28"/>
  <c r="H48" i="28"/>
  <c r="O48" i="28"/>
  <c r="Q48" i="28"/>
  <c r="R48" i="28"/>
  <c r="P49" i="28" s="1"/>
  <c r="U47" i="28"/>
  <c r="T47" i="28"/>
  <c r="I47" i="28"/>
  <c r="J47" i="28"/>
  <c r="T48" i="28" l="1"/>
  <c r="U48" i="28"/>
  <c r="R49" i="28"/>
  <c r="P50" i="28" s="1"/>
  <c r="O49" i="28"/>
  <c r="Q49" i="28"/>
  <c r="J48" i="28"/>
  <c r="I48" i="28"/>
  <c r="G49" i="28"/>
  <c r="E50" i="28" s="1"/>
  <c r="F49" i="28"/>
  <c r="H49" i="28"/>
  <c r="D49" i="28"/>
  <c r="S49" i="28"/>
  <c r="H50" i="28" l="1"/>
  <c r="G50" i="28"/>
  <c r="E51" i="28" s="1"/>
  <c r="F50" i="28"/>
  <c r="S50" i="28"/>
  <c r="D50" i="28"/>
  <c r="U49" i="28"/>
  <c r="T49" i="28"/>
  <c r="O50" i="28"/>
  <c r="R50" i="28"/>
  <c r="P51" i="28" s="1"/>
  <c r="Q50" i="28"/>
  <c r="J49" i="28"/>
  <c r="I49" i="28"/>
  <c r="U50" i="28" l="1"/>
  <c r="T50" i="28"/>
  <c r="I50" i="28"/>
  <c r="J50" i="28"/>
  <c r="F51" i="28"/>
  <c r="D51" i="28"/>
  <c r="G51" i="28"/>
  <c r="E52" i="28" s="1"/>
  <c r="H51" i="28"/>
  <c r="S51" i="28"/>
  <c r="R51" i="28"/>
  <c r="P52" i="28" s="1"/>
  <c r="O51" i="28"/>
  <c r="Q51" i="28"/>
  <c r="H52" i="28" l="1"/>
  <c r="S52" i="28"/>
  <c r="G52" i="28"/>
  <c r="E53" i="28" s="1"/>
  <c r="F52" i="28"/>
  <c r="D52" i="28"/>
  <c r="J51" i="28"/>
  <c r="I51" i="28"/>
  <c r="T51" i="28"/>
  <c r="U51" i="28"/>
  <c r="Q52" i="28"/>
  <c r="O52" i="28"/>
  <c r="R52" i="28"/>
  <c r="P53" i="28" s="1"/>
  <c r="I52" i="28" l="1"/>
  <c r="J52" i="28"/>
  <c r="U52" i="28"/>
  <c r="T52" i="28"/>
  <c r="R53" i="28"/>
  <c r="P54" i="28" s="1"/>
  <c r="O53" i="28"/>
  <c r="Q53" i="28"/>
  <c r="F53" i="28"/>
  <c r="D53" i="28"/>
  <c r="G53" i="28"/>
  <c r="E54" i="28" s="1"/>
  <c r="H53" i="28"/>
  <c r="S53" i="28"/>
  <c r="U53" i="28" l="1"/>
  <c r="T53" i="28"/>
  <c r="Q54" i="28"/>
  <c r="O54" i="28"/>
  <c r="R54" i="28"/>
  <c r="P55" i="28" s="1"/>
  <c r="I53" i="28"/>
  <c r="J53" i="28"/>
  <c r="F54" i="28"/>
  <c r="S54" i="28"/>
  <c r="H54" i="28"/>
  <c r="G54" i="28"/>
  <c r="E55" i="28" s="1"/>
  <c r="D54" i="28"/>
  <c r="R55" i="28" l="1"/>
  <c r="P56" i="28" s="1"/>
  <c r="O55" i="28"/>
  <c r="Q55" i="28"/>
  <c r="S55" i="28"/>
  <c r="H55" i="28"/>
  <c r="F55" i="28"/>
  <c r="G55" i="28"/>
  <c r="E56" i="28" s="1"/>
  <c r="D55" i="28"/>
  <c r="J54" i="28"/>
  <c r="I54" i="28"/>
  <c r="U54" i="28"/>
  <c r="T54" i="28"/>
  <c r="I55" i="28" l="1"/>
  <c r="J55" i="28"/>
  <c r="O56" i="28"/>
  <c r="R56" i="28"/>
  <c r="P57" i="28" s="1"/>
  <c r="Q56" i="28"/>
  <c r="G56" i="28"/>
  <c r="E57" i="28" s="1"/>
  <c r="F56" i="28"/>
  <c r="S56" i="28"/>
  <c r="H56" i="28"/>
  <c r="D56" i="28"/>
  <c r="U55" i="28"/>
  <c r="T55" i="28"/>
  <c r="F57" i="28" l="1"/>
  <c r="G57" i="28"/>
  <c r="E58" i="28" s="1"/>
  <c r="D57" i="28"/>
  <c r="H57" i="28"/>
  <c r="S57" i="28"/>
  <c r="O57" i="28"/>
  <c r="Q57" i="28"/>
  <c r="R57" i="28"/>
  <c r="P58" i="28" s="1"/>
  <c r="T56" i="28"/>
  <c r="U56" i="28"/>
  <c r="J56" i="28"/>
  <c r="I56" i="28"/>
  <c r="T57" i="28" l="1"/>
  <c r="U57" i="28"/>
  <c r="O58" i="28"/>
  <c r="R58" i="28"/>
  <c r="P59" i="28" s="1"/>
  <c r="Q58" i="28"/>
  <c r="J57" i="28"/>
  <c r="I57" i="28"/>
  <c r="D58" i="28"/>
  <c r="G58" i="28"/>
  <c r="E59" i="28" s="1"/>
  <c r="S58" i="28"/>
  <c r="H58" i="28"/>
  <c r="F58" i="28"/>
  <c r="J58" i="28" l="1"/>
  <c r="I58" i="28"/>
  <c r="F59" i="28"/>
  <c r="H59" i="28"/>
  <c r="G59" i="28"/>
  <c r="E60" i="28" s="1"/>
  <c r="D59" i="28"/>
  <c r="S59" i="28"/>
  <c r="Q59" i="28"/>
  <c r="O59" i="28"/>
  <c r="R59" i="28"/>
  <c r="P60" i="28" s="1"/>
  <c r="U58" i="28"/>
  <c r="T58" i="28"/>
  <c r="J59" i="28" l="1"/>
  <c r="I59" i="28"/>
  <c r="D60" i="28"/>
  <c r="S60" i="28"/>
  <c r="H60" i="28"/>
  <c r="F60" i="28"/>
  <c r="G60" i="28"/>
  <c r="E61" i="28" s="1"/>
  <c r="U59" i="28"/>
  <c r="T59" i="28"/>
  <c r="O60" i="28"/>
  <c r="Q60" i="28"/>
  <c r="R60" i="28"/>
  <c r="P61" i="28" s="1"/>
  <c r="F61" i="28" l="1"/>
  <c r="H61" i="28"/>
  <c r="D61" i="28"/>
  <c r="G61" i="28"/>
  <c r="E62" i="28" s="1"/>
  <c r="S61" i="28"/>
  <c r="R61" i="28"/>
  <c r="P62" i="28" s="1"/>
  <c r="Q61" i="28"/>
  <c r="O61" i="28"/>
  <c r="J60" i="28"/>
  <c r="I60" i="28"/>
  <c r="U60" i="28"/>
  <c r="T60" i="28"/>
  <c r="Q62" i="28" l="1"/>
  <c r="R62" i="28"/>
  <c r="P63" i="28" s="1"/>
  <c r="O62" i="28"/>
  <c r="T61" i="28"/>
  <c r="U61" i="28"/>
  <c r="G62" i="28"/>
  <c r="E63" i="28" s="1"/>
  <c r="H62" i="28"/>
  <c r="F62" i="28"/>
  <c r="D62" i="28"/>
  <c r="S62" i="28"/>
  <c r="I61" i="28"/>
  <c r="J61" i="28"/>
  <c r="G63" i="28" l="1"/>
  <c r="E64" i="28" s="1"/>
  <c r="F63" i="28"/>
  <c r="H63" i="28"/>
  <c r="D63" i="28"/>
  <c r="S63" i="28"/>
  <c r="U62" i="28"/>
  <c r="T62" i="28"/>
  <c r="O63" i="28"/>
  <c r="R63" i="28"/>
  <c r="P64" i="28" s="1"/>
  <c r="Q63" i="28"/>
  <c r="I62" i="28"/>
  <c r="J62" i="28"/>
  <c r="U63" i="28" l="1"/>
  <c r="T63" i="28"/>
  <c r="I63" i="28"/>
  <c r="J63" i="28"/>
  <c r="Q64" i="28"/>
  <c r="O64" i="28"/>
  <c r="R64" i="28"/>
  <c r="P65" i="28" s="1"/>
  <c r="D64" i="28"/>
  <c r="H64" i="28"/>
  <c r="G64" i="28"/>
  <c r="E65" i="28" s="1"/>
  <c r="F64" i="28"/>
  <c r="S64" i="28"/>
  <c r="J64" i="28" l="1"/>
  <c r="I64" i="28"/>
  <c r="U64" i="28"/>
  <c r="T64" i="28"/>
  <c r="Q65" i="28"/>
  <c r="O65" i="28"/>
  <c r="R65" i="28"/>
  <c r="P66" i="28" s="1"/>
  <c r="G65" i="28"/>
  <c r="E66" i="28" s="1"/>
  <c r="H65" i="28"/>
  <c r="D65" i="28"/>
  <c r="S65" i="28"/>
  <c r="F65" i="28"/>
  <c r="F66" i="28" l="1"/>
  <c r="H66" i="28"/>
  <c r="S66" i="28"/>
  <c r="G66" i="28"/>
  <c r="E67" i="28" s="1"/>
  <c r="D66" i="28"/>
  <c r="T65" i="28"/>
  <c r="U65" i="28"/>
  <c r="O66" i="28"/>
  <c r="Q66" i="28"/>
  <c r="R66" i="28"/>
  <c r="P67" i="28" s="1"/>
  <c r="J65" i="28"/>
  <c r="I65" i="28"/>
  <c r="U66" i="28" l="1"/>
  <c r="T66" i="28"/>
  <c r="I66" i="28"/>
  <c r="J66" i="28"/>
  <c r="G67" i="28"/>
  <c r="E68" i="28" s="1"/>
  <c r="F67" i="28"/>
  <c r="H67" i="28"/>
  <c r="S67" i="28"/>
  <c r="D67" i="28"/>
  <c r="R67" i="28"/>
  <c r="P68" i="28" s="1"/>
  <c r="Q67" i="28"/>
  <c r="O67" i="28"/>
  <c r="J67" i="28" l="1"/>
  <c r="I67" i="28"/>
  <c r="H68" i="28"/>
  <c r="F68" i="28"/>
  <c r="D68" i="28"/>
  <c r="G68" i="28"/>
  <c r="E69" i="28" s="1"/>
  <c r="S68" i="28"/>
  <c r="U67" i="28"/>
  <c r="T67" i="28"/>
  <c r="R68" i="28"/>
  <c r="P69" i="28" s="1"/>
  <c r="O68" i="28"/>
  <c r="Q68" i="28"/>
  <c r="H69" i="28" l="1"/>
  <c r="F69" i="28"/>
  <c r="G69" i="28"/>
  <c r="E70" i="28" s="1"/>
  <c r="S69" i="28"/>
  <c r="D69" i="28"/>
  <c r="J68" i="28"/>
  <c r="I68" i="28"/>
  <c r="T68" i="28"/>
  <c r="U68" i="28"/>
  <c r="R69" i="28"/>
  <c r="P70" i="28" s="1"/>
  <c r="Q69" i="28"/>
  <c r="O69" i="28"/>
  <c r="H70" i="28" l="1"/>
  <c r="D70" i="28"/>
  <c r="F70" i="28"/>
  <c r="S70" i="28"/>
  <c r="G70" i="28"/>
  <c r="E71" i="28" s="1"/>
  <c r="J69" i="28"/>
  <c r="I69" i="28"/>
  <c r="T69" i="28"/>
  <c r="U69" i="28"/>
  <c r="O70" i="28"/>
  <c r="R70" i="28"/>
  <c r="P71" i="28" s="1"/>
  <c r="Q70" i="28"/>
  <c r="R71" i="28" l="1"/>
  <c r="P72" i="28" s="1"/>
  <c r="Q71" i="28"/>
  <c r="O71" i="28"/>
  <c r="U70" i="28"/>
  <c r="T70" i="28"/>
  <c r="J70" i="28"/>
  <c r="I70" i="28"/>
  <c r="G71" i="28"/>
  <c r="E72" i="28" s="1"/>
  <c r="S71" i="28"/>
  <c r="F71" i="28"/>
  <c r="H71" i="28"/>
  <c r="D71" i="28"/>
  <c r="F72" i="28" l="1"/>
  <c r="H72" i="28"/>
  <c r="S72" i="28"/>
  <c r="G72" i="28"/>
  <c r="E73" i="28" s="1"/>
  <c r="D72" i="28"/>
  <c r="U71" i="28"/>
  <c r="T71" i="28"/>
  <c r="J71" i="28"/>
  <c r="I71" i="28"/>
  <c r="R72" i="28"/>
  <c r="P73" i="28" s="1"/>
  <c r="Q72" i="28"/>
  <c r="O72" i="28"/>
  <c r="D73" i="28" l="1"/>
  <c r="G73" i="28"/>
  <c r="E74" i="28" s="1"/>
  <c r="F73" i="28"/>
  <c r="S73" i="28"/>
  <c r="H73" i="28"/>
  <c r="O73" i="28"/>
  <c r="Q73" i="28"/>
  <c r="R73" i="28"/>
  <c r="P74" i="28" s="1"/>
  <c r="I72" i="28"/>
  <c r="J72" i="28"/>
  <c r="U72" i="28"/>
  <c r="T72" i="28"/>
  <c r="T73" i="28" l="1"/>
  <c r="U73" i="28"/>
  <c r="H74" i="28"/>
  <c r="G74" i="28"/>
  <c r="E75" i="28" s="1"/>
  <c r="S74" i="28"/>
  <c r="D74" i="28"/>
  <c r="F74" i="28"/>
  <c r="R74" i="28"/>
  <c r="P75" i="28" s="1"/>
  <c r="O74" i="28"/>
  <c r="Q74" i="28"/>
  <c r="J73" i="28"/>
  <c r="I73" i="28"/>
  <c r="Q75" i="28" l="1"/>
  <c r="O75" i="28"/>
  <c r="R75" i="28"/>
  <c r="P76" i="28" s="1"/>
  <c r="I74" i="28"/>
  <c r="J74" i="28"/>
  <c r="D75" i="28"/>
  <c r="H75" i="28"/>
  <c r="G75" i="28"/>
  <c r="E76" i="28" s="1"/>
  <c r="F75" i="28"/>
  <c r="S75" i="28"/>
  <c r="U74" i="28"/>
  <c r="T74" i="28"/>
  <c r="I75" i="28" l="1"/>
  <c r="J75" i="28"/>
  <c r="S76" i="28"/>
  <c r="F76" i="28"/>
  <c r="G76" i="28"/>
  <c r="E77" i="28" s="1"/>
  <c r="D76" i="28"/>
  <c r="H76" i="28"/>
  <c r="U75" i="28"/>
  <c r="T75" i="28"/>
  <c r="O76" i="28"/>
  <c r="Q76" i="28"/>
  <c r="R76" i="28"/>
  <c r="P77" i="28" s="1"/>
  <c r="I76" i="28" l="1"/>
  <c r="J76" i="28"/>
  <c r="O77" i="28"/>
  <c r="R77" i="28"/>
  <c r="P78" i="28" s="1"/>
  <c r="Q77" i="28"/>
  <c r="F77" i="28"/>
  <c r="G77" i="28"/>
  <c r="E78" i="28" s="1"/>
  <c r="D77" i="28"/>
  <c r="S77" i="28"/>
  <c r="H77" i="28"/>
  <c r="U76" i="28"/>
  <c r="T76" i="28"/>
  <c r="O78" i="28" l="1"/>
  <c r="Q78" i="28"/>
  <c r="R78" i="28"/>
  <c r="P79" i="28" s="1"/>
  <c r="I77" i="28"/>
  <c r="J77" i="28"/>
  <c r="D78" i="28"/>
  <c r="H78" i="28"/>
  <c r="S78" i="28"/>
  <c r="G78" i="28"/>
  <c r="E79" i="28" s="1"/>
  <c r="F78" i="28"/>
  <c r="T77" i="28"/>
  <c r="U77" i="28"/>
  <c r="I78" i="28" l="1"/>
  <c r="J78" i="28"/>
  <c r="O79" i="28"/>
  <c r="R79" i="28"/>
  <c r="P80" i="28" s="1"/>
  <c r="Q79" i="28"/>
  <c r="G79" i="28"/>
  <c r="E80" i="28" s="1"/>
  <c r="H79" i="28"/>
  <c r="D79" i="28"/>
  <c r="F79" i="28"/>
  <c r="S79" i="28"/>
  <c r="U78" i="28"/>
  <c r="T78" i="28"/>
  <c r="I79" i="28" l="1"/>
  <c r="J79" i="28"/>
  <c r="H80" i="28"/>
  <c r="S80" i="28"/>
  <c r="G80" i="28"/>
  <c r="E81" i="28" s="1"/>
  <c r="D80" i="28"/>
  <c r="F80" i="28"/>
  <c r="Q80" i="28"/>
  <c r="O80" i="28"/>
  <c r="R80" i="28"/>
  <c r="P81" i="28" s="1"/>
  <c r="T79" i="28"/>
  <c r="U79" i="28"/>
  <c r="F81" i="28" l="1"/>
  <c r="S81" i="28"/>
  <c r="G81" i="28"/>
  <c r="E82" i="28" s="1"/>
  <c r="H81" i="28"/>
  <c r="D81" i="28"/>
  <c r="I80" i="28"/>
  <c r="J80" i="28"/>
  <c r="R81" i="28"/>
  <c r="P82" i="28" s="1"/>
  <c r="Q81" i="28"/>
  <c r="O81" i="28"/>
  <c r="U80" i="28"/>
  <c r="T80" i="28"/>
  <c r="R82" i="28" l="1"/>
  <c r="P83" i="28" s="1"/>
  <c r="O82" i="28"/>
  <c r="Q82" i="28"/>
  <c r="G82" i="28"/>
  <c r="E83" i="28" s="1"/>
  <c r="S82" i="28"/>
  <c r="H82" i="28"/>
  <c r="F82" i="28"/>
  <c r="D82" i="28"/>
  <c r="T81" i="28"/>
  <c r="U81" i="28"/>
  <c r="J81" i="28"/>
  <c r="I81" i="28"/>
  <c r="J82" i="28" l="1"/>
  <c r="I82" i="28"/>
  <c r="G83" i="28"/>
  <c r="E84" i="28" s="1"/>
  <c r="D83" i="28"/>
  <c r="S83" i="28"/>
  <c r="F83" i="28"/>
  <c r="H83" i="28"/>
  <c r="T82" i="28"/>
  <c r="U82" i="28"/>
  <c r="Q83" i="28"/>
  <c r="R83" i="28"/>
  <c r="P84" i="28" s="1"/>
  <c r="O83" i="28"/>
  <c r="J83" i="28" l="1"/>
  <c r="I83" i="28"/>
  <c r="U83" i="28"/>
  <c r="T83" i="28"/>
  <c r="R84" i="28"/>
  <c r="Q84" i="28"/>
  <c r="O84" i="28"/>
  <c r="G84" i="28"/>
  <c r="F84" i="28"/>
  <c r="D84" i="28"/>
  <c r="H84" i="28"/>
  <c r="S84" i="28"/>
  <c r="C22" i="28"/>
  <c r="N22" i="28"/>
  <c r="T84" i="28" l="1"/>
  <c r="U84" i="28"/>
  <c r="I84" i="28"/>
  <c r="J84"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Zhang Zhengjun</author>
  </authors>
  <commentList>
    <comment ref="H5" authorId="0" shapeId="0" xr:uid="{00000000-0006-0000-0300-000001000000}">
      <text>
        <r>
          <rPr>
            <b/>
            <sz val="9"/>
            <color indexed="81"/>
            <rFont val="Verdana"/>
            <family val="2"/>
          </rPr>
          <t>Comments or disposition in this row if yield &lt;99.5%: Spec relief request, process improivement, 100% screen, or others.</t>
        </r>
        <r>
          <rPr>
            <sz val="9"/>
            <color indexed="81"/>
            <rFont val="Verdan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Zhang Zhengjun</author>
  </authors>
  <commentList>
    <comment ref="C2" authorId="0" shapeId="0" xr:uid="{00000000-0006-0000-0B00-000001000000}">
      <text>
        <r>
          <rPr>
            <b/>
            <sz val="9"/>
            <color indexed="12"/>
            <rFont val="Verdana"/>
            <family val="2"/>
          </rPr>
          <t>Input Sheet Name + !, Sheet Name shall not have space between any two characters</t>
        </r>
      </text>
    </comment>
    <comment ref="N2" authorId="0" shapeId="0" xr:uid="{00000000-0006-0000-0B00-000002000000}">
      <text>
        <r>
          <rPr>
            <b/>
            <sz val="9"/>
            <color indexed="12"/>
            <rFont val="Verdana"/>
            <family val="2"/>
          </rPr>
          <t>Input Sheet Name + !, Sheet Name shall not have space between any two characters</t>
        </r>
      </text>
    </comment>
  </commentList>
</comments>
</file>

<file path=xl/sharedStrings.xml><?xml version="1.0" encoding="utf-8"?>
<sst xmlns="http://schemas.openxmlformats.org/spreadsheetml/2006/main" count="1070" uniqueCount="309">
  <si>
    <t>Supplier :</t>
  </si>
  <si>
    <t>Process Capability</t>
    <phoneticPr fontId="3" type="noConversion"/>
  </si>
  <si>
    <t>Selection of the appropriate formula for projected yield is best when you have visually viewed the data &amp; can understand the visual distribution.  This spreadsheet offers four pre-set formulas to choose from.  None of these should be blindly chosen.  You must chart and look at the data, as well as understand the reason for the measured dimension.</t>
    <phoneticPr fontId="3" type="noConversion"/>
  </si>
  <si>
    <r>
      <t>3) Singlesided USL</t>
    </r>
    <r>
      <rPr>
        <sz val="10"/>
        <rFont val="Verdana"/>
        <family val="2"/>
      </rPr>
      <t xml:space="preserve"> = choose this when you only care if the data exceeds the USL.  These formulas assume the data is normal and the shape should be validated on a histogram.  An example of this could be electrical resistance for grounding.</t>
    </r>
    <phoneticPr fontId="3" type="noConversion"/>
  </si>
  <si>
    <r>
      <t>2) Singlesided LSL</t>
    </r>
    <r>
      <rPr>
        <sz val="10"/>
        <rFont val="Verdana"/>
        <family val="2"/>
      </rPr>
      <t xml:space="preserve"> = choose this when you only care if the data do not extend below the LSL.  In other words, it is OK if the data goes above the USL. These formulas assume the data is normal and the shape should be validated on a histogram before selecting this calculation method.  Again, the data may be doublesided, but the formula only considers it "bad" if the data falls below the LSL.   An example of this could be pull force.</t>
    </r>
    <phoneticPr fontId="3" type="noConversion"/>
  </si>
  <si>
    <t>Dimension No.</t>
    <phoneticPr fontId="3" type="noConversion"/>
  </si>
  <si>
    <t>Description</t>
    <phoneticPr fontId="3" type="noConversion"/>
  </si>
  <si>
    <t>Cavity / Tool # :</t>
  </si>
  <si>
    <t>Dim. No.</t>
  </si>
  <si>
    <t>Nominal Dim.</t>
  </si>
  <si>
    <t>Date:</t>
  </si>
  <si>
    <t>ISR No :</t>
  </si>
  <si>
    <t>Inspector:</t>
  </si>
  <si>
    <t>Cp</t>
    <phoneticPr fontId="3" type="noConversion"/>
  </si>
  <si>
    <t>SL</t>
    <phoneticPr fontId="3" type="noConversion"/>
  </si>
  <si>
    <t>Min decimal Digit</t>
    <phoneticPr fontId="3" type="noConversion"/>
  </si>
  <si>
    <t>Number of Data</t>
    <phoneticPr fontId="3" type="noConversion"/>
  </si>
  <si>
    <t>Number of Histrogram</t>
    <phoneticPr fontId="3" type="noConversion"/>
  </si>
  <si>
    <t>Group Width</t>
    <phoneticPr fontId="3" type="noConversion"/>
  </si>
  <si>
    <t>Total Groups</t>
    <phoneticPr fontId="3" type="noConversion"/>
  </si>
  <si>
    <t>Minimum</t>
  </si>
  <si>
    <t>Std Dev</t>
  </si>
  <si>
    <t>Mean</t>
    <phoneticPr fontId="3" type="noConversion"/>
  </si>
  <si>
    <t>Tol. Max. (+)</t>
  </si>
  <si>
    <r>
      <t>1) Doublesided</t>
    </r>
    <r>
      <rPr>
        <sz val="10"/>
        <rFont val="Verdana"/>
        <family val="2"/>
      </rPr>
      <t xml:space="preserve"> =  This formula assumes a normal distribution and would be used when the data looks normally when you plot it on a histogram and when you have &lt; 100 data points.  Even though the tolerance may be unilateral (ex: +0.1/-0.0), the appropriate formula may still be doublesided.</t>
    </r>
    <phoneticPr fontId="3" type="noConversion"/>
  </si>
  <si>
    <t>Explanation of formulas of Cp, Cpk and Projected Yield</t>
    <phoneticPr fontId="3" type="noConversion"/>
  </si>
  <si>
    <t>Lower-Group</t>
    <phoneticPr fontId="3" type="noConversion"/>
  </si>
  <si>
    <t>Upper-Group</t>
    <phoneticPr fontId="3" type="noConversion"/>
  </si>
  <si>
    <t>Center-Group</t>
    <phoneticPr fontId="3" type="noConversion"/>
  </si>
  <si>
    <t>count</t>
    <phoneticPr fontId="3" type="noConversion"/>
  </si>
  <si>
    <t>Additionally, if the data is not a normal distribution, there are three options can be done:
i) Increase the sample size to and check whether distribution is normal, if yes, use above formula 1)~3) to calculate the projected yield
ii) Increase the sample size to 100 above so that you can use formular 4), Actual Yield for calculation. 
iii) Use statistics software to select appropriate distribution and get the projected yield.</t>
    <phoneticPr fontId="3" type="noConversion"/>
  </si>
  <si>
    <t xml:space="preserve">Below illustration is the explanation of the relationship betweeb Standard deviation, Cumulative probability and Z Score </t>
    <phoneticPr fontId="3" type="noConversion"/>
  </si>
  <si>
    <r>
      <t>4) Actual Yield</t>
    </r>
    <r>
      <rPr>
        <sz val="10"/>
        <rFont val="Verdana"/>
        <family val="2"/>
      </rPr>
      <t xml:space="preserve"> = these formulas are actual yield, and are best used when you have at least 100 data points.</t>
    </r>
    <phoneticPr fontId="3" type="noConversion"/>
  </si>
  <si>
    <t xml:space="preserve"> </t>
  </si>
  <si>
    <t>Projected Yield</t>
    <phoneticPr fontId="3" type="noConversion"/>
  </si>
  <si>
    <t>Cpk</t>
    <phoneticPr fontId="3" type="noConversion"/>
  </si>
  <si>
    <t>Stdev</t>
    <phoneticPr fontId="3" type="noConversion"/>
  </si>
  <si>
    <t>- Tol</t>
    <phoneticPr fontId="3" type="noConversion"/>
  </si>
  <si>
    <t>+ Tol</t>
    <phoneticPr fontId="3" type="noConversion"/>
  </si>
  <si>
    <t>Nominal</t>
    <phoneticPr fontId="3" type="noConversion"/>
  </si>
  <si>
    <t>Dim. No. - Last Phase</t>
  </si>
  <si>
    <t>Description</t>
  </si>
  <si>
    <t>Noiminal</t>
  </si>
  <si>
    <t>+Tol</t>
  </si>
  <si>
    <t>-Tol</t>
  </si>
  <si>
    <t>Stdev</t>
  </si>
  <si>
    <t>Yield</t>
  </si>
  <si>
    <t>Spec</t>
    <phoneticPr fontId="3" type="noConversion"/>
  </si>
  <si>
    <t>Cpk Data Summary</t>
  </si>
  <si>
    <t>Cp</t>
  </si>
  <si>
    <t>Cpk</t>
  </si>
  <si>
    <t>Part Number :</t>
  </si>
  <si>
    <t>Mean Drift</t>
    <phoneticPr fontId="3" type="noConversion"/>
  </si>
  <si>
    <t>Projected Yields</t>
    <phoneticPr fontId="0"/>
  </si>
  <si>
    <t>Sheet Name</t>
    <phoneticPr fontId="3" type="noConversion"/>
  </si>
  <si>
    <t>Dim. Description</t>
    <phoneticPr fontId="3" type="noConversion"/>
  </si>
  <si>
    <t>Column</t>
    <phoneticPr fontId="3" type="noConversion"/>
  </si>
  <si>
    <t>LSL</t>
    <phoneticPr fontId="3" type="noConversion"/>
  </si>
  <si>
    <t>Max</t>
    <phoneticPr fontId="3" type="noConversion"/>
  </si>
  <si>
    <t>Min</t>
    <phoneticPr fontId="3" type="noConversion"/>
  </si>
  <si>
    <t>Std Dev</t>
    <phoneticPr fontId="3" type="noConversion"/>
  </si>
  <si>
    <t>Rang</t>
    <phoneticPr fontId="3" type="noConversion"/>
  </si>
  <si>
    <t>Sheet Name</t>
    <phoneticPr fontId="3" type="noConversion"/>
  </si>
  <si>
    <t>Dimension No.</t>
    <phoneticPr fontId="3" type="noConversion"/>
  </si>
  <si>
    <t>Dim. Description</t>
    <phoneticPr fontId="3" type="noConversion"/>
  </si>
  <si>
    <t>Column</t>
    <phoneticPr fontId="3" type="noConversion"/>
  </si>
  <si>
    <t>Spec</t>
    <phoneticPr fontId="3" type="noConversion"/>
  </si>
  <si>
    <t>USL</t>
    <phoneticPr fontId="3" type="noConversion"/>
  </si>
  <si>
    <t>LSL</t>
    <phoneticPr fontId="3" type="noConversion"/>
  </si>
  <si>
    <t>Max</t>
    <phoneticPr fontId="3" type="noConversion"/>
  </si>
  <si>
    <t>Min</t>
    <phoneticPr fontId="3" type="noConversion"/>
  </si>
  <si>
    <t>Std Dev</t>
    <phoneticPr fontId="3" type="noConversion"/>
  </si>
  <si>
    <t>Mean</t>
    <phoneticPr fontId="3" type="noConversion"/>
  </si>
  <si>
    <t>Cp</t>
    <phoneticPr fontId="3" type="noConversion"/>
  </si>
  <si>
    <t>Cpk</t>
    <phoneticPr fontId="3" type="noConversion"/>
  </si>
  <si>
    <t>Projected Yield</t>
    <phoneticPr fontId="3" type="noConversion"/>
  </si>
  <si>
    <t>Part Description :</t>
  </si>
  <si>
    <t>NORMSDIST</t>
    <phoneticPr fontId="3" type="noConversion"/>
  </si>
  <si>
    <t>USL</t>
    <phoneticPr fontId="3" type="noConversion"/>
  </si>
  <si>
    <t>-3Sigma</t>
    <phoneticPr fontId="3" type="noConversion"/>
  </si>
  <si>
    <t>X2</t>
    <phoneticPr fontId="3" type="noConversion"/>
  </si>
  <si>
    <t>+3Sigma</t>
    <phoneticPr fontId="3" type="noConversion"/>
  </si>
  <si>
    <t>Rang</t>
    <phoneticPr fontId="3" type="noConversion"/>
  </si>
  <si>
    <t>Min decimal Digit</t>
    <phoneticPr fontId="3" type="noConversion"/>
  </si>
  <si>
    <t>Number of Data</t>
    <phoneticPr fontId="3" type="noConversion"/>
  </si>
  <si>
    <t>Number of Histrogram</t>
    <phoneticPr fontId="3" type="noConversion"/>
  </si>
  <si>
    <t>Group Width</t>
    <phoneticPr fontId="3" type="noConversion"/>
  </si>
  <si>
    <t>Total Groups</t>
    <phoneticPr fontId="3" type="noConversion"/>
  </si>
  <si>
    <t>Lower-Group</t>
    <phoneticPr fontId="3" type="noConversion"/>
  </si>
  <si>
    <t>Upper-Group</t>
    <phoneticPr fontId="3" type="noConversion"/>
  </si>
  <si>
    <t>Center-Group</t>
    <phoneticPr fontId="3" type="noConversion"/>
  </si>
  <si>
    <t>count</t>
    <phoneticPr fontId="3" type="noConversion"/>
  </si>
  <si>
    <t>NORMSDIST</t>
    <phoneticPr fontId="3" type="noConversion"/>
  </si>
  <si>
    <t>X2</t>
    <phoneticPr fontId="3" type="noConversion"/>
  </si>
  <si>
    <t>Tol. Min. (-)</t>
  </si>
  <si>
    <t>USL</t>
  </si>
  <si>
    <t>LSL</t>
  </si>
  <si>
    <t>Maximum</t>
  </si>
  <si>
    <t>DoubleSides</t>
  </si>
  <si>
    <t>Revision :</t>
  </si>
  <si>
    <t>Mean</t>
  </si>
  <si>
    <t>LSL</t>
    <phoneticPr fontId="3" type="noConversion"/>
  </si>
  <si>
    <t>Mean Shift</t>
  </si>
  <si>
    <t>Search Dimension No. by Description</t>
  </si>
  <si>
    <t>Dimension No.</t>
  </si>
  <si>
    <t>SPC</t>
  </si>
  <si>
    <t>Dimension</t>
    <phoneticPr fontId="3" type="noConversion"/>
  </si>
  <si>
    <t>Spec</t>
  </si>
  <si>
    <t>Step 1:</t>
  </si>
  <si>
    <t>Step 3</t>
  </si>
  <si>
    <t>Step 4</t>
  </si>
  <si>
    <t>Step 1</t>
  </si>
  <si>
    <t>Step 2</t>
  </si>
  <si>
    <t>Click the Button</t>
  </si>
  <si>
    <t>Input the phase code (which the number 1, 2, 3 …in front to the phase name xxx) into the pop-up window, it will determin which area your data will be put into</t>
  </si>
  <si>
    <t>This number in red color is the phase code, which could be 1, 2, 3…1820.</t>
  </si>
  <si>
    <t>The max number is 1820, in other words, you can put maximum 1820 phases data into the format</t>
  </si>
  <si>
    <t>Wait until this window pop up. Done, all data has been put into the format</t>
  </si>
  <si>
    <t>Special Notes:</t>
  </si>
  <si>
    <t>Method 2</t>
  </si>
  <si>
    <t>Go to your Cpk data sheet to make your new data and last time data have same SPC items</t>
  </si>
  <si>
    <t>If there is below alert window come out, it means the new data with different SPC number comparing with existing data in the format</t>
  </si>
  <si>
    <t>By default, the format only contain 6 phases. You can do copy/paste the format if you need more than 6 phases before you run the macro</t>
  </si>
  <si>
    <t>1. Don't delete or insert any Cell/Column</t>
  </si>
  <si>
    <t>Select the whole last phase and do copy (Command+C)</t>
  </si>
  <si>
    <t>Do Paste (Command+V) the format to other columns</t>
  </si>
  <si>
    <t>Revise the phase code and phase name</t>
  </si>
  <si>
    <t>Select the whole last column which has been used, and do copy (Command+C)</t>
  </si>
  <si>
    <t>Select as many columns as you need (Select 3 columns as example for this case), and do paste (Command+V)</t>
  </si>
  <si>
    <r>
      <t xml:space="preserve">Make sure you select correct </t>
    </r>
    <r>
      <rPr>
        <b/>
        <sz val="10"/>
        <rFont val="Verdana"/>
        <family val="2"/>
      </rPr>
      <t>Distribution Type</t>
    </r>
    <r>
      <rPr>
        <sz val="10"/>
        <rFont val="Verdana"/>
        <family val="2"/>
      </rPr>
      <t xml:space="preserve"> for every dimension (column). This is important because which could affected projected yield number finally  you get</t>
    </r>
  </si>
  <si>
    <t>Input your data sheet name into the pop-up window</t>
  </si>
  <si>
    <r>
      <t>You can find out where is/are the differece in</t>
    </r>
    <r>
      <rPr>
        <b/>
        <sz val="10"/>
        <rFont val="Verdana"/>
        <family val="2"/>
      </rPr>
      <t xml:space="preserve"> Data</t>
    </r>
    <r>
      <rPr>
        <sz val="10"/>
        <rFont val="Verdana"/>
        <family val="2"/>
      </rPr>
      <t xml:space="preserve"> sheet between </t>
    </r>
    <r>
      <rPr>
        <b/>
        <sz val="10"/>
        <rFont val="Verdana"/>
        <family val="2"/>
      </rPr>
      <t>Column A and B</t>
    </r>
    <r>
      <rPr>
        <sz val="10"/>
        <rFont val="Verdana"/>
        <family val="2"/>
      </rPr>
      <t>, and then there are 2 ways to eliminate the difference.</t>
    </r>
  </si>
  <si>
    <t xml:space="preserve">Method 1 </t>
  </si>
  <si>
    <r>
      <t xml:space="preserve">- By Insert row(s) in </t>
    </r>
    <r>
      <rPr>
        <b/>
        <sz val="10"/>
        <rFont val="Verdana"/>
        <family val="2"/>
      </rPr>
      <t>Cpk Summary</t>
    </r>
    <r>
      <rPr>
        <sz val="10"/>
        <rFont val="Verdana"/>
        <family val="2"/>
      </rPr>
      <t xml:space="preserve"> sheet if your last phase data have less SPC item(s), and input the SPC number which you missed under 1st column which named as</t>
    </r>
    <r>
      <rPr>
        <b/>
        <sz val="10"/>
        <rFont val="Verdana"/>
        <family val="2"/>
      </rPr>
      <t xml:space="preserve"> SPC</t>
    </r>
  </si>
  <si>
    <r>
      <t>- By Delete row(s) in</t>
    </r>
    <r>
      <rPr>
        <b/>
        <sz val="10"/>
        <rFont val="Verdana"/>
        <family val="2"/>
      </rPr>
      <t xml:space="preserve"> Cpk Summary </t>
    </r>
    <r>
      <rPr>
        <sz val="10"/>
        <rFont val="Verdana"/>
        <family val="2"/>
      </rPr>
      <t>sheet if your last phase data have more SPC item(s)</t>
    </r>
  </si>
  <si>
    <t>1. Number of SPC items shall be determined by latest Drawing</t>
  </si>
  <si>
    <t>2. Make sure your Supplier don't miss or have extra SPC items from their Cpk report comparing to latest Drawing</t>
  </si>
  <si>
    <t>3. SPC Numbers are mot match between 2 Phases?</t>
  </si>
  <si>
    <r>
      <rPr>
        <b/>
        <sz val="16"/>
        <color indexed="10"/>
        <rFont val="Arial"/>
        <family val="2"/>
      </rPr>
      <t>3</t>
    </r>
    <r>
      <rPr>
        <b/>
        <sz val="11"/>
        <rFont val="Arial"/>
        <family val="2"/>
      </rPr>
      <t xml:space="preserve"> </t>
    </r>
    <r>
      <rPr>
        <b/>
        <sz val="11"/>
        <color theme="0" tint="-0.499984740745262"/>
        <rFont val="Arial"/>
        <family val="2"/>
      </rPr>
      <t>- Phase Name xxx</t>
    </r>
  </si>
  <si>
    <r>
      <rPr>
        <b/>
        <sz val="16"/>
        <color indexed="10"/>
        <rFont val="Arial"/>
        <family val="2"/>
      </rPr>
      <t>4</t>
    </r>
    <r>
      <rPr>
        <b/>
        <sz val="11"/>
        <color theme="0" tint="-0.499984740745262"/>
        <rFont val="Arial"/>
        <family val="2"/>
      </rPr>
      <t xml:space="preserve"> -  Phase Name xxx</t>
    </r>
  </si>
  <si>
    <r>
      <rPr>
        <b/>
        <sz val="16"/>
        <color indexed="10"/>
        <rFont val="Arial"/>
        <family val="2"/>
      </rPr>
      <t>5</t>
    </r>
    <r>
      <rPr>
        <b/>
        <sz val="11"/>
        <color theme="0" tint="-0.499984740745262"/>
        <rFont val="Arial"/>
        <family val="2"/>
      </rPr>
      <t xml:space="preserve"> -  Phase Name xxx</t>
    </r>
  </si>
  <si>
    <r>
      <rPr>
        <b/>
        <sz val="16"/>
        <color indexed="10"/>
        <rFont val="Arial"/>
        <family val="2"/>
      </rPr>
      <t>6</t>
    </r>
    <r>
      <rPr>
        <b/>
        <sz val="11"/>
        <color theme="0" tint="-0.499984740745262"/>
        <rFont val="Arial"/>
        <family val="2"/>
      </rPr>
      <t xml:space="preserve"> - Phase Name xxx</t>
    </r>
  </si>
  <si>
    <t>Nominal</t>
  </si>
  <si>
    <r>
      <rPr>
        <b/>
        <sz val="10"/>
        <rFont val="Verdana"/>
        <family val="2"/>
      </rPr>
      <t xml:space="preserve">USER GUIDE </t>
    </r>
    <r>
      <rPr>
        <sz val="10"/>
        <rFont val="Verdana"/>
        <family val="2"/>
      </rPr>
      <t>(</t>
    </r>
    <r>
      <rPr>
        <sz val="10"/>
        <color rgb="FFFF0000"/>
        <rFont val="Verdana"/>
        <family val="2"/>
      </rPr>
      <t>You can delete this sheet after read to minimize the file size</t>
    </r>
    <r>
      <rPr>
        <sz val="10"/>
        <rFont val="Verdana"/>
        <family val="2"/>
      </rPr>
      <t>)</t>
    </r>
  </si>
  <si>
    <t xml:space="preserve">  </t>
  </si>
  <si>
    <t>Sepcial Notes:</t>
  </si>
  <si>
    <t xml:space="preserve">Cpk Format: </t>
  </si>
  <si>
    <t>Cpk Summary Sheet</t>
  </si>
  <si>
    <t>How to add more column:</t>
  </si>
  <si>
    <t>How to use it:</t>
  </si>
  <si>
    <t>How to add more phase(s)/block(s):</t>
  </si>
  <si>
    <t>Reviewer</t>
  </si>
  <si>
    <t>Approver</t>
  </si>
  <si>
    <t>Yiled&lt;90%</t>
    <phoneticPr fontId="0" type="noConversion"/>
  </si>
  <si>
    <t>90%&lt;=Yield&lt;99.5%</t>
    <phoneticPr fontId="0" type="noConversion"/>
  </si>
  <si>
    <t>Yield&gt;=99.5%</t>
    <phoneticPr fontId="0" type="noConversion"/>
  </si>
  <si>
    <t>Comments</t>
    <phoneticPr fontId="0" type="noConversion"/>
  </si>
  <si>
    <t>SPC A</t>
  </si>
  <si>
    <t>Build</t>
  </si>
  <si>
    <t>Bin</t>
  </si>
  <si>
    <t>Shipping Date</t>
  </si>
  <si>
    <t>Dimension Description</t>
    <phoneticPr fontId="0" type="noConversion"/>
  </si>
  <si>
    <t>Dimension Type</t>
  </si>
  <si>
    <t>Point Number (If Applicable)</t>
  </si>
  <si>
    <t>Distribution Type</t>
    <phoneticPr fontId="0" type="noConversion"/>
  </si>
  <si>
    <t>Instrument</t>
    <phoneticPr fontId="0" type="noConversion"/>
  </si>
  <si>
    <t>Resolution</t>
    <phoneticPr fontId="0" type="noConversion"/>
  </si>
  <si>
    <t>Cpkl</t>
    <phoneticPr fontId="0" type="noConversion"/>
  </si>
  <si>
    <t>Cpku</t>
    <phoneticPr fontId="0" type="noConversion"/>
  </si>
  <si>
    <t>Mean Drift</t>
    <phoneticPr fontId="0" type="noConversion"/>
  </si>
  <si>
    <t>Proposed +Tol</t>
    <phoneticPr fontId="0" type="noConversion"/>
  </si>
  <si>
    <t>Proposed -Tol</t>
    <phoneticPr fontId="0" type="noConversion"/>
  </si>
  <si>
    <t>Mean Shift Amount</t>
    <phoneticPr fontId="0" type="noConversion"/>
  </si>
  <si>
    <t>Changed Mean</t>
    <phoneticPr fontId="0" type="noConversion"/>
  </si>
  <si>
    <t>Proposed USL</t>
    <phoneticPr fontId="0" type="noConversion"/>
  </si>
  <si>
    <t>Proposed LSL</t>
    <phoneticPr fontId="0" type="noConversion"/>
  </si>
  <si>
    <t>Proposed Yield</t>
    <phoneticPr fontId="0" type="noConversion"/>
  </si>
  <si>
    <t>Coordinate Location (x) - If Applicable</t>
  </si>
  <si>
    <t>Coordinate Location (y) - If Applicable</t>
  </si>
  <si>
    <t>Vendor Serial Number</t>
  </si>
  <si>
    <t>Cpk!</t>
  </si>
  <si>
    <t>a. Overall Profile or Flatness: This is to be used for the resultant profile or flatness measurement calculation</t>
  </si>
  <si>
    <t>Coordinate Location (z) - If Applicable</t>
  </si>
  <si>
    <t>SPC-A</t>
  </si>
  <si>
    <t>Measurement Point Data</t>
  </si>
  <si>
    <t>b. Measurement Point Data: This is to be used for detailed measurement points information. Applies to features that are profile, flatnes, straightness, etc. or those that have multiple measurement points</t>
  </si>
  <si>
    <t>c. Non-Profile Measurement: For all other measurements that are only measured at one location (like point to point measurements, diameter, etc.)</t>
  </si>
  <si>
    <t>Any time you select "Profile Point Data", there should be an accompanying X/Y/Z location</t>
  </si>
  <si>
    <r>
      <t xml:space="preserve">2. Dimensions should be labeled in the following format: SPC-A, SPC-B, etc… and </t>
    </r>
    <r>
      <rPr>
        <b/>
        <sz val="10"/>
        <rFont val="Verdana"/>
        <family val="2"/>
      </rPr>
      <t>not</t>
    </r>
    <r>
      <rPr>
        <sz val="10"/>
        <rFont val="Verdana"/>
        <family val="2"/>
      </rPr>
      <t>: SPC A or SPC.A</t>
    </r>
  </si>
  <si>
    <r>
      <t xml:space="preserve">3. Measurement location labels should not be addded to the dimension name. The following is </t>
    </r>
    <r>
      <rPr>
        <b/>
        <sz val="10"/>
        <rFont val="Verdana"/>
        <family val="2"/>
      </rPr>
      <t>incorrect:</t>
    </r>
    <r>
      <rPr>
        <sz val="10"/>
        <rFont val="Verdana"/>
        <family val="2"/>
      </rPr>
      <t xml:space="preserve"> SPC-A1, SPC-A2</t>
    </r>
  </si>
  <si>
    <t>Instead, the labels should be added to the "Point Number" row. This row accepts both numbers and letters</t>
  </si>
  <si>
    <r>
      <t xml:space="preserve">4. </t>
    </r>
    <r>
      <rPr>
        <b/>
        <i/>
        <sz val="10"/>
        <rFont val="Verdana"/>
        <family val="2"/>
      </rPr>
      <t>Every</t>
    </r>
    <r>
      <rPr>
        <sz val="10"/>
        <rFont val="Verdana"/>
        <family val="2"/>
      </rPr>
      <t xml:space="preserve"> column should have a Dim. No. There should be no blank names. The following is </t>
    </r>
    <r>
      <rPr>
        <b/>
        <sz val="10"/>
        <rFont val="Verdana"/>
        <family val="2"/>
      </rPr>
      <t>incorrect:</t>
    </r>
  </si>
  <si>
    <t>The proper labeling is as follows:</t>
  </si>
  <si>
    <t>5. If same dimensions with multiple measurement locations, please add the measurement location number in the "Point Number" row</t>
  </si>
  <si>
    <t xml:space="preserve">6. In the "Dimensione Type" row select from: </t>
  </si>
  <si>
    <t>7. In the "Coordinate Location (x)", "Coordinate Location (y)" and "Coordinate Location (z)", please enter the x/y/z measurement location coordinates for any dimensions with multiple measurement locaitons</t>
  </si>
  <si>
    <t>Good Parts</t>
  </si>
  <si>
    <t>Bad Parts</t>
  </si>
  <si>
    <t>CNC Machine #</t>
  </si>
  <si>
    <t>Config</t>
  </si>
  <si>
    <t>Apple CPK Data Sheet - Rev 7 - 8</t>
  </si>
  <si>
    <t>OMM</t>
  </si>
  <si>
    <r>
      <rPr>
        <b/>
        <sz val="16"/>
        <color indexed="10"/>
        <rFont val="Arial"/>
        <family val="2"/>
      </rPr>
      <t>2</t>
    </r>
    <r>
      <rPr>
        <b/>
        <sz val="11"/>
        <rFont val="Arial"/>
        <family val="2"/>
      </rPr>
      <t xml:space="preserve"> </t>
    </r>
    <r>
      <rPr>
        <b/>
        <sz val="11"/>
        <color theme="0" tint="-0.499984740745262"/>
        <rFont val="Arial"/>
        <family val="2"/>
      </rPr>
      <t>-  Phase Name xxx</t>
    </r>
    <phoneticPr fontId="3" type="noConversion"/>
  </si>
  <si>
    <r>
      <t xml:space="preserve">1 </t>
    </r>
    <r>
      <rPr>
        <sz val="16"/>
        <rFont val="Arial"/>
        <family val="2"/>
      </rPr>
      <t>-  Phase Name xxx</t>
    </r>
    <phoneticPr fontId="3" type="noConversion"/>
  </si>
  <si>
    <t>Overall Profile or Flatness</t>
  </si>
  <si>
    <t>SingleSide-USL</t>
  </si>
  <si>
    <t>SPC B</t>
  </si>
  <si>
    <t>SPC D</t>
  </si>
  <si>
    <t>SPC E</t>
  </si>
  <si>
    <t>SPC F</t>
  </si>
  <si>
    <t>X3</t>
  </si>
  <si>
    <t>Y2</t>
  </si>
  <si>
    <t>Y3</t>
  </si>
  <si>
    <t>Y4</t>
  </si>
  <si>
    <t>Y5</t>
  </si>
  <si>
    <t>CMM</t>
  </si>
  <si>
    <t>OMM+Laser</t>
  </si>
  <si>
    <t>Length</t>
  </si>
  <si>
    <t xml:space="preserve"> Width</t>
  </si>
  <si>
    <t>SPC I</t>
  </si>
  <si>
    <t>Profile</t>
  </si>
  <si>
    <t>JGP</t>
  </si>
  <si>
    <t>Corner D</t>
  </si>
  <si>
    <t>Corner C</t>
  </si>
  <si>
    <t>Corner B</t>
  </si>
  <si>
    <t>Corner A</t>
  </si>
  <si>
    <t>X1</t>
  </si>
  <si>
    <t>Y1</t>
  </si>
  <si>
    <t>X2</t>
    <phoneticPr fontId="55" type="noConversion"/>
  </si>
  <si>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</si>
  <si>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</si>
  <si>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</si>
  <si>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</si>
  <si>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</si>
  <si>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</si>
  <si>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</si>
  <si>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</si>
  <si>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</si>
  <si>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</si>
  <si>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</si>
  <si>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</si>
  <si>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</si>
  <si>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</si>
  <si>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</si>
  <si>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</si>
  <si>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</si>
  <si>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</si>
  <si>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</si>
  <si>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</si>
  <si>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</si>
  <si>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</si>
  <si>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</si>
  <si>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</si>
  <si>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</si>
  <si>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</si>
  <si>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</si>
  <si>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</si>
  <si>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</si>
  <si>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</si>
  <si>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ABC/FATP Barcode</t>
    <phoneticPr fontId="55" type="noConversion"/>
  </si>
  <si>
    <t>1</t>
    <phoneticPr fontId="55" type="noConversion"/>
  </si>
  <si>
    <t>2</t>
  </si>
  <si>
    <t>HG</t>
  </si>
  <si>
    <t>flatness</t>
  </si>
  <si>
    <t>Hole Depth</t>
  </si>
  <si>
    <t>Hole Diameter</t>
  </si>
  <si>
    <t>SPC K</t>
  </si>
  <si>
    <t xml:space="preserve">Hem width  
</t>
  </si>
  <si>
    <t>Corner 2</t>
  </si>
  <si>
    <t>Corner 3</t>
  </si>
  <si>
    <t>Corner 4</t>
  </si>
  <si>
    <t>Corner 5</t>
  </si>
  <si>
    <t>Zhao Guoxiang</t>
    <phoneticPr fontId="55" type="noConversion"/>
  </si>
  <si>
    <t>CNC</t>
  </si>
  <si>
    <t>Corner A-U</t>
  </si>
  <si>
    <t>Corner A-D</t>
  </si>
  <si>
    <t>Corner A-L</t>
  </si>
  <si>
    <t>Corner A-R</t>
  </si>
  <si>
    <t>Corner B-U</t>
  </si>
  <si>
    <t>Corner B-D</t>
  </si>
  <si>
    <t>Corner B-L</t>
  </si>
  <si>
    <t>Corner B-R</t>
  </si>
  <si>
    <t>Corner C-U</t>
  </si>
  <si>
    <t>Corner C-D</t>
  </si>
  <si>
    <t>Corner C-L</t>
  </si>
  <si>
    <t>Corner C-R</t>
  </si>
  <si>
    <t>Corner D-U</t>
  </si>
  <si>
    <t>Corner D-D</t>
  </si>
  <si>
    <t>Corner D-L</t>
  </si>
  <si>
    <t>Corner D-R</t>
  </si>
  <si>
    <t>SPC G1</t>
  </si>
  <si>
    <t>SPC G2</t>
  </si>
  <si>
    <t>SPC G3</t>
  </si>
  <si>
    <t>SPC G4</t>
  </si>
  <si>
    <t>SPC H</t>
  </si>
  <si>
    <t>Corner 1</t>
  </si>
  <si>
    <t>SPC J</t>
  </si>
  <si>
    <t>Thickness</t>
  </si>
  <si>
    <t>CAV.2</t>
    <phoneticPr fontId="3" type="noConversion"/>
  </si>
  <si>
    <t>CAV.1</t>
    <phoneticPr fontId="3" type="noConversion"/>
  </si>
  <si>
    <t>SPC Q</t>
  </si>
  <si>
    <t>SPC C</t>
    <phoneticPr fontId="55" type="noConversion"/>
  </si>
  <si>
    <t>6#/1</t>
    <phoneticPr fontId="55" type="noConversion"/>
  </si>
  <si>
    <t>2020.11.4</t>
    <phoneticPr fontId="55" type="noConversion"/>
  </si>
  <si>
    <t>SPC C</t>
  </si>
  <si>
    <t>2</t>
    <phoneticPr fontId="55" type="noConversion"/>
  </si>
  <si>
    <t>AH_TestMeasuring 01</t>
    <phoneticPr fontId="55" type="noConversion"/>
  </si>
  <si>
    <t>A3</t>
    <phoneticPr fontId="55" type="noConversion"/>
  </si>
  <si>
    <t>Dim. No.</t>
    <phoneticPr fontId="5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</si>
</sst>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
    <numFmt numFmtId="177" formatCode="0.00_ "/>
    <numFmt numFmtId="178" formatCode="0.0000"/>
    <numFmt numFmtId="179" formatCode="0.00000"/>
    <numFmt numFmtId="180" formatCode="0.000_ "/>
    <numFmt numFmtId="181" formatCode="_([$€-2]* #,##0.00_);_([$€-2]* \(#,##0.00\);_([$€-2]* &quot;-&quot;??_)"/>
    <numFmt numFmtId="182" formatCode="0.00_);[Red]\(0.00\)"/>
  </numFmts>
  <fonts count="62">
    <font>
      <sz val="10"/>
      <name val="Verdana"/>
    </font>
    <font>
      <b/>
      <sz val="10"/>
      <name val="Verdana"/>
      <family val="2"/>
    </font>
    <font>
      <sz val="10"/>
      <name val="Verdana"/>
      <family val="2"/>
    </font>
    <font>
      <sz val="8"/>
      <name val="Verdana"/>
      <family val="2"/>
    </font>
    <font>
      <sz val="12"/>
      <name val="Arial"/>
      <family val="2"/>
    </font>
    <font>
      <sz val="9"/>
      <name val="Arial"/>
      <family val="2"/>
    </font>
    <font>
      <b/>
      <sz val="9"/>
      <name val="Arial"/>
      <family val="2"/>
    </font>
    <font>
      <sz val="9"/>
      <color indexed="81"/>
      <name val="Verdana"/>
      <family val="2"/>
    </font>
    <font>
      <b/>
      <sz val="9"/>
      <color indexed="81"/>
      <name val="Verdana"/>
      <family val="2"/>
    </font>
    <font>
      <sz val="10"/>
      <name val="Helvetica"/>
      <family val="2"/>
    </font>
    <font>
      <sz val="10"/>
      <name val="Verdana"/>
      <family val="2"/>
    </font>
    <font>
      <sz val="10"/>
      <color indexed="9"/>
      <name val="Verdana"/>
      <family val="2"/>
    </font>
    <font>
      <b/>
      <sz val="10"/>
      <color indexed="10"/>
      <name val="Verdana"/>
      <family val="2"/>
    </font>
    <font>
      <sz val="10"/>
      <color indexed="12"/>
      <name val="Verdana"/>
      <family val="2"/>
    </font>
    <font>
      <b/>
      <sz val="14"/>
      <name val="Verdana"/>
      <family val="2"/>
    </font>
    <font>
      <b/>
      <sz val="9"/>
      <color indexed="12"/>
      <name val="Verdana"/>
      <family val="2"/>
    </font>
    <font>
      <sz val="18"/>
      <color indexed="12"/>
      <name val="Times New Roman"/>
      <family val="1"/>
    </font>
    <font>
      <b/>
      <sz val="18"/>
      <color indexed="12"/>
      <name val="Times New Roman"/>
      <family val="1"/>
    </font>
    <font>
      <sz val="11"/>
      <name val="Arial"/>
      <family val="2"/>
    </font>
    <font>
      <sz val="9"/>
      <name val="Verdana"/>
      <family val="2"/>
    </font>
    <font>
      <sz val="12"/>
      <name val="Helvetica Neue"/>
      <family val="2"/>
    </font>
    <font>
      <sz val="12"/>
      <color indexed="12"/>
      <name val="Helvetica Neue"/>
      <family val="2"/>
    </font>
    <font>
      <b/>
      <sz val="11"/>
      <name val="Arial"/>
      <family val="2"/>
    </font>
    <font>
      <b/>
      <sz val="16"/>
      <color indexed="10"/>
      <name val="Arial"/>
      <family val="2"/>
    </font>
    <font>
      <u/>
      <sz val="10"/>
      <color theme="10"/>
      <name val="Verdana"/>
      <family val="2"/>
    </font>
    <font>
      <u/>
      <sz val="10"/>
      <color theme="11"/>
      <name val="Verdana"/>
      <family val="2"/>
    </font>
    <font>
      <sz val="10"/>
      <color theme="0"/>
      <name val="Verdana"/>
      <family val="2"/>
    </font>
    <font>
      <sz val="10"/>
      <color theme="0"/>
      <name val="Arial"/>
      <family val="2"/>
    </font>
    <font>
      <b/>
      <sz val="11"/>
      <color rgb="FF008080"/>
      <name val="Arial"/>
      <family val="2"/>
    </font>
    <font>
      <b/>
      <sz val="10"/>
      <color rgb="FF008080"/>
      <name val="Verdana"/>
      <family val="2"/>
    </font>
    <font>
      <b/>
      <sz val="11"/>
      <color theme="9"/>
      <name val="Arial"/>
      <family val="2"/>
    </font>
    <font>
      <b/>
      <sz val="10"/>
      <color theme="9"/>
      <name val="Verdana"/>
      <family val="2"/>
    </font>
    <font>
      <sz val="10"/>
      <name val="Wingdings"/>
      <charset val="2"/>
    </font>
    <font>
      <b/>
      <sz val="9"/>
      <color theme="0" tint="-0.499984740745262"/>
      <name val="Arial"/>
      <family val="2"/>
    </font>
    <font>
      <sz val="10"/>
      <color theme="0" tint="-0.499984740745262"/>
      <name val="Verdana"/>
      <family val="2"/>
    </font>
    <font>
      <sz val="9"/>
      <color theme="0" tint="-0.499984740745262"/>
      <name val="Arial"/>
      <family val="2"/>
    </font>
    <font>
      <sz val="9"/>
      <color theme="0" tint="-0.499984740745262"/>
      <name val="Verdana"/>
      <family val="2"/>
    </font>
    <font>
      <sz val="14"/>
      <color theme="0" tint="-0.499984740745262"/>
      <name val="Arial"/>
      <family val="2"/>
    </font>
    <font>
      <b/>
      <sz val="11"/>
      <color theme="0" tint="-0.499984740745262"/>
      <name val="Arial"/>
      <family val="2"/>
    </font>
    <font>
      <sz val="11"/>
      <color theme="0" tint="-0.499984740745262"/>
      <name val="Arial"/>
      <family val="2"/>
    </font>
    <font>
      <b/>
      <sz val="14"/>
      <color theme="0" tint="-0.499984740745262"/>
      <name val="Verdana"/>
      <family val="2"/>
    </font>
    <font>
      <b/>
      <sz val="12"/>
      <color theme="0" tint="-0.499984740745262"/>
      <name val="Verdana"/>
      <family val="2"/>
    </font>
    <font>
      <b/>
      <sz val="11"/>
      <color theme="0" tint="-0.499984740745262"/>
      <name val="Verdana"/>
      <family val="2"/>
    </font>
    <font>
      <b/>
      <sz val="10"/>
      <color theme="0" tint="-0.499984740745262"/>
      <name val="Verdana"/>
      <family val="2"/>
    </font>
    <font>
      <sz val="10"/>
      <color theme="0" tint="-0.14999847407452621"/>
      <name val="Verdana"/>
      <family val="2"/>
    </font>
    <font>
      <sz val="10"/>
      <color rgb="FFFF0000"/>
      <name val="Verdana"/>
      <family val="2"/>
    </font>
    <font>
      <b/>
      <sz val="10"/>
      <color theme="0" tint="-0.14999847407452621"/>
      <name val="Arial"/>
      <family val="2"/>
    </font>
    <font>
      <sz val="14"/>
      <name val="Arial"/>
      <family val="2"/>
    </font>
    <font>
      <b/>
      <sz val="12"/>
      <name val="Verdana"/>
      <family val="2"/>
    </font>
    <font>
      <b/>
      <sz val="11"/>
      <name val="Verdana"/>
      <family val="2"/>
    </font>
    <font>
      <b/>
      <sz val="10"/>
      <color theme="0"/>
      <name val="Verdana"/>
      <family val="2"/>
    </font>
    <font>
      <b/>
      <sz val="14"/>
      <color theme="0"/>
      <name val="Verdana"/>
      <family val="2"/>
    </font>
    <font>
      <b/>
      <sz val="9"/>
      <color indexed="23"/>
      <name val="Arial"/>
      <family val="2"/>
    </font>
    <font>
      <b/>
      <i/>
      <sz val="10"/>
      <name val="Verdana"/>
      <family val="2"/>
    </font>
    <font>
      <sz val="9"/>
      <name val="宋体"/>
      <family val="3"/>
      <charset val="134"/>
    </font>
    <font>
      <sz val="9"/>
      <name val="細明體"/>
      <family val="3"/>
      <charset val="136"/>
    </font>
    <font>
      <sz val="16"/>
      <name val="Arial"/>
      <family val="2"/>
    </font>
    <font>
      <b/>
      <sz val="9"/>
      <name val="Verdana"/>
      <family val="2"/>
    </font>
    <font>
      <sz val="9"/>
      <color theme="1"/>
      <name val="Arial"/>
      <family val="2"/>
    </font>
    <font>
      <sz val="12"/>
      <color rgb="FF000000"/>
      <name val="Calibri"/>
      <family val="2"/>
    </font>
    <font>
      <sz val="14"/>
      <name val="Verdana"/>
      <family val="2"/>
    </font>
    <font>
      <sz val="11"/>
      <color theme="1"/>
      <name val="新細明體"/>
      <family val="2"/>
      <charset val="134"/>
      <scheme val="minor"/>
    </font>
  </fonts>
  <fills count="15">
    <fill>
      <patternFill patternType="none"/>
    </fill>
    <fill>
      <patternFill patternType="gray125"/>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7"/>
        <bgColor indexed="64"/>
      </patternFill>
    </fill>
    <fill>
      <patternFill patternType="solid">
        <fgColor indexed="42"/>
        <bgColor indexed="22"/>
      </patternFill>
    </fill>
    <fill>
      <patternFill patternType="solid">
        <fgColor indexed="44"/>
        <bgColor indexed="64"/>
      </patternFill>
    </fill>
    <fill>
      <patternFill patternType="solid">
        <fgColor indexed="9"/>
        <bgColor indexed="64"/>
      </patternFill>
    </fill>
    <fill>
      <patternFill patternType="solid">
        <fgColor rgb="FFCCFFCC"/>
        <bgColor indexed="64"/>
      </patternFill>
    </fill>
    <fill>
      <patternFill patternType="solid">
        <fgColor indexed="50"/>
        <bgColor indexed="64"/>
      </patternFill>
    </fill>
    <fill>
      <patternFill patternType="solid">
        <fgColor theme="8" tint="0.79998168889431442"/>
        <bgColor indexed="64"/>
      </patternFill>
    </fill>
    <fill>
      <patternFill patternType="solid">
        <fgColor theme="1"/>
        <bgColor indexed="64"/>
      </patternFill>
    </fill>
    <fill>
      <patternFill patternType="solid">
        <fgColor rgb="FFFFFFCC"/>
      </patternFill>
    </fill>
    <fill>
      <patternFill patternType="solid">
        <fgColor rgb="FFFFFF00"/>
        <bgColor indexed="64"/>
      </patternFill>
    </fill>
  </fills>
  <borders count="1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top style="medium">
        <color theme="0" tint="-0.249977111117893"/>
      </top>
      <bottom/>
      <diagonal/>
    </border>
    <border>
      <left/>
      <right/>
      <top style="medium">
        <color theme="0" tint="-0.249977111117893"/>
      </top>
      <bottom/>
      <diagonal/>
    </border>
    <border>
      <left/>
      <right style="medium">
        <color auto="1"/>
      </right>
      <top style="medium">
        <color theme="0" tint="-0.249977111117893"/>
      </top>
      <bottom/>
      <diagonal/>
    </border>
    <border>
      <left/>
      <right style="medium">
        <color theme="0" tint="-0.249977111117893"/>
      </right>
      <top style="medium">
        <color theme="0" tint="-0.249977111117893"/>
      </top>
      <bottom/>
      <diagonal/>
    </border>
    <border>
      <left/>
      <right style="thin">
        <color auto="1"/>
      </right>
      <top style="thin">
        <color theme="0" tint="-0.249977111117893"/>
      </top>
      <bottom style="thin">
        <color theme="0" tint="-0.249977111117893"/>
      </bottom>
      <diagonal/>
    </border>
    <border>
      <left/>
      <right style="medium">
        <color auto="1"/>
      </right>
      <top style="thin">
        <color theme="0" tint="-0.249977111117893"/>
      </top>
      <bottom style="thin">
        <color theme="0" tint="-0.249977111117893"/>
      </bottom>
      <diagonal/>
    </border>
    <border>
      <left style="medium">
        <color auto="1"/>
      </left>
      <right style="medium">
        <color theme="0" tint="-0.249977111117893"/>
      </right>
      <top style="thin">
        <color theme="0" tint="-0.249977111117893"/>
      </top>
      <bottom style="thin">
        <color theme="0" tint="-0.249977111117893"/>
      </bottom>
      <diagonal/>
    </border>
    <border>
      <left style="medium">
        <color theme="0" tint="-0.249977111117893"/>
      </left>
      <right/>
      <top style="thin">
        <color theme="0" tint="-0.249977111117893"/>
      </top>
      <bottom style="thin">
        <color theme="0" tint="-0.249977111117893"/>
      </bottom>
      <diagonal/>
    </border>
    <border>
      <left style="thin">
        <color indexed="55"/>
      </left>
      <right style="thin">
        <color indexed="55"/>
      </right>
      <top style="thin">
        <color indexed="55"/>
      </top>
      <bottom style="thin">
        <color indexed="55"/>
      </bottom>
      <diagonal/>
    </border>
    <border>
      <left style="thin">
        <color rgb="FFB2B2B2"/>
      </left>
      <right style="thin">
        <color rgb="FFB2B2B2"/>
      </right>
      <top style="thin">
        <color rgb="FFB2B2B2"/>
      </top>
      <bottom style="thin">
        <color rgb="FFB2B2B2"/>
      </bottom>
      <diagonal/>
    </border>
  </borders>
  <cellStyleXfs count="492">
    <xf numFmtId="181" fontId="0" fillId="0" borderId="0"/>
    <xf numFmtId="9" fontId="2" fillId="0" borderId="0" applyFont="0" applyFill="0" applyBorder="0" applyAlignment="0" applyProtection="0"/>
    <xf numFmtId="181" fontId="9" fillId="0" borderId="0"/>
    <xf numFmtId="181" fontId="2" fillId="0" borderId="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 fillId="0" borderId="0"/>
    <xf numFmtId="181" fontId="2" fillId="0" borderId="0"/>
    <xf numFmtId="181" fontId="2" fillId="0" borderId="0"/>
    <xf numFmtId="181" fontId="2" fillId="0" borderId="0"/>
    <xf numFmtId="181" fontId="2" fillId="0" borderId="0"/>
    <xf numFmtId="181" fontId="2" fillId="0" borderId="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181" fontId="24" fillId="0" borderId="0" applyNumberFormat="0" applyFill="0" applyBorder="0" applyAlignment="0" applyProtection="0"/>
    <xf numFmtId="181" fontId="25" fillId="0" borderId="0" applyNumberForma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61" fillId="0" borderId="0">
      <alignment vertical="center"/>
    </xf>
    <xf numFmtId="0" fontId="61" fillId="13" borderId="17" applyNumberFormat="0" applyFont="0" applyAlignment="0" applyProtection="0">
      <alignment vertical="center"/>
    </xf>
    <xf numFmtId="0" fontId="2" fillId="0" borderId="0"/>
  </cellStyleXfs>
  <cellXfs count="205">
    <xf numFmtId="181" fontId="0" fillId="0" borderId="0" xfId="0"/>
    <xf numFmtId="181" fontId="0" fillId="0" borderId="0" xfId="0" applyAlignment="1" applyProtection="1">
      <alignment horizontal="center"/>
      <protection locked="0"/>
    </xf>
    <xf numFmtId="181" fontId="0" fillId="0" borderId="0" xfId="0" applyProtection="1">
      <protection locked="0"/>
    </xf>
    <xf numFmtId="181" fontId="0" fillId="3" borderId="0" xfId="0" applyFill="1" applyProtection="1">
      <protection locked="0"/>
    </xf>
    <xf numFmtId="181" fontId="0" fillId="4" borderId="0" xfId="0" applyFill="1" applyProtection="1">
      <protection locked="0"/>
    </xf>
    <xf numFmtId="181" fontId="0" fillId="5" borderId="0" xfId="0" applyFill="1" applyProtection="1">
      <protection locked="0"/>
    </xf>
    <xf numFmtId="181" fontId="4" fillId="0" borderId="0" xfId="0" applyFont="1" applyAlignment="1" applyProtection="1">
      <alignment horizontal="center" vertical="center"/>
      <protection locked="0"/>
    </xf>
    <xf numFmtId="181" fontId="6" fillId="0" borderId="0" xfId="0" applyFont="1" applyBorder="1" applyAlignment="1" applyProtection="1">
      <alignment horizontal="center" vertical="center" textRotation="90"/>
      <protection locked="0"/>
    </xf>
    <xf numFmtId="10" fontId="5" fillId="0" borderId="0" xfId="1" applyNumberFormat="1" applyFont="1" applyBorder="1" applyAlignment="1" applyProtection="1">
      <alignment horizontal="center" vertical="center"/>
      <protection locked="0"/>
    </xf>
    <xf numFmtId="10" fontId="4" fillId="0" borderId="0" xfId="1" applyNumberFormat="1" applyFont="1" applyAlignment="1" applyProtection="1">
      <alignment horizontal="center" vertical="center"/>
      <protection locked="0"/>
    </xf>
    <xf numFmtId="181" fontId="11" fillId="0" borderId="0" xfId="0" applyFont="1" applyFill="1" applyProtection="1">
      <protection hidden="1"/>
    </xf>
    <xf numFmtId="181" fontId="2" fillId="0" borderId="0" xfId="0" applyFont="1" applyFill="1" applyProtection="1">
      <protection hidden="1"/>
    </xf>
    <xf numFmtId="181" fontId="12" fillId="0" borderId="0" xfId="0" applyFont="1" applyFill="1" applyAlignment="1" applyProtection="1">
      <alignment horizontal="center"/>
      <protection hidden="1"/>
    </xf>
    <xf numFmtId="181" fontId="12" fillId="0" borderId="0" xfId="0" applyFont="1" applyFill="1" applyAlignment="1" applyProtection="1">
      <alignment horizontal="left"/>
      <protection hidden="1"/>
    </xf>
    <xf numFmtId="181" fontId="10" fillId="0" borderId="0" xfId="0" applyFont="1" applyFill="1" applyProtection="1">
      <protection hidden="1"/>
    </xf>
    <xf numFmtId="176" fontId="11" fillId="0" borderId="0" xfId="0" applyNumberFormat="1" applyFont="1" applyFill="1" applyProtection="1">
      <protection hidden="1"/>
    </xf>
    <xf numFmtId="2" fontId="11" fillId="0" borderId="0" xfId="0" applyNumberFormat="1" applyFont="1" applyFill="1" applyProtection="1">
      <protection hidden="1"/>
    </xf>
    <xf numFmtId="181" fontId="14" fillId="0" borderId="0" xfId="0" applyFont="1" applyFill="1" applyBorder="1" applyAlignment="1" applyProtection="1">
      <alignment horizontal="centerContinuous" vertical="center"/>
      <protection hidden="1"/>
    </xf>
    <xf numFmtId="181" fontId="0" fillId="0" borderId="0" xfId="0" applyFill="1" applyProtection="1">
      <protection hidden="1"/>
    </xf>
    <xf numFmtId="181" fontId="0" fillId="0" borderId="0" xfId="0" applyAlignment="1">
      <alignment horizontal="center"/>
    </xf>
    <xf numFmtId="181" fontId="16" fillId="0" borderId="0" xfId="0" applyFont="1"/>
    <xf numFmtId="181" fontId="17" fillId="0" borderId="0" xfId="0" applyFont="1" applyAlignment="1">
      <alignment vertical="center"/>
    </xf>
    <xf numFmtId="181" fontId="0" fillId="0" borderId="0" xfId="0" applyAlignment="1">
      <alignment wrapText="1"/>
    </xf>
    <xf numFmtId="181" fontId="13" fillId="0" borderId="0" xfId="0" applyFont="1"/>
    <xf numFmtId="181" fontId="13" fillId="0" borderId="0" xfId="0" applyFont="1" applyAlignment="1">
      <alignment wrapText="1"/>
    </xf>
    <xf numFmtId="181" fontId="0" fillId="0" borderId="0" xfId="0" applyAlignment="1" applyProtection="1">
      <alignment horizontal="center" vertical="center" wrapText="1"/>
      <protection locked="0"/>
    </xf>
    <xf numFmtId="181" fontId="0" fillId="0" borderId="0" xfId="0" applyAlignment="1" applyProtection="1">
      <alignment horizontal="center" vertical="top" wrapText="1"/>
      <protection locked="0"/>
    </xf>
    <xf numFmtId="181" fontId="20" fillId="0" borderId="0" xfId="0" applyFont="1" applyAlignment="1">
      <alignment horizontal="center" vertical="center"/>
    </xf>
    <xf numFmtId="181" fontId="21" fillId="0" borderId="0" xfId="0" applyFont="1" applyAlignment="1">
      <alignment horizontal="left" vertical="center"/>
    </xf>
    <xf numFmtId="181" fontId="18" fillId="0" borderId="0" xfId="0" applyFont="1" applyAlignment="1">
      <alignment horizontal="center" vertical="center"/>
    </xf>
    <xf numFmtId="181" fontId="5" fillId="0" borderId="0" xfId="0" applyFont="1" applyAlignment="1">
      <alignment horizontal="center" vertical="center"/>
    </xf>
    <xf numFmtId="181" fontId="10" fillId="0" borderId="0" xfId="0" applyFont="1" applyFill="1" applyBorder="1" applyAlignment="1" applyProtection="1">
      <alignment vertical="center"/>
      <protection hidden="1"/>
    </xf>
    <xf numFmtId="181" fontId="0" fillId="0" borderId="0" xfId="0" applyFont="1"/>
    <xf numFmtId="181" fontId="0" fillId="0" borderId="0" xfId="0" applyFont="1" applyFill="1" applyProtection="1">
      <protection hidden="1"/>
    </xf>
    <xf numFmtId="181" fontId="0" fillId="0" borderId="0" xfId="0" applyFont="1" applyFill="1" applyBorder="1" applyAlignment="1" applyProtection="1">
      <alignment vertical="center"/>
      <protection hidden="1"/>
    </xf>
    <xf numFmtId="181" fontId="0" fillId="0" borderId="0" xfId="0" applyFont="1" applyFill="1" applyBorder="1" applyProtection="1">
      <protection hidden="1"/>
    </xf>
    <xf numFmtId="181" fontId="10" fillId="0" borderId="0" xfId="0" applyFont="1" applyFill="1" applyBorder="1" applyProtection="1">
      <protection hidden="1"/>
    </xf>
    <xf numFmtId="181" fontId="26" fillId="0" borderId="0" xfId="0" applyFont="1" applyFill="1" applyProtection="1">
      <protection hidden="1"/>
    </xf>
    <xf numFmtId="176" fontId="26" fillId="0" borderId="0" xfId="0" applyNumberFormat="1" applyFont="1" applyFill="1" applyProtection="1">
      <protection hidden="1"/>
    </xf>
    <xf numFmtId="176" fontId="26" fillId="0" borderId="0" xfId="0" applyNumberFormat="1" applyFont="1" applyFill="1" applyBorder="1" applyProtection="1">
      <protection hidden="1"/>
    </xf>
    <xf numFmtId="181" fontId="26" fillId="0" borderId="0" xfId="0" applyFont="1" applyFill="1" applyBorder="1" applyProtection="1">
      <protection hidden="1"/>
    </xf>
    <xf numFmtId="181" fontId="27" fillId="0" borderId="0" xfId="0" applyFont="1" applyFill="1" applyBorder="1" applyProtection="1">
      <protection hidden="1"/>
    </xf>
    <xf numFmtId="181" fontId="26" fillId="0" borderId="0" xfId="0" applyFont="1" applyFill="1" applyBorder="1" applyAlignment="1" applyProtection="1">
      <alignment horizontal="left"/>
      <protection hidden="1"/>
    </xf>
    <xf numFmtId="2" fontId="26" fillId="0" borderId="0" xfId="0" applyNumberFormat="1" applyFont="1" applyFill="1" applyBorder="1" applyAlignment="1" applyProtection="1">
      <alignment horizontal="left"/>
      <protection hidden="1"/>
    </xf>
    <xf numFmtId="178" fontId="26" fillId="0" borderId="0" xfId="0" applyNumberFormat="1" applyFont="1" applyFill="1" applyBorder="1" applyAlignment="1" applyProtection="1">
      <alignment horizontal="left"/>
      <protection hidden="1"/>
    </xf>
    <xf numFmtId="181" fontId="26" fillId="0" borderId="0" xfId="0" applyFont="1" applyFill="1" applyAlignment="1" applyProtection="1">
      <alignment horizontal="left"/>
      <protection hidden="1"/>
    </xf>
    <xf numFmtId="181" fontId="26" fillId="0" borderId="0" xfId="0" applyFont="1"/>
    <xf numFmtId="181" fontId="0" fillId="0" borderId="0" xfId="0" applyAlignment="1">
      <alignment horizontal="left" vertical="center" wrapText="1"/>
    </xf>
    <xf numFmtId="181" fontId="0" fillId="0" borderId="0" xfId="0" applyFont="1" applyAlignment="1">
      <alignment vertical="center"/>
    </xf>
    <xf numFmtId="181" fontId="1" fillId="0" borderId="0" xfId="0" applyFont="1"/>
    <xf numFmtId="181" fontId="0" fillId="0" borderId="0" xfId="0" applyAlignment="1">
      <alignment horizontal="right"/>
    </xf>
    <xf numFmtId="181" fontId="0" fillId="0" borderId="0" xfId="0" quotePrefix="1"/>
    <xf numFmtId="181" fontId="32" fillId="0" borderId="0" xfId="0" applyFont="1"/>
    <xf numFmtId="181" fontId="32" fillId="0" borderId="0" xfId="0" applyFont="1" applyAlignment="1">
      <alignment horizontal="right"/>
    </xf>
    <xf numFmtId="181" fontId="35" fillId="0" borderId="0" xfId="0" applyFont="1" applyProtection="1">
      <protection locked="0"/>
    </xf>
    <xf numFmtId="181" fontId="33" fillId="0" borderId="1" xfId="0" applyFont="1" applyBorder="1" applyAlignment="1" applyProtection="1">
      <alignment vertical="center"/>
      <protection locked="0"/>
    </xf>
    <xf numFmtId="181" fontId="5" fillId="0" borderId="1" xfId="0" applyFont="1" applyBorder="1" applyProtection="1">
      <protection locked="0"/>
    </xf>
    <xf numFmtId="181" fontId="33" fillId="0" borderId="1" xfId="0" applyFont="1" applyBorder="1" applyAlignment="1" applyProtection="1">
      <alignment horizontal="left" vertical="center"/>
      <protection locked="0"/>
    </xf>
    <xf numFmtId="181" fontId="33" fillId="0" borderId="1" xfId="0" applyFont="1" applyFill="1" applyBorder="1" applyAlignment="1" applyProtection="1">
      <alignment vertical="center"/>
      <protection locked="0"/>
    </xf>
    <xf numFmtId="181" fontId="19" fillId="9" borderId="1" xfId="0" applyFont="1" applyFill="1" applyBorder="1" applyAlignment="1" applyProtection="1">
      <alignment vertical="top" wrapText="1"/>
      <protection locked="0"/>
    </xf>
    <xf numFmtId="181" fontId="33" fillId="0" borderId="1" xfId="0" applyFont="1" applyFill="1" applyBorder="1" applyAlignment="1" applyProtection="1">
      <alignment vertical="center" wrapText="1"/>
      <protection locked="0"/>
    </xf>
    <xf numFmtId="181" fontId="33" fillId="0" borderId="1" xfId="0" applyFont="1" applyBorder="1" applyAlignment="1" applyProtection="1">
      <alignment wrapText="1"/>
      <protection locked="0"/>
    </xf>
    <xf numFmtId="2" fontId="5" fillId="2" borderId="1" xfId="0" applyNumberFormat="1" applyFont="1" applyFill="1" applyBorder="1" applyAlignment="1" applyProtection="1">
      <alignment horizontal="center" vertical="center"/>
      <protection locked="0"/>
    </xf>
    <xf numFmtId="2" fontId="5" fillId="0" borderId="1" xfId="0" applyNumberFormat="1" applyFont="1" applyFill="1" applyBorder="1" applyAlignment="1" applyProtection="1">
      <alignment horizontal="center" vertical="center"/>
    </xf>
    <xf numFmtId="178" fontId="5" fillId="0" borderId="1" xfId="0" applyNumberFormat="1" applyFont="1" applyBorder="1" applyAlignment="1" applyProtection="1">
      <alignment horizontal="center" vertical="center"/>
    </xf>
    <xf numFmtId="2" fontId="33" fillId="0" borderId="1" xfId="0" applyNumberFormat="1" applyFont="1" applyBorder="1" applyAlignment="1" applyProtection="1">
      <alignment vertical="center"/>
      <protection locked="0"/>
    </xf>
    <xf numFmtId="2" fontId="5" fillId="0" borderId="1" xfId="0" applyNumberFormat="1" applyFont="1" applyBorder="1" applyAlignment="1" applyProtection="1">
      <alignment horizontal="center" vertical="center"/>
    </xf>
    <xf numFmtId="177" fontId="5" fillId="8" borderId="1" xfId="2" applyNumberFormat="1" applyFont="1" applyFill="1" applyBorder="1" applyAlignment="1" applyProtection="1">
      <alignment horizontal="center" vertical="center"/>
    </xf>
    <xf numFmtId="176" fontId="5" fillId="0" borderId="1" xfId="0" applyNumberFormat="1" applyFont="1" applyBorder="1" applyAlignment="1" applyProtection="1">
      <alignment horizontal="center" vertical="center"/>
    </xf>
    <xf numFmtId="10" fontId="4" fillId="0" borderId="1" xfId="0" applyNumberFormat="1" applyFont="1" applyBorder="1" applyAlignment="1" applyProtection="1">
      <alignment horizontal="center" vertical="center"/>
    </xf>
    <xf numFmtId="181" fontId="19" fillId="7" borderId="1" xfId="0" applyFont="1" applyFill="1" applyBorder="1" applyAlignment="1" applyProtection="1">
      <alignment horizontal="center" vertical="center"/>
      <protection locked="0"/>
    </xf>
    <xf numFmtId="2" fontId="19" fillId="7" borderId="1" xfId="0" applyNumberFormat="1" applyFont="1" applyFill="1" applyBorder="1" applyAlignment="1" applyProtection="1">
      <alignment horizontal="center" vertical="center"/>
    </xf>
    <xf numFmtId="181" fontId="19" fillId="7" borderId="1" xfId="0" applyFont="1" applyFill="1" applyBorder="1" applyAlignment="1" applyProtection="1">
      <alignment horizontal="center" vertical="center"/>
    </xf>
    <xf numFmtId="181" fontId="36" fillId="2" borderId="1" xfId="0" applyFont="1" applyFill="1" applyBorder="1" applyAlignment="1" applyProtection="1">
      <alignment horizontal="center" vertical="center" wrapText="1"/>
      <protection locked="0"/>
    </xf>
    <xf numFmtId="181" fontId="5" fillId="0" borderId="1" xfId="0" applyFont="1" applyBorder="1" applyAlignment="1" applyProtection="1">
      <alignment horizontal="center" vertical="center" wrapText="1"/>
      <protection locked="0"/>
    </xf>
    <xf numFmtId="177" fontId="5" fillId="0" borderId="1" xfId="0" applyNumberFormat="1" applyFont="1" applyFill="1" applyBorder="1" applyAlignment="1" applyProtection="1">
      <alignment horizontal="center" vertical="center"/>
      <protection locked="0"/>
    </xf>
    <xf numFmtId="178" fontId="5" fillId="0" borderId="1" xfId="0" applyNumberFormat="1" applyFont="1" applyFill="1" applyBorder="1" applyAlignment="1" applyProtection="1">
      <alignment horizontal="center" vertical="center"/>
      <protection locked="0"/>
    </xf>
    <xf numFmtId="10" fontId="5" fillId="0" borderId="1" xfId="0" applyNumberFormat="1" applyFont="1" applyBorder="1" applyAlignment="1">
      <alignment horizontal="center" vertical="center"/>
    </xf>
    <xf numFmtId="2" fontId="5" fillId="0" borderId="1" xfId="0" applyNumberFormat="1" applyFont="1" applyFill="1" applyBorder="1" applyAlignment="1" applyProtection="1">
      <alignment horizontal="center" vertical="center"/>
      <protection locked="0"/>
    </xf>
    <xf numFmtId="177" fontId="5" fillId="0" borderId="6" xfId="0" applyNumberFormat="1" applyFont="1" applyFill="1" applyBorder="1" applyAlignment="1" applyProtection="1">
      <alignment horizontal="center" vertical="center"/>
      <protection locked="0"/>
    </xf>
    <xf numFmtId="2" fontId="5" fillId="0" borderId="6" xfId="0" applyNumberFormat="1" applyFont="1" applyFill="1" applyBorder="1" applyAlignment="1" applyProtection="1">
      <alignment horizontal="center" vertical="center"/>
      <protection locked="0"/>
    </xf>
    <xf numFmtId="2" fontId="38" fillId="0" borderId="7" xfId="0" applyNumberFormat="1" applyFont="1" applyFill="1" applyBorder="1" applyAlignment="1" applyProtection="1">
      <alignment horizontal="center" vertical="center" wrapText="1"/>
      <protection locked="0"/>
    </xf>
    <xf numFmtId="181" fontId="38" fillId="0" borderId="1" xfId="0" quotePrefix="1" applyFont="1" applyFill="1" applyBorder="1" applyAlignment="1" applyProtection="1">
      <alignment horizontal="center" vertical="center"/>
      <protection locked="0"/>
    </xf>
    <xf numFmtId="181" fontId="38" fillId="0" borderId="1" xfId="0" applyFont="1" applyFill="1" applyBorder="1" applyAlignment="1" applyProtection="1">
      <alignment horizontal="center" vertical="center"/>
      <protection locked="0"/>
    </xf>
    <xf numFmtId="181" fontId="38" fillId="0" borderId="1" xfId="0" applyFont="1" applyBorder="1" applyAlignment="1">
      <alignment horizontal="center" vertical="center"/>
    </xf>
    <xf numFmtId="2" fontId="38" fillId="0" borderId="1" xfId="0" applyNumberFormat="1" applyFont="1" applyFill="1" applyBorder="1" applyAlignment="1" applyProtection="1">
      <alignment horizontal="center" vertical="center" wrapText="1"/>
      <protection locked="0"/>
    </xf>
    <xf numFmtId="181" fontId="38" fillId="0" borderId="6" xfId="0" applyFont="1" applyBorder="1" applyAlignment="1">
      <alignment horizontal="center" vertical="center"/>
    </xf>
    <xf numFmtId="181" fontId="22" fillId="0" borderId="9" xfId="0" applyFont="1" applyBorder="1" applyAlignment="1">
      <alignment horizontal="centerContinuous" vertical="center"/>
    </xf>
    <xf numFmtId="181" fontId="22" fillId="0" borderId="10" xfId="0" applyFont="1" applyBorder="1" applyAlignment="1">
      <alignment horizontal="centerContinuous" vertical="center"/>
    </xf>
    <xf numFmtId="181" fontId="22" fillId="0" borderId="11" xfId="0" applyFont="1" applyBorder="1" applyAlignment="1">
      <alignment horizontal="centerContinuous" vertical="center"/>
    </xf>
    <xf numFmtId="181" fontId="38" fillId="0" borderId="2" xfId="0" applyFont="1" applyBorder="1" applyAlignment="1">
      <alignment horizontal="centerContinuous" vertical="center"/>
    </xf>
    <xf numFmtId="181" fontId="39" fillId="0" borderId="12" xfId="0" applyFont="1" applyBorder="1" applyAlignment="1">
      <alignment horizontal="centerContinuous" vertical="center"/>
    </xf>
    <xf numFmtId="181" fontId="39" fillId="0" borderId="2" xfId="0" applyFont="1" applyBorder="1" applyAlignment="1">
      <alignment horizontal="centerContinuous" vertical="center"/>
    </xf>
    <xf numFmtId="181" fontId="39" fillId="0" borderId="13" xfId="0" applyFont="1" applyBorder="1" applyAlignment="1">
      <alignment horizontal="centerContinuous" vertical="center"/>
    </xf>
    <xf numFmtId="181" fontId="39" fillId="0" borderId="3" xfId="0" applyFont="1" applyBorder="1" applyAlignment="1">
      <alignment horizontal="centerContinuous" vertical="center"/>
    </xf>
    <xf numFmtId="181" fontId="39" fillId="0" borderId="14" xfId="0" applyFont="1" applyBorder="1" applyAlignment="1">
      <alignment horizontal="centerContinuous" vertical="center"/>
    </xf>
    <xf numFmtId="181" fontId="38" fillId="0" borderId="15" xfId="0" applyFont="1" applyBorder="1" applyAlignment="1">
      <alignment horizontal="centerContinuous" vertical="center"/>
    </xf>
    <xf numFmtId="177" fontId="5" fillId="0" borderId="4" xfId="0" applyNumberFormat="1" applyFont="1" applyFill="1" applyBorder="1" applyAlignment="1" applyProtection="1">
      <alignment horizontal="left" vertical="center" wrapText="1"/>
      <protection locked="0"/>
    </xf>
    <xf numFmtId="2" fontId="5" fillId="0" borderId="4" xfId="0" applyNumberFormat="1" applyFont="1" applyFill="1" applyBorder="1" applyAlignment="1" applyProtection="1">
      <alignment horizontal="left" vertical="center" wrapText="1"/>
      <protection locked="0"/>
    </xf>
    <xf numFmtId="177" fontId="5" fillId="0" borderId="7" xfId="0" applyNumberFormat="1" applyFont="1" applyFill="1" applyBorder="1" applyAlignment="1" applyProtection="1">
      <alignment horizontal="center" vertical="center"/>
      <protection locked="0"/>
    </xf>
    <xf numFmtId="2" fontId="5" fillId="0" borderId="7" xfId="0" applyNumberFormat="1" applyFont="1" applyFill="1" applyBorder="1" applyAlignment="1" applyProtection="1">
      <alignment horizontal="center" vertical="center"/>
      <protection locked="0"/>
    </xf>
    <xf numFmtId="2" fontId="38" fillId="0" borderId="3" xfId="0" applyNumberFormat="1" applyFont="1" applyFill="1" applyBorder="1" applyAlignment="1" applyProtection="1">
      <alignment horizontal="center" vertical="center" wrapText="1"/>
      <protection locked="0"/>
    </xf>
    <xf numFmtId="181" fontId="39" fillId="0" borderId="5" xfId="0" applyFont="1" applyBorder="1" applyAlignment="1">
      <alignment horizontal="centerContinuous" vertical="center"/>
    </xf>
    <xf numFmtId="177" fontId="5" fillId="0" borderId="3" xfId="0" applyNumberFormat="1" applyFont="1" applyFill="1" applyBorder="1" applyAlignment="1" applyProtection="1">
      <alignment horizontal="center" vertical="center"/>
      <protection locked="0"/>
    </xf>
    <xf numFmtId="2" fontId="5" fillId="0" borderId="3" xfId="0" applyNumberFormat="1" applyFont="1" applyFill="1" applyBorder="1" applyAlignment="1" applyProtection="1">
      <alignment horizontal="center" vertical="center"/>
      <protection locked="0"/>
    </xf>
    <xf numFmtId="181" fontId="38" fillId="0" borderId="6" xfId="0" applyFont="1" applyFill="1" applyBorder="1" applyAlignment="1" applyProtection="1">
      <alignment horizontal="center" vertical="center"/>
      <protection locked="0"/>
    </xf>
    <xf numFmtId="181" fontId="37" fillId="0" borderId="0" xfId="0" applyFont="1" applyAlignment="1">
      <alignment horizontal="left" vertical="center"/>
    </xf>
    <xf numFmtId="181" fontId="37" fillId="0" borderId="0" xfId="0" applyFont="1" applyFill="1" applyBorder="1" applyAlignment="1" applyProtection="1">
      <alignment vertical="center"/>
      <protection hidden="1"/>
    </xf>
    <xf numFmtId="181" fontId="40" fillId="6" borderId="0" xfId="0" applyFont="1" applyFill="1" applyBorder="1" applyAlignment="1" applyProtection="1">
      <alignment horizontal="left" vertical="center"/>
      <protection locked="0"/>
    </xf>
    <xf numFmtId="181" fontId="41" fillId="6" borderId="0" xfId="0" applyFont="1" applyFill="1" applyBorder="1" applyAlignment="1" applyProtection="1">
      <alignment horizontal="left" vertical="center"/>
      <protection locked="0"/>
    </xf>
    <xf numFmtId="181" fontId="42" fillId="0" borderId="0" xfId="0" applyFont="1" applyFill="1" applyBorder="1" applyAlignment="1" applyProtection="1">
      <alignment horizontal="left" vertical="center"/>
      <protection hidden="1"/>
    </xf>
    <xf numFmtId="181" fontId="37" fillId="0" borderId="0" xfId="0" applyFont="1" applyFill="1" applyBorder="1" applyAlignment="1" applyProtection="1">
      <alignment horizontal="center" vertical="center"/>
      <protection hidden="1"/>
    </xf>
    <xf numFmtId="2" fontId="37" fillId="0" borderId="0" xfId="0" applyNumberFormat="1" applyFont="1" applyFill="1" applyBorder="1" applyAlignment="1" applyProtection="1">
      <alignment horizontal="center" vertical="center"/>
      <protection hidden="1"/>
    </xf>
    <xf numFmtId="10" fontId="37" fillId="0" borderId="0" xfId="0" applyNumberFormat="1" applyFont="1" applyFill="1" applyBorder="1" applyAlignment="1" applyProtection="1">
      <alignment horizontal="center" vertical="center"/>
      <protection hidden="1"/>
    </xf>
    <xf numFmtId="176" fontId="34" fillId="0" borderId="0" xfId="0" applyNumberFormat="1" applyFont="1" applyFill="1" applyBorder="1" applyAlignment="1" applyProtection="1">
      <alignment horizontal="center"/>
      <protection hidden="1"/>
    </xf>
    <xf numFmtId="181" fontId="34" fillId="0" borderId="0" xfId="0" applyFont="1" applyFill="1" applyBorder="1" applyAlignment="1" applyProtection="1">
      <alignment horizontal="center"/>
      <protection hidden="1"/>
    </xf>
    <xf numFmtId="181" fontId="34" fillId="0" borderId="0" xfId="0" quotePrefix="1" applyFont="1" applyFill="1" applyBorder="1" applyAlignment="1" applyProtection="1">
      <alignment horizontal="center"/>
      <protection hidden="1"/>
    </xf>
    <xf numFmtId="181" fontId="34" fillId="0" borderId="0" xfId="0" applyFont="1"/>
    <xf numFmtId="181" fontId="43" fillId="0" borderId="1" xfId="0" applyFont="1" applyFill="1" applyBorder="1" applyAlignment="1" applyProtection="1">
      <alignment horizontal="left"/>
      <protection hidden="1"/>
    </xf>
    <xf numFmtId="181" fontId="43" fillId="0" borderId="1" xfId="0" applyFont="1" applyFill="1" applyBorder="1" applyProtection="1">
      <protection hidden="1"/>
    </xf>
    <xf numFmtId="181" fontId="43" fillId="0" borderId="1" xfId="0" applyFont="1" applyBorder="1" applyAlignment="1" applyProtection="1">
      <alignment horizontal="left" vertical="center" wrapText="1"/>
      <protection locked="0"/>
    </xf>
    <xf numFmtId="181" fontId="41" fillId="0" borderId="1" xfId="0" applyNumberFormat="1" applyFont="1" applyBorder="1" applyAlignment="1" applyProtection="1">
      <alignment horizontal="center" vertical="center"/>
      <protection hidden="1"/>
    </xf>
    <xf numFmtId="181" fontId="44" fillId="0" borderId="0" xfId="0" applyFont="1" applyAlignment="1">
      <alignment vertical="center"/>
    </xf>
    <xf numFmtId="181" fontId="33" fillId="0" borderId="1" xfId="0" applyFont="1" applyBorder="1" applyAlignment="1" applyProtection="1">
      <alignment horizontal="left" vertical="center"/>
    </xf>
    <xf numFmtId="181" fontId="2" fillId="0" borderId="0" xfId="0" applyFont="1" applyFill="1" applyAlignment="1" applyProtection="1">
      <alignment horizontal="center"/>
      <protection locked="0"/>
    </xf>
    <xf numFmtId="181" fontId="47" fillId="0" borderId="0" xfId="0" applyFont="1" applyFill="1" applyBorder="1" applyAlignment="1" applyProtection="1">
      <alignment vertical="center"/>
      <protection hidden="1"/>
    </xf>
    <xf numFmtId="181" fontId="14" fillId="6" borderId="0" xfId="0" applyFont="1" applyFill="1" applyBorder="1" applyAlignment="1" applyProtection="1">
      <alignment horizontal="left" vertical="center"/>
      <protection locked="0"/>
    </xf>
    <xf numFmtId="181" fontId="48" fillId="6" borderId="0" xfId="0" applyFont="1" applyFill="1" applyBorder="1" applyAlignment="1" applyProtection="1">
      <alignment horizontal="left" vertical="center"/>
      <protection locked="0"/>
    </xf>
    <xf numFmtId="181" fontId="49" fillId="0" borderId="0" xfId="0" applyFont="1" applyFill="1" applyBorder="1" applyAlignment="1" applyProtection="1">
      <alignment horizontal="left" vertical="center"/>
      <protection hidden="1"/>
    </xf>
    <xf numFmtId="181" fontId="47" fillId="0" borderId="0" xfId="0" applyFont="1" applyFill="1" applyBorder="1" applyAlignment="1" applyProtection="1">
      <alignment horizontal="center" vertical="center"/>
      <protection hidden="1"/>
    </xf>
    <xf numFmtId="2" fontId="47" fillId="0" borderId="0" xfId="0" applyNumberFormat="1" applyFont="1" applyFill="1" applyBorder="1" applyAlignment="1" applyProtection="1">
      <alignment horizontal="center" vertical="center"/>
      <protection hidden="1"/>
    </xf>
    <xf numFmtId="10" fontId="47" fillId="0" borderId="0" xfId="0" applyNumberFormat="1" applyFont="1" applyFill="1" applyBorder="1" applyAlignment="1" applyProtection="1">
      <alignment horizontal="center" vertical="center"/>
      <protection hidden="1"/>
    </xf>
    <xf numFmtId="181" fontId="1" fillId="0" borderId="1" xfId="0" applyFont="1" applyFill="1" applyBorder="1" applyAlignment="1" applyProtection="1">
      <alignment horizontal="left"/>
      <protection hidden="1"/>
    </xf>
    <xf numFmtId="181" fontId="1" fillId="0" borderId="1" xfId="0" applyFont="1" applyFill="1" applyBorder="1" applyProtection="1">
      <protection hidden="1"/>
    </xf>
    <xf numFmtId="181" fontId="1" fillId="0" borderId="1" xfId="0" applyFont="1" applyBorder="1" applyAlignment="1" applyProtection="1">
      <alignment horizontal="left" vertical="center" wrapText="1"/>
      <protection locked="0"/>
    </xf>
    <xf numFmtId="181" fontId="48" fillId="0" borderId="1" xfId="0" applyNumberFormat="1" applyFont="1" applyBorder="1" applyAlignment="1" applyProtection="1">
      <alignment horizontal="center" vertical="center"/>
      <protection hidden="1"/>
    </xf>
    <xf numFmtId="181" fontId="0" fillId="0" borderId="0" xfId="0" applyFont="1" applyBorder="1"/>
    <xf numFmtId="181" fontId="26" fillId="0" borderId="0" xfId="0" applyFont="1" applyFill="1" applyAlignment="1" applyProtection="1">
      <alignment horizontal="center"/>
    </xf>
    <xf numFmtId="181" fontId="50" fillId="0" borderId="0" xfId="0" applyFont="1" applyAlignment="1" applyProtection="1"/>
    <xf numFmtId="181" fontId="51" fillId="0" borderId="0" xfId="0" applyFont="1" applyFill="1" applyBorder="1" applyAlignment="1" applyProtection="1">
      <alignment horizontal="centerContinuous" vertical="center"/>
      <protection hidden="1"/>
    </xf>
    <xf numFmtId="1" fontId="0" fillId="0" borderId="0" xfId="0" applyNumberFormat="1" applyAlignment="1" applyProtection="1">
      <alignment horizontal="center" vertical="top" wrapText="1"/>
      <protection locked="0"/>
    </xf>
    <xf numFmtId="181" fontId="6" fillId="9" borderId="1" xfId="0" applyFont="1" applyFill="1" applyBorder="1" applyAlignment="1" applyProtection="1">
      <alignment horizontal="center" vertical="center" wrapText="1"/>
      <protection locked="0"/>
    </xf>
    <xf numFmtId="181" fontId="26" fillId="0" borderId="0" xfId="0" applyFont="1" applyFill="1" applyAlignment="1" applyProtection="1">
      <alignment horizontal="center"/>
      <protection locked="0"/>
    </xf>
    <xf numFmtId="181" fontId="19" fillId="0" borderId="1" xfId="0" applyFont="1" applyFill="1" applyBorder="1" applyAlignment="1" applyProtection="1">
      <alignment horizontal="center" vertical="top" wrapText="1"/>
      <protection locked="0"/>
    </xf>
    <xf numFmtId="181" fontId="0" fillId="0" borderId="0" xfId="0" applyFill="1" applyAlignment="1" applyProtection="1">
      <alignment horizontal="center" vertical="top" wrapText="1"/>
      <protection locked="0"/>
    </xf>
    <xf numFmtId="181" fontId="0" fillId="0" borderId="0" xfId="0" applyFont="1" applyFill="1" applyAlignment="1" applyProtection="1">
      <alignment horizontal="center"/>
      <protection locked="0"/>
    </xf>
    <xf numFmtId="179" fontId="2" fillId="0" borderId="0" xfId="0" applyNumberFormat="1" applyFont="1" applyFill="1" applyAlignment="1" applyProtection="1">
      <alignment horizontal="center"/>
      <protection locked="0"/>
    </xf>
    <xf numFmtId="179" fontId="0" fillId="0" borderId="0" xfId="0" applyNumberFormat="1" applyProtection="1">
      <protection locked="0"/>
    </xf>
    <xf numFmtId="180" fontId="5" fillId="8" borderId="1" xfId="2" applyNumberFormat="1" applyFont="1" applyFill="1" applyBorder="1" applyAlignment="1" applyProtection="1">
      <alignment horizontal="center" vertical="center"/>
      <protection locked="0"/>
    </xf>
    <xf numFmtId="181" fontId="45" fillId="0" borderId="0" xfId="0" applyFont="1" applyFill="1" applyProtection="1">
      <protection hidden="1"/>
    </xf>
    <xf numFmtId="176" fontId="45" fillId="0" borderId="0" xfId="0" applyNumberFormat="1" applyFont="1" applyFill="1" applyProtection="1">
      <protection hidden="1"/>
    </xf>
    <xf numFmtId="181" fontId="5" fillId="0" borderId="1" xfId="468" applyFont="1" applyBorder="1" applyProtection="1">
      <protection locked="0"/>
    </xf>
    <xf numFmtId="49" fontId="6" fillId="2" borderId="1" xfId="0" applyNumberFormat="1" applyFont="1" applyFill="1" applyBorder="1" applyAlignment="1" applyProtection="1">
      <alignment horizontal="center" vertical="center"/>
      <protection locked="0"/>
    </xf>
    <xf numFmtId="177" fontId="5" fillId="2" borderId="1" xfId="0" applyNumberFormat="1" applyFont="1" applyFill="1" applyBorder="1" applyAlignment="1" applyProtection="1">
      <alignment horizontal="center" vertical="center"/>
      <protection locked="0"/>
    </xf>
    <xf numFmtId="14" fontId="5" fillId="0" borderId="1" xfId="0" applyNumberFormat="1" applyFont="1" applyBorder="1" applyProtection="1">
      <protection locked="0"/>
    </xf>
    <xf numFmtId="181" fontId="23" fillId="0" borderId="8" xfId="0" applyFont="1" applyBorder="1" applyAlignment="1">
      <alignment horizontal="centerContinuous" vertical="center"/>
    </xf>
    <xf numFmtId="181" fontId="31" fillId="0" borderId="0" xfId="0" applyFont="1" applyAlignment="1">
      <alignment horizontal="center" vertical="center"/>
    </xf>
    <xf numFmtId="181" fontId="29" fillId="0" borderId="0" xfId="0" applyFont="1" applyAlignment="1">
      <alignment horizontal="center" vertical="center"/>
    </xf>
    <xf numFmtId="181" fontId="0" fillId="0" borderId="0" xfId="0" applyAlignment="1">
      <alignment vertical="center"/>
    </xf>
    <xf numFmtId="181" fontId="30" fillId="0" borderId="0" xfId="0" applyFont="1" applyBorder="1" applyAlignment="1">
      <alignment horizontal="center" vertical="center"/>
    </xf>
    <xf numFmtId="181" fontId="28" fillId="0" borderId="0" xfId="0" applyFont="1" applyAlignment="1">
      <alignment horizontal="center" vertical="center"/>
    </xf>
    <xf numFmtId="181" fontId="46" fillId="0" borderId="0" xfId="0" applyFont="1" applyAlignment="1">
      <alignment horizontal="center" vertical="center"/>
    </xf>
    <xf numFmtId="181" fontId="46" fillId="0" borderId="0" xfId="0" quotePrefix="1" applyFont="1" applyAlignment="1">
      <alignment horizontal="center" vertical="center"/>
    </xf>
    <xf numFmtId="181" fontId="44" fillId="0" borderId="0" xfId="0" applyFont="1" applyAlignment="1">
      <alignment horizontal="center" vertical="center"/>
    </xf>
    <xf numFmtId="181" fontId="31" fillId="0" borderId="0" xfId="0" applyFont="1" applyAlignment="1">
      <alignment vertical="center"/>
    </xf>
    <xf numFmtId="181" fontId="29" fillId="0" borderId="0" xfId="0" applyFont="1" applyAlignment="1">
      <alignment vertical="center"/>
    </xf>
    <xf numFmtId="181" fontId="57" fillId="2" borderId="1" xfId="0" applyFont="1" applyFill="1" applyBorder="1" applyAlignment="1" applyProtection="1">
      <alignment horizontal="center" vertical="top" wrapText="1"/>
      <protection locked="0"/>
    </xf>
    <xf numFmtId="1" fontId="57" fillId="2" borderId="1" xfId="0" applyNumberFormat="1" applyFont="1" applyFill="1" applyBorder="1" applyAlignment="1" applyProtection="1">
      <alignment horizontal="center" vertical="center" wrapText="1"/>
      <protection locked="0"/>
    </xf>
    <xf numFmtId="181" fontId="19" fillId="2" borderId="1" xfId="0" applyFont="1" applyFill="1" applyBorder="1" applyAlignment="1" applyProtection="1">
      <alignment horizontal="center" vertical="center" wrapText="1"/>
      <protection locked="0"/>
    </xf>
    <xf numFmtId="178" fontId="5" fillId="0" borderId="1" xfId="0" applyNumberFormat="1" applyFont="1" applyBorder="1" applyAlignment="1" applyProtection="1">
      <alignment horizontal="center" vertical="center"/>
      <protection locked="0"/>
    </xf>
    <xf numFmtId="2" fontId="5" fillId="0" borderId="1" xfId="0" applyNumberFormat="1" applyFont="1" applyBorder="1" applyAlignment="1" applyProtection="1">
      <alignment horizontal="center" vertical="center"/>
      <protection locked="0"/>
    </xf>
    <xf numFmtId="177" fontId="5" fillId="8" borderId="1" xfId="2" applyNumberFormat="1" applyFont="1" applyFill="1" applyBorder="1" applyAlignment="1" applyProtection="1">
      <alignment horizontal="center" vertical="center"/>
      <protection locked="0"/>
    </xf>
    <xf numFmtId="176" fontId="5" fillId="0" borderId="1" xfId="0" applyNumberFormat="1" applyFont="1" applyBorder="1" applyAlignment="1" applyProtection="1">
      <alignment horizontal="center" vertical="center"/>
      <protection locked="0"/>
    </xf>
    <xf numFmtId="10" fontId="4" fillId="0" borderId="1" xfId="0" applyNumberFormat="1" applyFont="1" applyBorder="1" applyAlignment="1" applyProtection="1">
      <alignment horizontal="center" vertical="center"/>
      <protection locked="0"/>
    </xf>
    <xf numFmtId="2" fontId="19" fillId="7" borderId="1" xfId="0" applyNumberFormat="1" applyFont="1" applyFill="1" applyBorder="1" applyAlignment="1" applyProtection="1">
      <alignment horizontal="center" vertical="center"/>
      <protection locked="0"/>
    </xf>
    <xf numFmtId="182" fontId="19" fillId="7" borderId="1" xfId="0" applyNumberFormat="1" applyFont="1" applyFill="1" applyBorder="1" applyAlignment="1" applyProtection="1">
      <alignment horizontal="center" vertical="center"/>
      <protection locked="0"/>
    </xf>
    <xf numFmtId="2" fontId="58" fillId="11" borderId="1" xfId="0" applyNumberFormat="1" applyFont="1" applyFill="1" applyBorder="1" applyAlignment="1" applyProtection="1">
      <alignment horizontal="center" vertical="center"/>
      <protection locked="0"/>
    </xf>
    <xf numFmtId="181" fontId="57" fillId="2" borderId="1" xfId="0" applyFont="1" applyFill="1" applyBorder="1" applyAlignment="1" applyProtection="1">
      <alignment horizontal="center" vertical="center" wrapText="1"/>
      <protection locked="0"/>
    </xf>
    <xf numFmtId="181" fontId="52" fillId="10" borderId="16" xfId="0" quotePrefix="1" applyFont="1" applyFill="1" applyBorder="1" applyAlignment="1" applyProtection="1">
      <alignment horizontal="center" vertical="center"/>
      <protection locked="0"/>
    </xf>
    <xf numFmtId="181" fontId="60" fillId="12" borderId="0" xfId="0" applyFont="1" applyFill="1" applyProtection="1"/>
    <xf numFmtId="0" fontId="19" fillId="2" borderId="1" xfId="485" applyFont="1" applyFill="1" applyBorder="1" applyAlignment="1" applyProtection="1">
      <alignment horizontal="center" vertical="center" wrapText="1"/>
      <protection locked="0"/>
    </xf>
    <xf numFmtId="0" fontId="19" fillId="2" borderId="1" xfId="485" applyFont="1" applyFill="1" applyBorder="1" applyAlignment="1" applyProtection="1">
      <alignment horizontal="center" vertical="center" wrapText="1"/>
      <protection locked="0"/>
    </xf>
    <xf numFmtId="181" fontId="19" fillId="9" borderId="1" xfId="0" applyFont="1" applyFill="1" applyBorder="1" applyAlignment="1" applyProtection="1">
      <alignment horizontal="center" vertical="center" wrapText="1"/>
      <protection locked="0"/>
    </xf>
    <xf numFmtId="181" fontId="33" fillId="0" borderId="1" xfId="0" applyFont="1" applyBorder="1" applyAlignment="1" applyProtection="1">
      <alignment horizontal="center" vertical="center" wrapText="1"/>
      <protection locked="0"/>
    </xf>
    <xf numFmtId="181" fontId="38" fillId="0" borderId="4" xfId="0" applyFont="1" applyFill="1" applyBorder="1" applyAlignment="1" applyProtection="1">
      <alignment horizontal="center" vertical="center"/>
      <protection locked="0"/>
    </xf>
    <xf numFmtId="181" fontId="33" fillId="14" borderId="1" xfId="0" applyFont="1" applyFill="1" applyBorder="1" applyAlignment="1" applyProtection="1">
      <alignment vertical="center" wrapText="1"/>
      <protection locked="0"/>
    </xf>
    <xf numFmtId="181" fontId="33" fillId="14" borderId="1" xfId="0" applyFont="1" applyFill="1" applyBorder="1" applyAlignment="1" applyProtection="1">
      <alignment vertical="center"/>
      <protection locked="0"/>
    </xf>
    <xf numFmtId="181" fontId="33" fillId="14" borderId="1" xfId="0" applyFont="1" applyFill="1" applyBorder="1" applyAlignment="1" applyProtection="1">
      <alignment horizontal="left" vertical="center"/>
    </xf>
    <xf numFmtId="181" fontId="2" fillId="14" borderId="0" xfId="0" applyFont="1" applyFill="1" applyProtection="1">
      <protection locked="0"/>
    </xf>
    <xf numFmtId="181" fontId="2" fillId="14" borderId="0" xfId="0" applyFont="1" applyFill="1" applyAlignment="1" applyProtection="1">
      <alignment horizontal="center"/>
      <protection locked="0"/>
    </xf>
    <xf numFmtId="181" fontId="26" fillId="14" borderId="0" xfId="0" applyFont="1" applyFill="1" applyAlignment="1" applyProtection="1">
      <alignment horizontal="center"/>
      <protection locked="0"/>
    </xf>
    <xf numFmtId="181" fontId="0" fillId="14" borderId="0" xfId="0" applyFill="1" applyAlignment="1" applyProtection="1">
      <alignment horizontal="center" vertical="center" wrapText="1"/>
      <protection locked="0"/>
    </xf>
    <xf numFmtId="181" fontId="0" fillId="14" borderId="0" xfId="0" applyFill="1" applyAlignment="1" applyProtection="1">
      <alignment horizontal="center" vertical="top" wrapText="1"/>
      <protection locked="0"/>
    </xf>
    <xf numFmtId="181" fontId="19" fillId="14" borderId="1" xfId="0" applyFont="1" applyFill="1" applyBorder="1" applyAlignment="1" applyProtection="1">
      <alignment horizontal="center" vertical="top" wrapText="1"/>
      <protection locked="0"/>
    </xf>
    <xf numFmtId="1" fontId="0" fillId="14" borderId="0" xfId="0" applyNumberFormat="1" applyFill="1" applyAlignment="1" applyProtection="1">
      <alignment horizontal="center" vertical="top" wrapText="1"/>
      <protection locked="0"/>
    </xf>
    <xf numFmtId="181" fontId="0" fillId="14" borderId="0" xfId="0" applyFill="1" applyProtection="1">
      <protection locked="0"/>
    </xf>
    <xf numFmtId="181" fontId="0" fillId="14" borderId="0" xfId="0" applyFill="1" applyAlignment="1" applyProtection="1">
      <alignment horizontal="center"/>
      <protection locked="0"/>
    </xf>
    <xf numFmtId="179" fontId="2" fillId="14" borderId="0" xfId="0" applyNumberFormat="1" applyFont="1" applyFill="1" applyAlignment="1" applyProtection="1">
      <alignment horizontal="center"/>
      <protection locked="0"/>
    </xf>
    <xf numFmtId="179" fontId="0" fillId="14" borderId="0" xfId="0" applyNumberFormat="1" applyFill="1" applyProtection="1">
      <protection locked="0"/>
    </xf>
    <xf numFmtId="181" fontId="33" fillId="0" borderId="1" xfId="0" applyFont="1" applyFill="1" applyBorder="1" applyAlignment="1" applyProtection="1">
      <alignment horizontal="left" vertical="center"/>
    </xf>
    <xf numFmtId="181" fontId="5" fillId="0" borderId="1" xfId="468" applyFont="1" applyFill="1" applyBorder="1" applyProtection="1">
      <protection locked="0"/>
    </xf>
    <xf numFmtId="2" fontId="33" fillId="0" borderId="1" xfId="0" applyNumberFormat="1" applyFont="1" applyFill="1" applyBorder="1" applyAlignment="1" applyProtection="1">
      <alignment vertical="center" wrapText="1"/>
      <protection locked="0"/>
    </xf>
    <xf numFmtId="181" fontId="33" fillId="14" borderId="1" xfId="0" applyFont="1" applyFill="1" applyBorder="1" applyAlignment="1" applyProtection="1">
      <alignment vertical="center"/>
    </xf>
    <xf numFmtId="181" fontId="5" fillId="14" borderId="1" xfId="0" applyFont="1" applyFill="1" applyBorder="1" applyProtection="1">
      <protection locked="0"/>
    </xf>
    <xf numFmtId="181" fontId="5" fillId="14" borderId="1" xfId="0" quotePrefix="1" applyFont="1" applyFill="1" applyBorder="1" applyProtection="1">
      <protection locked="0"/>
    </xf>
  </cellXfs>
  <cellStyles count="492">
    <cellStyle name="一般" xfId="0" builtinId="0"/>
    <cellStyle name="一般 12" xfId="468" xr:uid="{00000000-0005-0000-0000-0000E5010000}"/>
    <cellStyle name="一般 2" xfId="471" xr:uid="{00000000-0005-0000-0000-0000E6010000}"/>
    <cellStyle name="一般 2 2 2" xfId="469" xr:uid="{00000000-0005-0000-0000-0000E7010000}"/>
    <cellStyle name="一般 2 2 2 2" xfId="470" xr:uid="{00000000-0005-0000-0000-0000E8010000}"/>
    <cellStyle name="一般 2 2 2 3" xfId="486" xr:uid="{00000000-0005-0000-0000-0000E9010000}"/>
    <cellStyle name="一般 3" xfId="484" xr:uid="{00000000-0005-0000-0000-0000EA010000}"/>
    <cellStyle name="已瀏覽過的超連結" xfId="5" builtinId="9" hidden="1"/>
    <cellStyle name="已瀏覽過的超連結" xfId="7" builtinId="9" hidden="1"/>
    <cellStyle name="已瀏覽過的超連結" xfId="9" builtinId="9" hidden="1"/>
    <cellStyle name="已瀏覽過的超連結" xfId="11" builtinId="9" hidden="1"/>
    <cellStyle name="已瀏覽過的超連結" xfId="13" builtinId="9" hidden="1"/>
    <cellStyle name="已瀏覽過的超連結" xfId="15" builtinId="9" hidden="1"/>
    <cellStyle name="已瀏覽過的超連結" xfId="17" builtinId="9" hidden="1"/>
    <cellStyle name="已瀏覽過的超連結" xfId="19" builtinId="9" hidden="1"/>
    <cellStyle name="已瀏覽過的超連結" xfId="21" builtinId="9" hidden="1"/>
    <cellStyle name="已瀏覽過的超連結" xfId="23" builtinId="9" hidden="1"/>
    <cellStyle name="已瀏覽過的超連結" xfId="25" builtinId="9" hidden="1"/>
    <cellStyle name="已瀏覽過的超連結" xfId="27" builtinId="9" hidden="1"/>
    <cellStyle name="已瀏覽過的超連結" xfId="29" builtinId="9" hidden="1"/>
    <cellStyle name="已瀏覽過的超連結" xfId="31" builtinId="9" hidden="1"/>
    <cellStyle name="已瀏覽過的超連結" xfId="33" builtinId="9" hidden="1"/>
    <cellStyle name="已瀏覽過的超連結" xfId="35" builtinId="9" hidden="1"/>
    <cellStyle name="已瀏覽過的超連結" xfId="37" builtinId="9" hidden="1"/>
    <cellStyle name="已瀏覽過的超連結" xfId="39" builtinId="9" hidden="1"/>
    <cellStyle name="已瀏覽過的超連結" xfId="41" builtinId="9" hidden="1"/>
    <cellStyle name="已瀏覽過的超連結" xfId="43" builtinId="9" hidden="1"/>
    <cellStyle name="已瀏覽過的超連結" xfId="45" builtinId="9" hidden="1"/>
    <cellStyle name="已瀏覽過的超連結" xfId="47" builtinId="9" hidden="1"/>
    <cellStyle name="已瀏覽過的超連結" xfId="49" builtinId="9" hidden="1"/>
    <cellStyle name="已瀏覽過的超連結" xfId="51" builtinId="9" hidden="1"/>
    <cellStyle name="已瀏覽過的超連結" xfId="53" builtinId="9" hidden="1"/>
    <cellStyle name="已瀏覽過的超連結" xfId="55" builtinId="9" hidden="1"/>
    <cellStyle name="已瀏覽過的超連結" xfId="57" builtinId="9" hidden="1"/>
    <cellStyle name="已瀏覽過的超連結" xfId="59" builtinId="9" hidden="1"/>
    <cellStyle name="已瀏覽過的超連結" xfId="61" builtinId="9" hidden="1"/>
    <cellStyle name="已瀏覽過的超連結" xfId="63" builtinId="9" hidden="1"/>
    <cellStyle name="已瀏覽過的超連結" xfId="65" builtinId="9" hidden="1"/>
    <cellStyle name="已瀏覽過的超連結" xfId="67" builtinId="9" hidden="1"/>
    <cellStyle name="已瀏覽過的超連結" xfId="69" builtinId="9" hidden="1"/>
    <cellStyle name="已瀏覽過的超連結" xfId="71" builtinId="9" hidden="1"/>
    <cellStyle name="已瀏覽過的超連結" xfId="73" builtinId="9" hidden="1"/>
    <cellStyle name="已瀏覽過的超連結" xfId="75" builtinId="9" hidden="1"/>
    <cellStyle name="已瀏覽過的超連結" xfId="77" builtinId="9" hidden="1"/>
    <cellStyle name="已瀏覽過的超連結" xfId="79" builtinId="9" hidden="1"/>
    <cellStyle name="已瀏覽過的超連結" xfId="81" builtinId="9" hidden="1"/>
    <cellStyle name="已瀏覽過的超連結" xfId="83" builtinId="9" hidden="1"/>
    <cellStyle name="已瀏覽過的超連結" xfId="85" builtinId="9" hidden="1"/>
    <cellStyle name="已瀏覽過的超連結" xfId="87" builtinId="9" hidden="1"/>
    <cellStyle name="已瀏覽過的超連結" xfId="89" builtinId="9" hidden="1"/>
    <cellStyle name="已瀏覽過的超連結" xfId="91" builtinId="9" hidden="1"/>
    <cellStyle name="已瀏覽過的超連結" xfId="93" builtinId="9" hidden="1"/>
    <cellStyle name="已瀏覽過的超連結" xfId="95" builtinId="9" hidden="1"/>
    <cellStyle name="已瀏覽過的超連結" xfId="97" builtinId="9" hidden="1"/>
    <cellStyle name="已瀏覽過的超連結" xfId="99" builtinId="9" hidden="1"/>
    <cellStyle name="已瀏覽過的超連結" xfId="101" builtinId="9" hidden="1"/>
    <cellStyle name="已瀏覽過的超連結" xfId="103" builtinId="9" hidden="1"/>
    <cellStyle name="已瀏覽過的超連結" xfId="105" builtinId="9" hidden="1"/>
    <cellStyle name="已瀏覽過的超連結" xfId="107" builtinId="9" hidden="1"/>
    <cellStyle name="已瀏覽過的超連結" xfId="109" builtinId="9" hidden="1"/>
    <cellStyle name="已瀏覽過的超連結" xfId="111" builtinId="9" hidden="1"/>
    <cellStyle name="已瀏覽過的超連結" xfId="113" builtinId="9" hidden="1"/>
    <cellStyle name="已瀏覽過的超連結" xfId="115" builtinId="9" hidden="1"/>
    <cellStyle name="已瀏覽過的超連結" xfId="117" builtinId="9" hidden="1"/>
    <cellStyle name="已瀏覽過的超連結" xfId="119" builtinId="9" hidden="1"/>
    <cellStyle name="已瀏覽過的超連結" xfId="121" builtinId="9" hidden="1"/>
    <cellStyle name="已瀏覽過的超連結" xfId="123" builtinId="9" hidden="1"/>
    <cellStyle name="已瀏覽過的超連結" xfId="125" builtinId="9" hidden="1"/>
    <cellStyle name="已瀏覽過的超連結" xfId="127" builtinId="9" hidden="1"/>
    <cellStyle name="已瀏覽過的超連結" xfId="129" builtinId="9" hidden="1"/>
    <cellStyle name="已瀏覽過的超連結" xfId="131" builtinId="9" hidden="1"/>
    <cellStyle name="已瀏覽過的超連結" xfId="133" builtinId="9" hidden="1"/>
    <cellStyle name="已瀏覽過的超連結" xfId="135" builtinId="9" hidden="1"/>
    <cellStyle name="已瀏覽過的超連結" xfId="137" builtinId="9" hidden="1"/>
    <cellStyle name="已瀏覽過的超連結" xfId="139" builtinId="9" hidden="1"/>
    <cellStyle name="已瀏覽過的超連結" xfId="141" builtinId="9" hidden="1"/>
    <cellStyle name="已瀏覽過的超連結" xfId="143" builtinId="9" hidden="1"/>
    <cellStyle name="已瀏覽過的超連結" xfId="145" builtinId="9" hidden="1"/>
    <cellStyle name="已瀏覽過的超連結" xfId="147" builtinId="9" hidden="1"/>
    <cellStyle name="已瀏覽過的超連結" xfId="149" builtinId="9" hidden="1"/>
    <cellStyle name="已瀏覽過的超連結" xfId="151" builtinId="9" hidden="1"/>
    <cellStyle name="已瀏覽過的超連結" xfId="153" builtinId="9" hidden="1"/>
    <cellStyle name="已瀏覽過的超連結" xfId="155" builtinId="9" hidden="1"/>
    <cellStyle name="已瀏覽過的超連結" xfId="157" builtinId="9" hidden="1"/>
    <cellStyle name="已瀏覽過的超連結" xfId="159" builtinId="9" hidden="1"/>
    <cellStyle name="已瀏覽過的超連結" xfId="161" builtinId="9" hidden="1"/>
    <cellStyle name="已瀏覽過的超連結" xfId="163" builtinId="9" hidden="1"/>
    <cellStyle name="已瀏覽過的超連結" xfId="165" builtinId="9" hidden="1"/>
    <cellStyle name="已瀏覽過的超連結" xfId="167" builtinId="9" hidden="1"/>
    <cellStyle name="已瀏覽過的超連結" xfId="169" builtinId="9" hidden="1"/>
    <cellStyle name="已瀏覽過的超連結" xfId="171" builtinId="9" hidden="1"/>
    <cellStyle name="已瀏覽過的超連結" xfId="173" builtinId="9" hidden="1"/>
    <cellStyle name="已瀏覽過的超連結" xfId="175" builtinId="9" hidden="1"/>
    <cellStyle name="已瀏覽過的超連結" xfId="177" builtinId="9" hidden="1"/>
    <cellStyle name="已瀏覽過的超連結" xfId="179" builtinId="9" hidden="1"/>
    <cellStyle name="已瀏覽過的超連結" xfId="181" builtinId="9" hidden="1"/>
    <cellStyle name="已瀏覽過的超連結" xfId="183" builtinId="9" hidden="1"/>
    <cellStyle name="已瀏覽過的超連結" xfId="185" builtinId="9" hidden="1"/>
    <cellStyle name="已瀏覽過的超連結" xfId="187" builtinId="9" hidden="1"/>
    <cellStyle name="已瀏覽過的超連結" xfId="189" builtinId="9" hidden="1"/>
    <cellStyle name="已瀏覽過的超連結" xfId="191" builtinId="9" hidden="1"/>
    <cellStyle name="已瀏覽過的超連結" xfId="193" builtinId="9" hidden="1"/>
    <cellStyle name="已瀏覽過的超連結" xfId="195" builtinId="9" hidden="1"/>
    <cellStyle name="已瀏覽過的超連結" xfId="197" builtinId="9" hidden="1"/>
    <cellStyle name="已瀏覽過的超連結" xfId="199" builtinId="9" hidden="1"/>
    <cellStyle name="已瀏覽過的超連結" xfId="201" builtinId="9" hidden="1"/>
    <cellStyle name="已瀏覽過的超連結" xfId="203" builtinId="9" hidden="1"/>
    <cellStyle name="已瀏覽過的超連結" xfId="205" builtinId="9" hidden="1"/>
    <cellStyle name="已瀏覽過的超連結" xfId="207" builtinId="9" hidden="1"/>
    <cellStyle name="已瀏覽過的超連結" xfId="209" builtinId="9" hidden="1"/>
    <cellStyle name="已瀏覽過的超連結" xfId="211" builtinId="9" hidden="1"/>
    <cellStyle name="已瀏覽過的超連結" xfId="213" builtinId="9" hidden="1"/>
    <cellStyle name="已瀏覽過的超連結" xfId="215" builtinId="9" hidden="1"/>
    <cellStyle name="已瀏覽過的超連結" xfId="217" builtinId="9" hidden="1"/>
    <cellStyle name="已瀏覽過的超連結" xfId="219" builtinId="9" hidden="1"/>
    <cellStyle name="已瀏覽過的超連結" xfId="221" builtinId="9" hidden="1"/>
    <cellStyle name="已瀏覽過的超連結" xfId="223" builtinId="9" hidden="1"/>
    <cellStyle name="已瀏覽過的超連結" xfId="225" builtinId="9" hidden="1"/>
    <cellStyle name="已瀏覽過的超連結" xfId="227" builtinId="9" hidden="1"/>
    <cellStyle name="已瀏覽過的超連結" xfId="229" builtinId="9" hidden="1"/>
    <cellStyle name="已瀏覽過的超連結" xfId="231" builtinId="9" hidden="1"/>
    <cellStyle name="已瀏覽過的超連結" xfId="233" builtinId="9" hidden="1"/>
    <cellStyle name="已瀏覽過的超連結" xfId="235" builtinId="9" hidden="1"/>
    <cellStyle name="已瀏覽過的超連結" xfId="237" builtinId="9" hidden="1"/>
    <cellStyle name="已瀏覽過的超連結" xfId="239" builtinId="9" hidden="1"/>
    <cellStyle name="已瀏覽過的超連結" xfId="241" builtinId="9" hidden="1"/>
    <cellStyle name="已瀏覽過的超連結" xfId="243" builtinId="9" hidden="1"/>
    <cellStyle name="已瀏覽過的超連結" xfId="245" builtinId="9" hidden="1"/>
    <cellStyle name="已瀏覽過的超連結" xfId="247" builtinId="9" hidden="1"/>
    <cellStyle name="已瀏覽過的超連結" xfId="249" builtinId="9" hidden="1"/>
    <cellStyle name="已瀏覽過的超連結" xfId="251" builtinId="9" hidden="1"/>
    <cellStyle name="已瀏覽過的超連結" xfId="253" builtinId="9" hidden="1"/>
    <cellStyle name="已瀏覽過的超連結" xfId="255" builtinId="9" hidden="1"/>
    <cellStyle name="已瀏覽過的超連結" xfId="257" builtinId="9" hidden="1"/>
    <cellStyle name="已瀏覽過的超連結" xfId="259" builtinId="9" hidden="1"/>
    <cellStyle name="已瀏覽過的超連結" xfId="261" builtinId="9" hidden="1"/>
    <cellStyle name="已瀏覽過的超連結" xfId="263" builtinId="9" hidden="1"/>
    <cellStyle name="已瀏覽過的超連結" xfId="265" builtinId="9" hidden="1"/>
    <cellStyle name="已瀏覽過的超連結" xfId="267" builtinId="9" hidden="1"/>
    <cellStyle name="已瀏覽過的超連結" xfId="269" builtinId="9" hidden="1"/>
    <cellStyle name="已瀏覽過的超連結" xfId="271" builtinId="9" hidden="1"/>
    <cellStyle name="已瀏覽過的超連結" xfId="273" builtinId="9" hidden="1"/>
    <cellStyle name="已瀏覽過的超連結" xfId="275" builtinId="9" hidden="1"/>
    <cellStyle name="已瀏覽過的超連結" xfId="277" builtinId="9" hidden="1"/>
    <cellStyle name="已瀏覽過的超連結" xfId="279" builtinId="9" hidden="1"/>
    <cellStyle name="已瀏覽過的超連結" xfId="281" builtinId="9" hidden="1"/>
    <cellStyle name="已瀏覽過的超連結" xfId="283" builtinId="9" hidden="1"/>
    <cellStyle name="已瀏覽過的超連結" xfId="285" builtinId="9" hidden="1"/>
    <cellStyle name="已瀏覽過的超連結" xfId="287" builtinId="9" hidden="1"/>
    <cellStyle name="已瀏覽過的超連結" xfId="289" builtinId="9" hidden="1"/>
    <cellStyle name="已瀏覽過的超連結" xfId="291" builtinId="9" hidden="1"/>
    <cellStyle name="已瀏覽過的超連結" xfId="293" builtinId="9" hidden="1"/>
    <cellStyle name="已瀏覽過的超連結" xfId="295" builtinId="9" hidden="1"/>
    <cellStyle name="已瀏覽過的超連結" xfId="297" builtinId="9" hidden="1"/>
    <cellStyle name="已瀏覽過的超連結" xfId="299" builtinId="9" hidden="1"/>
    <cellStyle name="已瀏覽過的超連結" xfId="301" builtinId="9" hidden="1"/>
    <cellStyle name="已瀏覽過的超連結" xfId="303" builtinId="9" hidden="1"/>
    <cellStyle name="已瀏覽過的超連結" xfId="305" builtinId="9" hidden="1"/>
    <cellStyle name="已瀏覽過的超連結" xfId="307" builtinId="9" hidden="1"/>
    <cellStyle name="已瀏覽過的超連結" xfId="309" builtinId="9" hidden="1"/>
    <cellStyle name="已瀏覽過的超連結" xfId="311" builtinId="9" hidden="1"/>
    <cellStyle name="已瀏覽過的超連結" xfId="313" builtinId="9" hidden="1"/>
    <cellStyle name="已瀏覽過的超連結" xfId="315" builtinId="9" hidden="1"/>
    <cellStyle name="已瀏覽過的超連結" xfId="317" builtinId="9" hidden="1"/>
    <cellStyle name="已瀏覽過的超連結" xfId="319" builtinId="9" hidden="1"/>
    <cellStyle name="已瀏覽過的超連結" xfId="321" builtinId="9" hidden="1"/>
    <cellStyle name="已瀏覽過的超連結" xfId="323" builtinId="9" hidden="1"/>
    <cellStyle name="已瀏覽過的超連結" xfId="325" builtinId="9" hidden="1"/>
    <cellStyle name="已瀏覽過的超連結" xfId="327" builtinId="9" hidden="1"/>
    <cellStyle name="已瀏覽過的超連結" xfId="329" builtinId="9" hidden="1"/>
    <cellStyle name="已瀏覽過的超連結" xfId="331" builtinId="9" hidden="1"/>
    <cellStyle name="已瀏覽過的超連結" xfId="333" builtinId="9" hidden="1"/>
    <cellStyle name="已瀏覽過的超連結" xfId="335" builtinId="9" hidden="1"/>
    <cellStyle name="已瀏覽過的超連結" xfId="337" builtinId="9" hidden="1"/>
    <cellStyle name="已瀏覽過的超連結" xfId="339" builtinId="9" hidden="1"/>
    <cellStyle name="已瀏覽過的超連結" xfId="341" builtinId="9" hidden="1"/>
    <cellStyle name="已瀏覽過的超連結" xfId="343" builtinId="9" hidden="1"/>
    <cellStyle name="已瀏覽過的超連結" xfId="345" builtinId="9" hidden="1"/>
    <cellStyle name="已瀏覽過的超連結" xfId="347" builtinId="9" hidden="1"/>
    <cellStyle name="已瀏覽過的超連結" xfId="349" builtinId="9" hidden="1"/>
    <cellStyle name="已瀏覽過的超連結" xfId="351" builtinId="9" hidden="1"/>
    <cellStyle name="已瀏覽過的超連結" xfId="353" builtinId="9" hidden="1"/>
    <cellStyle name="已瀏覽過的超連結" xfId="355" builtinId="9" hidden="1"/>
    <cellStyle name="已瀏覽過的超連結" xfId="357" builtinId="9" hidden="1"/>
    <cellStyle name="已瀏覽過的超連結" xfId="359" builtinId="9" hidden="1"/>
    <cellStyle name="已瀏覽過的超連結" xfId="361" builtinId="9" hidden="1"/>
    <cellStyle name="已瀏覽過的超連結" xfId="363" builtinId="9" hidden="1"/>
    <cellStyle name="已瀏覽過的超連結" xfId="365" builtinId="9" hidden="1"/>
    <cellStyle name="已瀏覽過的超連結" xfId="367" builtinId="9" hidden="1"/>
    <cellStyle name="已瀏覽過的超連結" xfId="369" builtinId="9" hidden="1"/>
    <cellStyle name="已瀏覽過的超連結" xfId="371" builtinId="9" hidden="1"/>
    <cellStyle name="已瀏覽過的超連結" xfId="373" builtinId="9" hidden="1"/>
    <cellStyle name="已瀏覽過的超連結" xfId="375" builtinId="9" hidden="1"/>
    <cellStyle name="已瀏覽過的超連結" xfId="377" builtinId="9" hidden="1"/>
    <cellStyle name="已瀏覽過的超連結" xfId="379" builtinId="9" hidden="1"/>
    <cellStyle name="已瀏覽過的超連結" xfId="381" builtinId="9" hidden="1"/>
    <cellStyle name="已瀏覽過的超連結" xfId="383" builtinId="9" hidden="1"/>
    <cellStyle name="已瀏覽過的超連結" xfId="385" builtinId="9" hidden="1"/>
    <cellStyle name="已瀏覽過的超連結" xfId="387" builtinId="9" hidden="1"/>
    <cellStyle name="已瀏覽過的超連結" xfId="389" builtinId="9" hidden="1"/>
    <cellStyle name="已瀏覽過的超連結" xfId="391" builtinId="9" hidden="1"/>
    <cellStyle name="已瀏覽過的超連結" xfId="393" builtinId="9" hidden="1"/>
    <cellStyle name="已瀏覽過的超連結" xfId="395" builtinId="9" hidden="1"/>
    <cellStyle name="已瀏覽過的超連結" xfId="397" builtinId="9" hidden="1"/>
    <cellStyle name="已瀏覽過的超連結" xfId="399" builtinId="9" hidden="1"/>
    <cellStyle name="已瀏覽過的超連結" xfId="401" builtinId="9" hidden="1"/>
    <cellStyle name="已瀏覽過的超連結" xfId="403" builtinId="9" hidden="1"/>
    <cellStyle name="已瀏覽過的超連結" xfId="405" builtinId="9" hidden="1"/>
    <cellStyle name="已瀏覽過的超連結" xfId="407" builtinId="9" hidden="1"/>
    <cellStyle name="已瀏覽過的超連結" xfId="409" builtinId="9" hidden="1"/>
    <cellStyle name="已瀏覽過的超連結" xfId="411" builtinId="9" hidden="1"/>
    <cellStyle name="已瀏覽過的超連結" xfId="413" builtinId="9" hidden="1"/>
    <cellStyle name="已瀏覽過的超連結" xfId="415" builtinId="9" hidden="1"/>
    <cellStyle name="已瀏覽過的超連結" xfId="417" builtinId="9" hidden="1"/>
    <cellStyle name="已瀏覽過的超連結" xfId="419" builtinId="9" hidden="1"/>
    <cellStyle name="已瀏覽過的超連結" xfId="421" builtinId="9" hidden="1"/>
    <cellStyle name="已瀏覽過的超連結" xfId="423" builtinId="9" hidden="1"/>
    <cellStyle name="已瀏覽過的超連結" xfId="425" builtinId="9" hidden="1"/>
    <cellStyle name="已瀏覽過的超連結" xfId="427" builtinId="9" hidden="1"/>
    <cellStyle name="已瀏覽過的超連結" xfId="429" builtinId="9" hidden="1"/>
    <cellStyle name="已瀏覽過的超連結" xfId="431" builtinId="9" hidden="1"/>
    <cellStyle name="已瀏覽過的超連結" xfId="433" builtinId="9" hidden="1"/>
    <cellStyle name="已瀏覽過的超連結" xfId="435" builtinId="9" hidden="1"/>
    <cellStyle name="已瀏覽過的超連結" xfId="437" builtinId="9" hidden="1"/>
    <cellStyle name="已瀏覽過的超連結" xfId="439" builtinId="9" hidden="1"/>
    <cellStyle name="已瀏覽過的超連結" xfId="441" builtinId="9" hidden="1"/>
    <cellStyle name="已瀏覽過的超連結" xfId="443" builtinId="9" hidden="1"/>
    <cellStyle name="已瀏覽過的超連結" xfId="445" builtinId="9" hidden="1"/>
    <cellStyle name="已瀏覽過的超連結" xfId="447" builtinId="9" hidden="1"/>
    <cellStyle name="已瀏覽過的超連結" xfId="449" builtinId="9" hidden="1"/>
    <cellStyle name="已瀏覽過的超連結" xfId="451" builtinId="9" hidden="1"/>
    <cellStyle name="已瀏覽過的超連結" xfId="453" builtinId="9" hidden="1"/>
    <cellStyle name="已瀏覽過的超連結" xfId="455" builtinId="9" hidden="1"/>
    <cellStyle name="已瀏覽過的超連結" xfId="457" builtinId="9" hidden="1"/>
    <cellStyle name="已瀏覽過的超連結" xfId="459" builtinId="9" hidden="1"/>
    <cellStyle name="已瀏覽過的超連結" xfId="461" builtinId="9" hidden="1"/>
    <cellStyle name="已瀏覽過的超連結" xfId="463" builtinId="9" hidden="1"/>
    <cellStyle name="已瀏覽過的超連結" xfId="465" builtinId="9" hidden="1"/>
    <cellStyle name="已瀏覽過的超連結" xfId="467" builtinId="9" hidden="1"/>
    <cellStyle name="已瀏覽過的超連結" xfId="475" builtinId="9" hidden="1"/>
    <cellStyle name="已瀏覽過的超連結" xfId="477" builtinId="9" hidden="1"/>
    <cellStyle name="已瀏覽過的超連結" xfId="479" builtinId="9" hidden="1"/>
    <cellStyle name="已瀏覽過的超連結" xfId="481" builtinId="9" hidden="1"/>
    <cellStyle name="已瀏覽過的超連結" xfId="483" builtinId="9" hidden="1"/>
    <cellStyle name="百分比" xfId="1" builtinId="5"/>
    <cellStyle name="百分比 2" xfId="487" xr:uid="{00000000-0005-0000-0000-0000DC010000}"/>
    <cellStyle name="注释 2" xfId="490" xr:uid="{00000000-0005-0000-0000-0000EB010000}"/>
    <cellStyle name="常规 2" xfId="472" xr:uid="{00000000-0005-0000-0000-0000DE010000}"/>
    <cellStyle name="常规 2 2" xfId="485" xr:uid="{00000000-0005-0000-0000-0000DF010000}"/>
    <cellStyle name="常规 3" xfId="473" xr:uid="{00000000-0005-0000-0000-0000E0010000}"/>
    <cellStyle name="常规 3 2" xfId="491" xr:uid="{00000000-0005-0000-0000-0000E1010000}"/>
    <cellStyle name="常规 4" xfId="488" xr:uid="{00000000-0005-0000-0000-0000E2010000}"/>
    <cellStyle name="常规 5" xfId="489" xr:uid="{00000000-0005-0000-0000-0000E3010000}"/>
    <cellStyle name="常规_K20 Top case Cpk Rev.39" xfId="2" xr:uid="{00000000-0005-0000-0000-0000E4010000}"/>
    <cellStyle name="超連結" xfId="4" builtinId="8" hidden="1"/>
    <cellStyle name="超連結" xfId="6" builtinId="8" hidden="1"/>
    <cellStyle name="超連結" xfId="8" builtinId="8" hidden="1"/>
    <cellStyle name="超連結" xfId="10" builtinId="8" hidden="1"/>
    <cellStyle name="超連結" xfId="12" builtinId="8" hidden="1"/>
    <cellStyle name="超連結" xfId="14" builtinId="8" hidden="1"/>
    <cellStyle name="超連結" xfId="16" builtinId="8" hidden="1"/>
    <cellStyle name="超連結" xfId="18" builtinId="8" hidden="1"/>
    <cellStyle name="超連結" xfId="20" builtinId="8" hidden="1"/>
    <cellStyle name="超連結" xfId="22" builtinId="8" hidden="1"/>
    <cellStyle name="超連結" xfId="24" builtinId="8" hidden="1"/>
    <cellStyle name="超連結" xfId="26" builtinId="8" hidden="1"/>
    <cellStyle name="超連結" xfId="28" builtinId="8" hidden="1"/>
    <cellStyle name="超連結" xfId="30" builtinId="8" hidden="1"/>
    <cellStyle name="超連結" xfId="32" builtinId="8" hidden="1"/>
    <cellStyle name="超連結" xfId="34" builtinId="8" hidden="1"/>
    <cellStyle name="超連結" xfId="36" builtinId="8" hidden="1"/>
    <cellStyle name="超連結" xfId="38" builtinId="8" hidden="1"/>
    <cellStyle name="超連結" xfId="40" builtinId="8" hidden="1"/>
    <cellStyle name="超連結" xfId="42" builtinId="8" hidden="1"/>
    <cellStyle name="超連結" xfId="44" builtinId="8" hidden="1"/>
    <cellStyle name="超連結" xfId="46" builtinId="8" hidden="1"/>
    <cellStyle name="超連結" xfId="48" builtinId="8" hidden="1"/>
    <cellStyle name="超連結" xfId="50" builtinId="8" hidden="1"/>
    <cellStyle name="超連結" xfId="52" builtinId="8" hidden="1"/>
    <cellStyle name="超連結" xfId="54" builtinId="8" hidden="1"/>
    <cellStyle name="超連結" xfId="56" builtinId="8" hidden="1"/>
    <cellStyle name="超連結" xfId="58" builtinId="8" hidden="1"/>
    <cellStyle name="超連結" xfId="60" builtinId="8" hidden="1"/>
    <cellStyle name="超連結" xfId="62" builtinId="8" hidden="1"/>
    <cellStyle name="超連結" xfId="64" builtinId="8" hidden="1"/>
    <cellStyle name="超連結" xfId="66" builtinId="8" hidden="1"/>
    <cellStyle name="超連結" xfId="68" builtinId="8" hidden="1"/>
    <cellStyle name="超連結" xfId="70" builtinId="8" hidden="1"/>
    <cellStyle name="超連結" xfId="72" builtinId="8" hidden="1"/>
    <cellStyle name="超連結" xfId="74" builtinId="8" hidden="1"/>
    <cellStyle name="超連結" xfId="76" builtinId="8" hidden="1"/>
    <cellStyle name="超連結" xfId="78" builtinId="8" hidden="1"/>
    <cellStyle name="超連結" xfId="80" builtinId="8" hidden="1"/>
    <cellStyle name="超連結" xfId="82" builtinId="8" hidden="1"/>
    <cellStyle name="超連結" xfId="84" builtinId="8" hidden="1"/>
    <cellStyle name="超連結" xfId="86" builtinId="8" hidden="1"/>
    <cellStyle name="超連結" xfId="88" builtinId="8" hidden="1"/>
    <cellStyle name="超連結" xfId="90" builtinId="8" hidden="1"/>
    <cellStyle name="超連結" xfId="92" builtinId="8" hidden="1"/>
    <cellStyle name="超連結" xfId="94" builtinId="8" hidden="1"/>
    <cellStyle name="超連結" xfId="96" builtinId="8" hidden="1"/>
    <cellStyle name="超連結" xfId="98" builtinId="8" hidden="1"/>
    <cellStyle name="超連結" xfId="100" builtinId="8" hidden="1"/>
    <cellStyle name="超連結" xfId="102" builtinId="8" hidden="1"/>
    <cellStyle name="超連結" xfId="104" builtinId="8" hidden="1"/>
    <cellStyle name="超連結" xfId="106" builtinId="8" hidden="1"/>
    <cellStyle name="超連結" xfId="108" builtinId="8" hidden="1"/>
    <cellStyle name="超連結" xfId="110" builtinId="8" hidden="1"/>
    <cellStyle name="超連結" xfId="112" builtinId="8" hidden="1"/>
    <cellStyle name="超連結" xfId="114" builtinId="8" hidden="1"/>
    <cellStyle name="超連結" xfId="116" builtinId="8" hidden="1"/>
    <cellStyle name="超連結" xfId="118" builtinId="8" hidden="1"/>
    <cellStyle name="超連結" xfId="120" builtinId="8" hidden="1"/>
    <cellStyle name="超連結" xfId="122" builtinId="8" hidden="1"/>
    <cellStyle name="超連結" xfId="124" builtinId="8" hidden="1"/>
    <cellStyle name="超連結" xfId="126" builtinId="8" hidden="1"/>
    <cellStyle name="超連結" xfId="128" builtinId="8" hidden="1"/>
    <cellStyle name="超連結" xfId="130" builtinId="8" hidden="1"/>
    <cellStyle name="超連結" xfId="132" builtinId="8" hidden="1"/>
    <cellStyle name="超連結" xfId="134" builtinId="8" hidden="1"/>
    <cellStyle name="超連結" xfId="136" builtinId="8" hidden="1"/>
    <cellStyle name="超連結" xfId="138" builtinId="8" hidden="1"/>
    <cellStyle name="超連結" xfId="140" builtinId="8" hidden="1"/>
    <cellStyle name="超連結" xfId="142" builtinId="8" hidden="1"/>
    <cellStyle name="超連結" xfId="144" builtinId="8" hidden="1"/>
    <cellStyle name="超連結" xfId="146" builtinId="8" hidden="1"/>
    <cellStyle name="超連結" xfId="148" builtinId="8" hidden="1"/>
    <cellStyle name="超連結" xfId="150" builtinId="8" hidden="1"/>
    <cellStyle name="超連結" xfId="152" builtinId="8" hidden="1"/>
    <cellStyle name="超連結" xfId="154" builtinId="8" hidden="1"/>
    <cellStyle name="超連結" xfId="156" builtinId="8" hidden="1"/>
    <cellStyle name="超連結" xfId="158" builtinId="8" hidden="1"/>
    <cellStyle name="超連結" xfId="160" builtinId="8" hidden="1"/>
    <cellStyle name="超連結" xfId="162" builtinId="8" hidden="1"/>
    <cellStyle name="超連結" xfId="164" builtinId="8" hidden="1"/>
    <cellStyle name="超連結" xfId="166" builtinId="8" hidden="1"/>
    <cellStyle name="超連結" xfId="168" builtinId="8" hidden="1"/>
    <cellStyle name="超連結" xfId="170" builtinId="8" hidden="1"/>
    <cellStyle name="超連結" xfId="172" builtinId="8" hidden="1"/>
    <cellStyle name="超連結" xfId="174" builtinId="8" hidden="1"/>
    <cellStyle name="超連結" xfId="176" builtinId="8" hidden="1"/>
    <cellStyle name="超連結" xfId="178" builtinId="8" hidden="1"/>
    <cellStyle name="超連結" xfId="180" builtinId="8" hidden="1"/>
    <cellStyle name="超連結" xfId="182" builtinId="8" hidden="1"/>
    <cellStyle name="超連結" xfId="184" builtinId="8" hidden="1"/>
    <cellStyle name="超連結" xfId="186" builtinId="8" hidden="1"/>
    <cellStyle name="超連結" xfId="188" builtinId="8" hidden="1"/>
    <cellStyle name="超連結" xfId="190" builtinId="8" hidden="1"/>
    <cellStyle name="超連結" xfId="192" builtinId="8" hidden="1"/>
    <cellStyle name="超連結" xfId="194" builtinId="8" hidden="1"/>
    <cellStyle name="超連結" xfId="196" builtinId="8" hidden="1"/>
    <cellStyle name="超連結" xfId="198" builtinId="8" hidden="1"/>
    <cellStyle name="超連結" xfId="200" builtinId="8" hidden="1"/>
    <cellStyle name="超連結" xfId="202" builtinId="8" hidden="1"/>
    <cellStyle name="超連結" xfId="204" builtinId="8" hidden="1"/>
    <cellStyle name="超連結" xfId="206" builtinId="8" hidden="1"/>
    <cellStyle name="超連結" xfId="208" builtinId="8" hidden="1"/>
    <cellStyle name="超連結" xfId="210" builtinId="8" hidden="1"/>
    <cellStyle name="超連結" xfId="212" builtinId="8" hidden="1"/>
    <cellStyle name="超連結" xfId="214" builtinId="8" hidden="1"/>
    <cellStyle name="超連結" xfId="216" builtinId="8" hidden="1"/>
    <cellStyle name="超連結" xfId="218" builtinId="8" hidden="1"/>
    <cellStyle name="超連結" xfId="220" builtinId="8" hidden="1"/>
    <cellStyle name="超連結" xfId="222" builtinId="8" hidden="1"/>
    <cellStyle name="超連結" xfId="224" builtinId="8" hidden="1"/>
    <cellStyle name="超連結" xfId="226" builtinId="8" hidden="1"/>
    <cellStyle name="超連結" xfId="228" builtinId="8" hidden="1"/>
    <cellStyle name="超連結" xfId="230" builtinId="8" hidden="1"/>
    <cellStyle name="超連結" xfId="232" builtinId="8" hidden="1"/>
    <cellStyle name="超連結" xfId="234" builtinId="8" hidden="1"/>
    <cellStyle name="超連結" xfId="236" builtinId="8" hidden="1"/>
    <cellStyle name="超連結" xfId="238" builtinId="8" hidden="1"/>
    <cellStyle name="超連結" xfId="240" builtinId="8" hidden="1"/>
    <cellStyle name="超連結" xfId="242" builtinId="8" hidden="1"/>
    <cellStyle name="超連結" xfId="244" builtinId="8" hidden="1"/>
    <cellStyle name="超連結" xfId="246" builtinId="8" hidden="1"/>
    <cellStyle name="超連結" xfId="248" builtinId="8" hidden="1"/>
    <cellStyle name="超連結" xfId="250" builtinId="8" hidden="1"/>
    <cellStyle name="超連結" xfId="252" builtinId="8" hidden="1"/>
    <cellStyle name="超連結" xfId="254" builtinId="8" hidden="1"/>
    <cellStyle name="超連結" xfId="256" builtinId="8" hidden="1"/>
    <cellStyle name="超連結" xfId="258" builtinId="8" hidden="1"/>
    <cellStyle name="超連結" xfId="260" builtinId="8" hidden="1"/>
    <cellStyle name="超連結" xfId="262" builtinId="8" hidden="1"/>
    <cellStyle name="超連結" xfId="264" builtinId="8" hidden="1"/>
    <cellStyle name="超連結" xfId="266" builtinId="8" hidden="1"/>
    <cellStyle name="超連結" xfId="268" builtinId="8" hidden="1"/>
    <cellStyle name="超連結" xfId="270" builtinId="8" hidden="1"/>
    <cellStyle name="超連結" xfId="272" builtinId="8" hidden="1"/>
    <cellStyle name="超連結" xfId="274" builtinId="8" hidden="1"/>
    <cellStyle name="超連結" xfId="276" builtinId="8" hidden="1"/>
    <cellStyle name="超連結" xfId="278" builtinId="8" hidden="1"/>
    <cellStyle name="超連結" xfId="280" builtinId="8" hidden="1"/>
    <cellStyle name="超連結" xfId="282" builtinId="8" hidden="1"/>
    <cellStyle name="超連結" xfId="284" builtinId="8" hidden="1"/>
    <cellStyle name="超連結" xfId="286" builtinId="8" hidden="1"/>
    <cellStyle name="超連結" xfId="288" builtinId="8" hidden="1"/>
    <cellStyle name="超連結" xfId="290" builtinId="8" hidden="1"/>
    <cellStyle name="超連結" xfId="292" builtinId="8" hidden="1"/>
    <cellStyle name="超連結" xfId="294" builtinId="8" hidden="1"/>
    <cellStyle name="超連結" xfId="296" builtinId="8" hidden="1"/>
    <cellStyle name="超連結" xfId="298" builtinId="8" hidden="1"/>
    <cellStyle name="超連結" xfId="300" builtinId="8" hidden="1"/>
    <cellStyle name="超連結" xfId="302" builtinId="8" hidden="1"/>
    <cellStyle name="超連結" xfId="304" builtinId="8" hidden="1"/>
    <cellStyle name="超連結" xfId="306" builtinId="8" hidden="1"/>
    <cellStyle name="超連結" xfId="308" builtinId="8" hidden="1"/>
    <cellStyle name="超連結" xfId="310" builtinId="8" hidden="1"/>
    <cellStyle name="超連結" xfId="312" builtinId="8" hidden="1"/>
    <cellStyle name="超連結" xfId="314" builtinId="8" hidden="1"/>
    <cellStyle name="超連結" xfId="316" builtinId="8" hidden="1"/>
    <cellStyle name="超連結" xfId="318" builtinId="8" hidden="1"/>
    <cellStyle name="超連結" xfId="320" builtinId="8" hidden="1"/>
    <cellStyle name="超連結" xfId="322" builtinId="8" hidden="1"/>
    <cellStyle name="超連結" xfId="324" builtinId="8" hidden="1"/>
    <cellStyle name="超連結" xfId="326" builtinId="8" hidden="1"/>
    <cellStyle name="超連結" xfId="328" builtinId="8" hidden="1"/>
    <cellStyle name="超連結" xfId="330" builtinId="8" hidden="1"/>
    <cellStyle name="超連結" xfId="332" builtinId="8" hidden="1"/>
    <cellStyle name="超連結" xfId="334" builtinId="8" hidden="1"/>
    <cellStyle name="超連結" xfId="336" builtinId="8" hidden="1"/>
    <cellStyle name="超連結" xfId="338" builtinId="8" hidden="1"/>
    <cellStyle name="超連結" xfId="340" builtinId="8" hidden="1"/>
    <cellStyle name="超連結" xfId="342" builtinId="8" hidden="1"/>
    <cellStyle name="超連結" xfId="344" builtinId="8" hidden="1"/>
    <cellStyle name="超連結" xfId="346" builtinId="8" hidden="1"/>
    <cellStyle name="超連結" xfId="348" builtinId="8" hidden="1"/>
    <cellStyle name="超連結" xfId="350" builtinId="8" hidden="1"/>
    <cellStyle name="超連結" xfId="352" builtinId="8" hidden="1"/>
    <cellStyle name="超連結" xfId="354" builtinId="8" hidden="1"/>
    <cellStyle name="超連結" xfId="356" builtinId="8" hidden="1"/>
    <cellStyle name="超連結" xfId="358" builtinId="8" hidden="1"/>
    <cellStyle name="超連結" xfId="360" builtinId="8" hidden="1"/>
    <cellStyle name="超連結" xfId="362" builtinId="8" hidden="1"/>
    <cellStyle name="超連結" xfId="364" builtinId="8" hidden="1"/>
    <cellStyle name="超連結" xfId="366" builtinId="8" hidden="1"/>
    <cellStyle name="超連結" xfId="368" builtinId="8" hidden="1"/>
    <cellStyle name="超連結" xfId="370" builtinId="8" hidden="1"/>
    <cellStyle name="超連結" xfId="372" builtinId="8" hidden="1"/>
    <cellStyle name="超連結" xfId="374" builtinId="8" hidden="1"/>
    <cellStyle name="超連結" xfId="376" builtinId="8" hidden="1"/>
    <cellStyle name="超連結" xfId="378" builtinId="8" hidden="1"/>
    <cellStyle name="超連結" xfId="380" builtinId="8" hidden="1"/>
    <cellStyle name="超連結" xfId="382" builtinId="8" hidden="1"/>
    <cellStyle name="超連結" xfId="384" builtinId="8" hidden="1"/>
    <cellStyle name="超連結" xfId="386" builtinId="8" hidden="1"/>
    <cellStyle name="超連結" xfId="388" builtinId="8" hidden="1"/>
    <cellStyle name="超連結" xfId="390" builtinId="8" hidden="1"/>
    <cellStyle name="超連結" xfId="392" builtinId="8" hidden="1"/>
    <cellStyle name="超連結" xfId="394" builtinId="8" hidden="1"/>
    <cellStyle name="超連結" xfId="396" builtinId="8" hidden="1"/>
    <cellStyle name="超連結" xfId="398" builtinId="8" hidden="1"/>
    <cellStyle name="超連結" xfId="400" builtinId="8" hidden="1"/>
    <cellStyle name="超連結" xfId="402" builtinId="8" hidden="1"/>
    <cellStyle name="超連結" xfId="404" builtinId="8" hidden="1"/>
    <cellStyle name="超連結" xfId="406" builtinId="8" hidden="1"/>
    <cellStyle name="超連結" xfId="408" builtinId="8" hidden="1"/>
    <cellStyle name="超連結" xfId="410" builtinId="8" hidden="1"/>
    <cellStyle name="超連結" xfId="412" builtinId="8" hidden="1"/>
    <cellStyle name="超連結" xfId="414" builtinId="8" hidden="1"/>
    <cellStyle name="超連結" xfId="416" builtinId="8" hidden="1"/>
    <cellStyle name="超連結" xfId="418" builtinId="8" hidden="1"/>
    <cellStyle name="超連結" xfId="420" builtinId="8" hidden="1"/>
    <cellStyle name="超連結" xfId="422" builtinId="8" hidden="1"/>
    <cellStyle name="超連結" xfId="424" builtinId="8" hidden="1"/>
    <cellStyle name="超連結" xfId="426" builtinId="8" hidden="1"/>
    <cellStyle name="超連結" xfId="428" builtinId="8" hidden="1"/>
    <cellStyle name="超連結" xfId="430" builtinId="8" hidden="1"/>
    <cellStyle name="超連結" xfId="432" builtinId="8" hidden="1"/>
    <cellStyle name="超連結" xfId="434" builtinId="8" hidden="1"/>
    <cellStyle name="超連結" xfId="436" builtinId="8" hidden="1"/>
    <cellStyle name="超連結" xfId="438" builtinId="8" hidden="1"/>
    <cellStyle name="超連結" xfId="440" builtinId="8" hidden="1"/>
    <cellStyle name="超連結" xfId="442" builtinId="8" hidden="1"/>
    <cellStyle name="超連結" xfId="444" builtinId="8" hidden="1"/>
    <cellStyle name="超連結" xfId="446" builtinId="8" hidden="1"/>
    <cellStyle name="超連結" xfId="448" builtinId="8" hidden="1"/>
    <cellStyle name="超連結" xfId="450" builtinId="8" hidden="1"/>
    <cellStyle name="超連結" xfId="452" builtinId="8" hidden="1"/>
    <cellStyle name="超連結" xfId="454" builtinId="8" hidden="1"/>
    <cellStyle name="超連結" xfId="456" builtinId="8" hidden="1"/>
    <cellStyle name="超連結" xfId="458" builtinId="8" hidden="1"/>
    <cellStyle name="超連結" xfId="460" builtinId="8" hidden="1"/>
    <cellStyle name="超連結" xfId="462" builtinId="8" hidden="1"/>
    <cellStyle name="超連結" xfId="464" builtinId="8" hidden="1"/>
    <cellStyle name="超連結" xfId="466" builtinId="8" hidden="1"/>
    <cellStyle name="超連結" xfId="474" builtinId="8" hidden="1"/>
    <cellStyle name="超連結" xfId="476" builtinId="8" hidden="1"/>
    <cellStyle name="超連結" xfId="478" builtinId="8" hidden="1"/>
    <cellStyle name="超連結" xfId="480" builtinId="8" hidden="1"/>
    <cellStyle name="超連結" xfId="482" builtinId="8" hidden="1"/>
    <cellStyle name="標準_069-0711-D (3)" xfId="3" xr:uid="{00000000-0005-0000-0000-0000DD010000}"/>
  </cellStyles>
  <dxfs count="342">
    <dxf>
      <fill>
        <patternFill>
          <bgColor indexed="44"/>
        </patternFill>
      </fill>
    </dxf>
    <dxf>
      <fill>
        <patternFill>
          <bgColor indexed="43"/>
        </patternFill>
      </fill>
    </dxf>
    <dxf>
      <fill>
        <patternFill>
          <bgColor indexed="27"/>
        </patternFill>
      </fill>
    </dxf>
    <dxf>
      <fill>
        <patternFill>
          <bgColor indexed="10"/>
        </patternFill>
      </fill>
    </dxf>
    <dxf>
      <fill>
        <patternFill>
          <bgColor indexed="43"/>
        </patternFill>
      </fill>
    </dxf>
    <dxf>
      <fill>
        <patternFill>
          <bgColor indexed="27"/>
        </patternFill>
      </fill>
    </dxf>
    <dxf>
      <fill>
        <patternFill>
          <bgColor indexed="27"/>
        </patternFill>
      </fill>
    </dxf>
    <dxf>
      <fill>
        <patternFill>
          <bgColor indexed="44"/>
        </patternFill>
      </fill>
    </dxf>
    <dxf>
      <fill>
        <patternFill>
          <bgColor indexed="44"/>
        </patternFill>
      </fill>
    </dxf>
    <dxf>
      <fill>
        <patternFill>
          <bgColor indexed="43"/>
        </patternFill>
      </fill>
    </dxf>
    <dxf>
      <fill>
        <patternFill>
          <bgColor indexed="27"/>
        </patternFill>
      </fill>
    </dxf>
    <dxf>
      <fill>
        <patternFill>
          <bgColor indexed="10"/>
        </patternFill>
      </fill>
    </dxf>
    <dxf>
      <fill>
        <patternFill>
          <bgColor indexed="43"/>
        </patternFill>
      </fill>
    </dxf>
    <dxf>
      <fill>
        <patternFill>
          <bgColor indexed="27"/>
        </patternFill>
      </fill>
    </dxf>
    <dxf>
      <fill>
        <patternFill>
          <bgColor indexed="27"/>
        </patternFill>
      </fill>
    </dxf>
    <dxf>
      <fill>
        <patternFill>
          <bgColor indexed="44"/>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10"/>
        </patternFill>
      </fill>
    </dxf>
    <dxf>
      <fill>
        <patternFill>
          <bgColor indexed="13"/>
        </patternFill>
      </fill>
    </dxf>
    <dxf>
      <fill>
        <patternFill>
          <bgColor indexed="57"/>
        </patternFill>
      </fill>
    </dxf>
    <dxf>
      <fill>
        <patternFill>
          <bgColor indexed="10"/>
        </patternFill>
      </fill>
    </dxf>
    <dxf>
      <fill>
        <patternFill>
          <bgColor indexed="13"/>
        </patternFill>
      </fill>
    </dxf>
    <dxf>
      <fill>
        <patternFill>
          <bgColor indexed="57"/>
        </patternFill>
      </fill>
    </dxf>
    <dxf>
      <font>
        <b val="0"/>
        <i val="0"/>
        <condense val="0"/>
        <extend val="0"/>
        <color indexed="12"/>
      </font>
    </dxf>
    <dxf>
      <font>
        <b val="0"/>
        <i val="0"/>
        <condense val="0"/>
        <extend val="0"/>
        <color indexed="12"/>
      </font>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ont>
        <b val="0"/>
        <i val="0"/>
        <condense val="0"/>
        <extend val="0"/>
        <color indexed="12"/>
      </font>
    </dxf>
    <dxf>
      <fill>
        <patternFill>
          <bgColor indexed="10"/>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ont>
        <b val="0"/>
        <i val="0"/>
        <condense val="0"/>
        <extend val="0"/>
        <color indexed="12"/>
      </font>
    </dxf>
    <dxf>
      <font>
        <b val="0"/>
        <i val="0"/>
        <condense val="0"/>
        <extend val="0"/>
        <color indexed="12"/>
      </font>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ont>
        <b val="0"/>
        <i val="0"/>
        <condense val="0"/>
        <extend val="0"/>
        <color indexed="12"/>
      </font>
    </dxf>
    <dxf>
      <fill>
        <patternFill>
          <bgColor indexed="10"/>
        </patternFill>
      </fill>
    </dxf>
    <dxf>
      <fill>
        <patternFill>
          <bgColor indexed="13"/>
        </patternFill>
      </fill>
    </dxf>
    <dxf>
      <fill>
        <patternFill>
          <bgColor indexed="57"/>
        </patternFill>
      </fill>
    </dxf>
    <dxf>
      <fill>
        <patternFill>
          <bgColor indexed="57"/>
        </patternFill>
      </fill>
    </dxf>
    <dxf>
      <fill>
        <patternFill>
          <bgColor indexed="44"/>
        </patternFill>
      </fill>
    </dxf>
    <dxf>
      <fill>
        <patternFill>
          <bgColor indexed="10"/>
        </patternFill>
      </fill>
    </dxf>
    <dxf>
      <fill>
        <patternFill>
          <bgColor indexed="13"/>
        </patternFill>
      </fill>
    </dxf>
    <dxf>
      <font>
        <condense val="0"/>
        <extend val="0"/>
        <color auto="1"/>
      </font>
      <fill>
        <patternFill>
          <bgColor indexed="57"/>
        </patternFill>
      </fill>
    </dxf>
    <dxf>
      <fill>
        <patternFill>
          <bgColor indexed="10"/>
        </patternFill>
      </fill>
    </dxf>
    <dxf>
      <fill>
        <patternFill>
          <bgColor indexed="13"/>
        </patternFill>
      </fill>
    </dxf>
    <dxf>
      <font>
        <condense val="0"/>
        <extend val="0"/>
        <color auto="1"/>
      </font>
      <fill>
        <patternFill>
          <bgColor indexed="57"/>
        </patternFill>
      </fill>
    </dxf>
    <dxf>
      <fill>
        <patternFill>
          <bgColor indexed="10"/>
        </patternFill>
      </fill>
    </dxf>
    <dxf>
      <fill>
        <patternFill>
          <bgColor indexed="13"/>
        </patternFill>
      </fill>
    </dxf>
    <dxf>
      <font>
        <condense val="0"/>
        <extend val="0"/>
        <color auto="1"/>
      </font>
      <fill>
        <patternFill>
          <bgColor indexed="57"/>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005870007732004E-2"/>
          <c:y val="8.9754747568319512E-2"/>
          <c:w val="0.87671421583324105"/>
          <c:h val="0.70404507053807452"/>
        </c:manualLayout>
      </c:layout>
      <c:barChart>
        <c:barDir val="col"/>
        <c:grouping val="stacked"/>
        <c:varyColors val="0"/>
        <c:ser>
          <c:idx val="0"/>
          <c:order val="0"/>
          <c:spPr>
            <a:gradFill rotWithShape="0">
              <a:gsLst>
                <a:gs pos="0">
                  <a:srgbClr val="9BC1FF"/>
                </a:gs>
                <a:gs pos="100000">
                  <a:srgbClr val="3F80CD"/>
                </a:gs>
              </a:gsLst>
              <a:lin ang="5400000"/>
            </a:gradFill>
            <a:ln w="25400">
              <a:noFill/>
            </a:ln>
            <a:effectLst>
              <a:outerShdw dist="35921" dir="2700000" algn="br">
                <a:srgbClr val="000000"/>
              </a:outerShdw>
            </a:effectLst>
          </c:spPr>
          <c:invertIfNegative val="0"/>
          <c:cat>
            <c:numRef>
              <c:f>'Histogram Chart'!$G$22:$G$35</c:f>
              <c:numCache>
                <c:formatCode>0.000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'Histogram Chart'!$H$22:$H$35</c:f>
              <c:numCache>
                <c:formatCode>_([$€-2]* #,##0.00_);_([$€-2]* \(#,##0.00\);_([$€-2]* "-"??_)</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DFB8-4B13-AF9F-DF0933922DBF}"/>
            </c:ext>
          </c:extLst>
        </c:ser>
        <c:dLbls>
          <c:showLegendKey val="0"/>
          <c:showVal val="0"/>
          <c:showCatName val="0"/>
          <c:showSerName val="0"/>
          <c:showPercent val="0"/>
          <c:showBubbleSize val="0"/>
        </c:dLbls>
        <c:gapWidth val="0"/>
        <c:overlap val="50"/>
        <c:axId val="178145536"/>
        <c:axId val="178155520"/>
      </c:barChart>
      <c:scatterChart>
        <c:scatterStyle val="lineMarker"/>
        <c:varyColors val="0"/>
        <c:ser>
          <c:idx val="1"/>
          <c:order val="1"/>
          <c:spPr>
            <a:ln w="25400">
              <a:solidFill>
                <a:schemeClr val="accent2"/>
              </a:solidFill>
            </a:ln>
          </c:spPr>
          <c:marker>
            <c:symbol val="none"/>
          </c:marker>
          <c:xVal>
            <c:numRef>
              <c:f>'Histogram Chart'!$J$22:$J$35</c:f>
              <c:numCache>
                <c:formatCode>0.000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'Histogram Chart'!$I$22:$I$35</c:f>
              <c:numCache>
                <c:formatCode>_([$€-2]* #,##0.00_);_([$€-2]* \(#,##0.00\);_([$€-2]* "-"??_)</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1"/>
          <c:extLst>
            <c:ext xmlns:c16="http://schemas.microsoft.com/office/drawing/2014/chart" uri="{C3380CC4-5D6E-409C-BE32-E72D297353CC}">
              <c16:uniqueId val="{00000001-DFB8-4B13-AF9F-DF0933922DBF}"/>
            </c:ext>
          </c:extLst>
        </c:ser>
        <c:ser>
          <c:idx val="2"/>
          <c:order val="2"/>
          <c:tx>
            <c:strRef>
              <c:f>'Histogram Chart'!$E$6</c:f>
              <c:strCache>
                <c:ptCount val="1"/>
                <c:pt idx="0">
                  <c:v>LSL</c:v>
                </c:pt>
              </c:strCache>
            </c:strRef>
          </c:tx>
          <c:spPr>
            <a:ln w="38100">
              <a:solidFill>
                <a:srgbClr val="FF0000"/>
              </a:solidFill>
              <a:prstDash val="solid"/>
            </a:ln>
          </c:spPr>
          <c:marker>
            <c:symbol val="none"/>
          </c:marker>
          <c:xVal>
            <c:numRef>
              <c:f>'Histogram Chart'!$E$7:$E$8</c:f>
              <c:numCache>
                <c:formatCode>0.000</c:formatCode>
                <c:ptCount val="2"/>
                <c:pt idx="0">
                  <c:v>0</c:v>
                </c:pt>
                <c:pt idx="1">
                  <c:v>0</c:v>
                </c:pt>
              </c:numCache>
            </c:numRef>
          </c:xVal>
          <c:yVal>
            <c:numRef>
              <c:f>'Histogram Chart'!$D$7:$D$8</c:f>
              <c:numCache>
                <c:formatCode>_([$€-2]* #,##0.00_);_([$€-2]* \(#,##0.00\);_([$€-2]* "-"??_)</c:formatCode>
                <c:ptCount val="2"/>
                <c:pt idx="0">
                  <c:v>0</c:v>
                </c:pt>
                <c:pt idx="1">
                  <c:v>0</c:v>
                </c:pt>
              </c:numCache>
            </c:numRef>
          </c:yVal>
          <c:smooth val="0"/>
          <c:extLst>
            <c:ext xmlns:c16="http://schemas.microsoft.com/office/drawing/2014/chart" uri="{C3380CC4-5D6E-409C-BE32-E72D297353CC}">
              <c16:uniqueId val="{00000002-DFB8-4B13-AF9F-DF0933922DBF}"/>
            </c:ext>
          </c:extLst>
        </c:ser>
        <c:ser>
          <c:idx val="4"/>
          <c:order val="3"/>
          <c:tx>
            <c:strRef>
              <c:f>'Histogram Chart'!$G$6</c:f>
              <c:strCache>
                <c:ptCount val="1"/>
                <c:pt idx="0">
                  <c:v>USL</c:v>
                </c:pt>
              </c:strCache>
            </c:strRef>
          </c:tx>
          <c:spPr>
            <a:ln w="38100" cmpd="sng">
              <a:solidFill>
                <a:srgbClr val="FF0000"/>
              </a:solidFill>
            </a:ln>
          </c:spPr>
          <c:marker>
            <c:symbol val="none"/>
          </c:marker>
          <c:xVal>
            <c:numRef>
              <c:f>'Histogram Chart'!$G$7:$G$8</c:f>
              <c:numCache>
                <c:formatCode>0.000</c:formatCode>
                <c:ptCount val="2"/>
                <c:pt idx="0">
                  <c:v>0</c:v>
                </c:pt>
                <c:pt idx="1">
                  <c:v>0</c:v>
                </c:pt>
              </c:numCache>
            </c:numRef>
          </c:xVal>
          <c:yVal>
            <c:numRef>
              <c:f>'Histogram Chart'!$D$7:$D$8</c:f>
              <c:numCache>
                <c:formatCode>_([$€-2]* #,##0.00_);_([$€-2]* \(#,##0.00\);_([$€-2]* "-"??_)</c:formatCode>
                <c:ptCount val="2"/>
                <c:pt idx="0">
                  <c:v>0</c:v>
                </c:pt>
                <c:pt idx="1">
                  <c:v>0</c:v>
                </c:pt>
              </c:numCache>
            </c:numRef>
          </c:yVal>
          <c:smooth val="0"/>
          <c:extLst>
            <c:ext xmlns:c16="http://schemas.microsoft.com/office/drawing/2014/chart" uri="{C3380CC4-5D6E-409C-BE32-E72D297353CC}">
              <c16:uniqueId val="{00000003-DFB8-4B13-AF9F-DF0933922DBF}"/>
            </c:ext>
          </c:extLst>
        </c:ser>
        <c:ser>
          <c:idx val="5"/>
          <c:order val="4"/>
          <c:tx>
            <c:strRef>
              <c:f>'Histogram Chart'!$H$6</c:f>
              <c:strCache>
                <c:ptCount val="1"/>
                <c:pt idx="0">
                  <c:v>-3Sigma</c:v>
                </c:pt>
              </c:strCache>
            </c:strRef>
          </c:tx>
          <c:spPr>
            <a:ln w="57150" cmpd="sng">
              <a:solidFill>
                <a:srgbClr val="FFFF00"/>
              </a:solidFill>
              <a:prstDash val="sysDot"/>
            </a:ln>
          </c:spPr>
          <c:marker>
            <c:symbol val="none"/>
          </c:marker>
          <c:xVal>
            <c:numRef>
              <c:f>'Histogram Chart'!$H$7:$H$8</c:f>
              <c:numCache>
                <c:formatCode>0.000</c:formatCode>
                <c:ptCount val="2"/>
                <c:pt idx="0">
                  <c:v>0</c:v>
                </c:pt>
                <c:pt idx="1">
                  <c:v>0</c:v>
                </c:pt>
              </c:numCache>
            </c:numRef>
          </c:xVal>
          <c:yVal>
            <c:numRef>
              <c:f>'Histogram Chart'!$D$7:$D$8</c:f>
              <c:numCache>
                <c:formatCode>_([$€-2]* #,##0.00_);_([$€-2]* \(#,##0.00\);_([$€-2]* "-"??_)</c:formatCode>
                <c:ptCount val="2"/>
                <c:pt idx="0">
                  <c:v>0</c:v>
                </c:pt>
                <c:pt idx="1">
                  <c:v>0</c:v>
                </c:pt>
              </c:numCache>
            </c:numRef>
          </c:yVal>
          <c:smooth val="0"/>
          <c:extLst>
            <c:ext xmlns:c16="http://schemas.microsoft.com/office/drawing/2014/chart" uri="{C3380CC4-5D6E-409C-BE32-E72D297353CC}">
              <c16:uniqueId val="{00000004-DFB8-4B13-AF9F-DF0933922DBF}"/>
            </c:ext>
          </c:extLst>
        </c:ser>
        <c:ser>
          <c:idx val="6"/>
          <c:order val="5"/>
          <c:tx>
            <c:strRef>
              <c:f>'Histogram Chart'!$J$6</c:f>
              <c:strCache>
                <c:ptCount val="1"/>
                <c:pt idx="0">
                  <c:v>+3Sigma</c:v>
                </c:pt>
              </c:strCache>
            </c:strRef>
          </c:tx>
          <c:spPr>
            <a:ln w="57150" cmpd="sng">
              <a:solidFill>
                <a:srgbClr val="FFFF00"/>
              </a:solidFill>
              <a:prstDash val="sysDot"/>
            </a:ln>
          </c:spPr>
          <c:marker>
            <c:symbol val="none"/>
          </c:marker>
          <c:xVal>
            <c:numRef>
              <c:f>'Histogram Chart'!$J$7:$J$8</c:f>
              <c:numCache>
                <c:formatCode>0.000</c:formatCode>
                <c:ptCount val="2"/>
                <c:pt idx="0">
                  <c:v>0</c:v>
                </c:pt>
                <c:pt idx="1">
                  <c:v>0</c:v>
                </c:pt>
              </c:numCache>
            </c:numRef>
          </c:xVal>
          <c:yVal>
            <c:numRef>
              <c:f>'Histogram Chart'!$D$7:$D$8</c:f>
              <c:numCache>
                <c:formatCode>_([$€-2]* #,##0.00_);_([$€-2]* \(#,##0.00\);_([$€-2]* "-"??_)</c:formatCode>
                <c:ptCount val="2"/>
                <c:pt idx="0">
                  <c:v>0</c:v>
                </c:pt>
                <c:pt idx="1">
                  <c:v>0</c:v>
                </c:pt>
              </c:numCache>
            </c:numRef>
          </c:yVal>
          <c:smooth val="0"/>
          <c:extLst>
            <c:ext xmlns:c16="http://schemas.microsoft.com/office/drawing/2014/chart" uri="{C3380CC4-5D6E-409C-BE32-E72D297353CC}">
              <c16:uniqueId val="{00000005-DFB8-4B13-AF9F-DF0933922DBF}"/>
            </c:ext>
          </c:extLst>
        </c:ser>
        <c:ser>
          <c:idx val="3"/>
          <c:order val="6"/>
          <c:tx>
            <c:strRef>
              <c:f>'Histogram Chart'!$I$6</c:f>
              <c:strCache>
                <c:ptCount val="1"/>
                <c:pt idx="0">
                  <c:v>Mean</c:v>
                </c:pt>
              </c:strCache>
            </c:strRef>
          </c:tx>
          <c:spPr>
            <a:ln>
              <a:solidFill>
                <a:srgbClr val="660066"/>
              </a:solidFill>
            </a:ln>
          </c:spPr>
          <c:marker>
            <c:symbol val="none"/>
          </c:marker>
          <c:xVal>
            <c:numRef>
              <c:f>'Histogram Chart'!$I$7:$I$8</c:f>
              <c:numCache>
                <c:formatCode>0.000</c:formatCode>
                <c:ptCount val="2"/>
                <c:pt idx="0">
                  <c:v>0</c:v>
                </c:pt>
                <c:pt idx="1">
                  <c:v>0</c:v>
                </c:pt>
              </c:numCache>
            </c:numRef>
          </c:xVal>
          <c:yVal>
            <c:numRef>
              <c:f>'Histogram Chart'!$D$7:$D$8</c:f>
              <c:numCache>
                <c:formatCode>_([$€-2]* #,##0.00_);_([$€-2]* \(#,##0.00\);_([$€-2]* "-"??_)</c:formatCode>
                <c:ptCount val="2"/>
                <c:pt idx="0">
                  <c:v>0</c:v>
                </c:pt>
                <c:pt idx="1">
                  <c:v>0</c:v>
                </c:pt>
              </c:numCache>
            </c:numRef>
          </c:yVal>
          <c:smooth val="0"/>
          <c:extLst>
            <c:ext xmlns:c16="http://schemas.microsoft.com/office/drawing/2014/chart" uri="{C3380CC4-5D6E-409C-BE32-E72D297353CC}">
              <c16:uniqueId val="{00000006-DFB8-4B13-AF9F-DF0933922DBF}"/>
            </c:ext>
          </c:extLst>
        </c:ser>
        <c:dLbls>
          <c:showLegendKey val="0"/>
          <c:showVal val="0"/>
          <c:showCatName val="0"/>
          <c:showSerName val="0"/>
          <c:showPercent val="0"/>
          <c:showBubbleSize val="0"/>
        </c:dLbls>
        <c:axId val="178157056"/>
        <c:axId val="178158592"/>
      </c:scatterChart>
      <c:catAx>
        <c:axId val="178145536"/>
        <c:scaling>
          <c:orientation val="minMax"/>
        </c:scaling>
        <c:delete val="0"/>
        <c:axPos val="b"/>
        <c:numFmt formatCode="0.000" sourceLinked="1"/>
        <c:majorTickMark val="out"/>
        <c:minorTickMark val="none"/>
        <c:tickLblPos val="nextTo"/>
        <c:spPr>
          <a:ln w="3175">
            <a:solidFill>
              <a:srgbClr val="808080"/>
            </a:solidFill>
            <a:prstDash val="solid"/>
          </a:ln>
        </c:spPr>
        <c:txPr>
          <a:bodyPr rot="5400000" vert="horz"/>
          <a:lstStyle/>
          <a:p>
            <a:pPr>
              <a:defRPr sz="1400" b="0" i="0" u="none" strike="noStrike" baseline="0">
                <a:solidFill>
                  <a:schemeClr val="bg1">
                    <a:lumMod val="50000"/>
                  </a:schemeClr>
                </a:solidFill>
                <a:latin typeface="Calibri"/>
                <a:ea typeface="Calibri"/>
                <a:cs typeface="Calibri"/>
              </a:defRPr>
            </a:pPr>
            <a:endParaRPr lang="zh-TW"/>
          </a:p>
        </c:txPr>
        <c:crossAx val="178155520"/>
        <c:crosses val="autoZero"/>
        <c:auto val="1"/>
        <c:lblAlgn val="ctr"/>
        <c:lblOffset val="100"/>
        <c:tickLblSkip val="1"/>
        <c:tickMarkSkip val="1"/>
        <c:noMultiLvlLbl val="0"/>
      </c:catAx>
      <c:valAx>
        <c:axId val="178155520"/>
        <c:scaling>
          <c:orientation val="minMax"/>
          <c:min val="0"/>
        </c:scaling>
        <c:delete val="0"/>
        <c:axPos val="l"/>
        <c:numFmt formatCode="_([$€-2]* #,##0.00_);_([$€-2]* \(#,##0.00\);_([$€-2]* &quot;-&quot;??_)" sourceLinked="1"/>
        <c:majorTickMark val="out"/>
        <c:minorTickMark val="none"/>
        <c:tickLblPos val="none"/>
        <c:spPr>
          <a:ln w="3175">
            <a:noFill/>
            <a:prstDash val="solid"/>
          </a:ln>
        </c:spPr>
        <c:txPr>
          <a:bodyPr rot="0" vert="horz"/>
          <a:lstStyle/>
          <a:p>
            <a:pPr>
              <a:defRPr sz="1200" b="0" i="0" u="none" strike="noStrike" baseline="0">
                <a:solidFill>
                  <a:srgbClr val="000000"/>
                </a:solidFill>
                <a:latin typeface="Calibri"/>
                <a:ea typeface="Calibri"/>
                <a:cs typeface="Calibri"/>
              </a:defRPr>
            </a:pPr>
            <a:endParaRPr lang="zh-TW"/>
          </a:p>
        </c:txPr>
        <c:crossAx val="178145536"/>
        <c:crosses val="autoZero"/>
        <c:crossBetween val="between"/>
      </c:valAx>
      <c:valAx>
        <c:axId val="178157056"/>
        <c:scaling>
          <c:orientation val="minMax"/>
          <c:max val="1"/>
        </c:scaling>
        <c:delete val="0"/>
        <c:axPos val="t"/>
        <c:numFmt formatCode="0.000" sourceLinked="1"/>
        <c:majorTickMark val="out"/>
        <c:minorTickMark val="none"/>
        <c:tickLblPos val="none"/>
        <c:spPr>
          <a:ln w="3175">
            <a:noFill/>
            <a:prstDash val="solid"/>
          </a:ln>
        </c:spPr>
        <c:txPr>
          <a:bodyPr rot="0" vert="horz"/>
          <a:lstStyle/>
          <a:p>
            <a:pPr>
              <a:defRPr sz="100" b="0" i="0" u="none" strike="noStrike" baseline="0">
                <a:solidFill>
                  <a:srgbClr val="333300"/>
                </a:solidFill>
                <a:latin typeface="Calibri"/>
                <a:ea typeface="Calibri"/>
                <a:cs typeface="Calibri"/>
              </a:defRPr>
            </a:pPr>
            <a:endParaRPr lang="zh-TW"/>
          </a:p>
        </c:txPr>
        <c:crossAx val="178158592"/>
        <c:crosses val="max"/>
        <c:crossBetween val="midCat"/>
      </c:valAx>
      <c:valAx>
        <c:axId val="178158592"/>
        <c:scaling>
          <c:orientation val="minMax"/>
          <c:min val="0"/>
        </c:scaling>
        <c:delete val="0"/>
        <c:axPos val="r"/>
        <c:numFmt formatCode="_([$€-2]* #,##0.00_);_([$€-2]* \(#,##0.00\);_([$€-2]* &quot;-&quot;??_)" sourceLinked="1"/>
        <c:majorTickMark val="out"/>
        <c:minorTickMark val="none"/>
        <c:tickLblPos val="none"/>
        <c:spPr>
          <a:ln w="3175">
            <a:noFill/>
            <a:prstDash val="solid"/>
          </a:ln>
        </c:spPr>
        <c:txPr>
          <a:bodyPr rot="0" vert="horz"/>
          <a:lstStyle/>
          <a:p>
            <a:pPr>
              <a:defRPr sz="100" b="0" i="0" u="none" strike="noStrike" baseline="0">
                <a:solidFill>
                  <a:srgbClr val="333300"/>
                </a:solidFill>
                <a:latin typeface="Calibri"/>
                <a:ea typeface="Calibri"/>
                <a:cs typeface="Calibri"/>
              </a:defRPr>
            </a:pPr>
            <a:endParaRPr lang="zh-TW"/>
          </a:p>
        </c:txPr>
        <c:crossAx val="178157056"/>
        <c:crosses val="max"/>
        <c:crossBetween val="midCat"/>
      </c:valAx>
      <c:spPr>
        <a:noFill/>
        <a:ln w="25400">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zh-TW"/>
    </a:p>
  </c:txPr>
  <c:printSettings>
    <c:headerFooter/>
    <c:pageMargins b="1" l="0.75000000000000877" r="0.7500000000000087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005870007732004E-2"/>
          <c:y val="8.9754747568319512E-2"/>
          <c:w val="0.87671421583324105"/>
          <c:h val="0.71570033485045204"/>
        </c:manualLayout>
      </c:layout>
      <c:barChart>
        <c:barDir val="col"/>
        <c:grouping val="stacked"/>
        <c:varyColors val="0"/>
        <c:ser>
          <c:idx val="0"/>
          <c:order val="0"/>
          <c:spPr>
            <a:gradFill rotWithShape="0">
              <a:gsLst>
                <a:gs pos="0">
                  <a:srgbClr val="9BC1FF"/>
                </a:gs>
                <a:gs pos="100000">
                  <a:srgbClr val="3F80CD"/>
                </a:gs>
              </a:gsLst>
              <a:lin ang="5400000"/>
            </a:gradFill>
            <a:ln w="25400">
              <a:noFill/>
            </a:ln>
            <a:effectLst>
              <a:outerShdw dist="35921" dir="2700000" algn="br">
                <a:srgbClr val="000000"/>
              </a:outerShdw>
            </a:effectLst>
          </c:spPr>
          <c:invertIfNegative val="0"/>
          <c:cat>
            <c:numRef>
              <c:f>'Histogram Chart'!$R$22:$R$32</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cat>
          <c:val>
            <c:numRef>
              <c:f>'Histogram Chart'!$S$22:$S$32</c:f>
              <c:numCache>
                <c:formatCode>_([$€-2]* #,##0.00_);_([$€-2]* \(#,##0.00\);_([$€-2]* "-"??_)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53B1-480E-B493-16C21FA2F869}"/>
            </c:ext>
          </c:extLst>
        </c:ser>
        <c:dLbls>
          <c:showLegendKey val="0"/>
          <c:showVal val="0"/>
          <c:showCatName val="0"/>
          <c:showSerName val="0"/>
          <c:showPercent val="0"/>
          <c:showBubbleSize val="0"/>
        </c:dLbls>
        <c:gapWidth val="0"/>
        <c:overlap val="50"/>
        <c:axId val="179038848"/>
        <c:axId val="178917760"/>
      </c:barChart>
      <c:scatterChart>
        <c:scatterStyle val="lineMarker"/>
        <c:varyColors val="0"/>
        <c:ser>
          <c:idx val="1"/>
          <c:order val="1"/>
          <c:spPr>
            <a:ln w="25400">
              <a:solidFill>
                <a:schemeClr val="accent2"/>
              </a:solidFill>
            </a:ln>
          </c:spPr>
          <c:marker>
            <c:symbol val="none"/>
          </c:marker>
          <c:xVal>
            <c:numRef>
              <c:f>'Histogram Chart'!$U$22:$U$32</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xVal>
          <c:yVal>
            <c:numRef>
              <c:f>'Histogram Chart'!$T$22:$T$32</c:f>
              <c:numCache>
                <c:formatCode>_([$€-2]* #,##0.00_);_([$€-2]* \(#,##0.00\);_([$€-2]* "-"??_)</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1-53B1-480E-B493-16C21FA2F869}"/>
            </c:ext>
          </c:extLst>
        </c:ser>
        <c:ser>
          <c:idx val="2"/>
          <c:order val="2"/>
          <c:tx>
            <c:strRef>
              <c:f>'Histogram Chart'!$P$6</c:f>
              <c:strCache>
                <c:ptCount val="1"/>
                <c:pt idx="0">
                  <c:v>LSL</c:v>
                </c:pt>
              </c:strCache>
            </c:strRef>
          </c:tx>
          <c:spPr>
            <a:ln w="38100">
              <a:solidFill>
                <a:srgbClr val="FF0000"/>
              </a:solidFill>
              <a:prstDash val="solid"/>
            </a:ln>
          </c:spPr>
          <c:marker>
            <c:symbol val="none"/>
          </c:marker>
          <c:xVal>
            <c:numRef>
              <c:f>'Histogram Chart'!$P$7:$P$8</c:f>
              <c:numCache>
                <c:formatCode>0.000</c:formatCode>
                <c:ptCount val="2"/>
                <c:pt idx="0">
                  <c:v>0</c:v>
                </c:pt>
                <c:pt idx="1">
                  <c:v>0</c:v>
                </c:pt>
              </c:numCache>
            </c:numRef>
          </c:xVal>
          <c:yVal>
            <c:numRef>
              <c:f>'Histogram Chart'!$O$7:$O$8</c:f>
              <c:numCache>
                <c:formatCode>_([$€-2]* #,##0.00_);_([$€-2]* \(#,##0.00\);_([$€-2]* "-"??_)</c:formatCode>
                <c:ptCount val="2"/>
                <c:pt idx="0">
                  <c:v>0</c:v>
                </c:pt>
                <c:pt idx="1">
                  <c:v>0</c:v>
                </c:pt>
              </c:numCache>
            </c:numRef>
          </c:yVal>
          <c:smooth val="0"/>
          <c:extLst>
            <c:ext xmlns:c16="http://schemas.microsoft.com/office/drawing/2014/chart" uri="{C3380CC4-5D6E-409C-BE32-E72D297353CC}">
              <c16:uniqueId val="{00000002-53B1-480E-B493-16C21FA2F869}"/>
            </c:ext>
          </c:extLst>
        </c:ser>
        <c:ser>
          <c:idx val="4"/>
          <c:order val="3"/>
          <c:tx>
            <c:strRef>
              <c:f>'Histogram Chart'!$R$6</c:f>
              <c:strCache>
                <c:ptCount val="1"/>
                <c:pt idx="0">
                  <c:v>USL</c:v>
                </c:pt>
              </c:strCache>
            </c:strRef>
          </c:tx>
          <c:spPr>
            <a:ln w="38100" cmpd="sng">
              <a:solidFill>
                <a:srgbClr val="FF0000"/>
              </a:solidFill>
            </a:ln>
          </c:spPr>
          <c:marker>
            <c:symbol val="none"/>
          </c:marker>
          <c:xVal>
            <c:numRef>
              <c:f>'Histogram Chart'!$R$7:$R$8</c:f>
              <c:numCache>
                <c:formatCode>0.000</c:formatCode>
                <c:ptCount val="2"/>
                <c:pt idx="0">
                  <c:v>0</c:v>
                </c:pt>
                <c:pt idx="1">
                  <c:v>0</c:v>
                </c:pt>
              </c:numCache>
            </c:numRef>
          </c:xVal>
          <c:yVal>
            <c:numRef>
              <c:f>'Histogram Chart'!$O$7:$O$8</c:f>
              <c:numCache>
                <c:formatCode>_([$€-2]* #,##0.00_);_([$€-2]* \(#,##0.00\);_([$€-2]* "-"??_)</c:formatCode>
                <c:ptCount val="2"/>
                <c:pt idx="0">
                  <c:v>0</c:v>
                </c:pt>
                <c:pt idx="1">
                  <c:v>0</c:v>
                </c:pt>
              </c:numCache>
            </c:numRef>
          </c:yVal>
          <c:smooth val="0"/>
          <c:extLst>
            <c:ext xmlns:c16="http://schemas.microsoft.com/office/drawing/2014/chart" uri="{C3380CC4-5D6E-409C-BE32-E72D297353CC}">
              <c16:uniqueId val="{00000003-53B1-480E-B493-16C21FA2F869}"/>
            </c:ext>
          </c:extLst>
        </c:ser>
        <c:ser>
          <c:idx val="5"/>
          <c:order val="4"/>
          <c:tx>
            <c:strRef>
              <c:f>'Histogram Chart'!$S$6</c:f>
              <c:strCache>
                <c:ptCount val="1"/>
                <c:pt idx="0">
                  <c:v>-3Sigma</c:v>
                </c:pt>
              </c:strCache>
            </c:strRef>
          </c:tx>
          <c:spPr>
            <a:ln w="57150" cmpd="sng">
              <a:solidFill>
                <a:srgbClr val="FFFF00"/>
              </a:solidFill>
              <a:prstDash val="sysDot"/>
            </a:ln>
          </c:spPr>
          <c:marker>
            <c:symbol val="none"/>
          </c:marker>
          <c:xVal>
            <c:numRef>
              <c:f>'Histogram Chart'!$S$7:$S$8</c:f>
              <c:numCache>
                <c:formatCode>0.000</c:formatCode>
                <c:ptCount val="2"/>
                <c:pt idx="0">
                  <c:v>0</c:v>
                </c:pt>
                <c:pt idx="1">
                  <c:v>0</c:v>
                </c:pt>
              </c:numCache>
            </c:numRef>
          </c:xVal>
          <c:yVal>
            <c:numRef>
              <c:f>'Histogram Chart'!$O$7:$O$8</c:f>
              <c:numCache>
                <c:formatCode>_([$€-2]* #,##0.00_);_([$€-2]* \(#,##0.00\);_([$€-2]* "-"??_)</c:formatCode>
                <c:ptCount val="2"/>
                <c:pt idx="0">
                  <c:v>0</c:v>
                </c:pt>
                <c:pt idx="1">
                  <c:v>0</c:v>
                </c:pt>
              </c:numCache>
            </c:numRef>
          </c:yVal>
          <c:smooth val="0"/>
          <c:extLst>
            <c:ext xmlns:c16="http://schemas.microsoft.com/office/drawing/2014/chart" uri="{C3380CC4-5D6E-409C-BE32-E72D297353CC}">
              <c16:uniqueId val="{00000004-53B1-480E-B493-16C21FA2F869}"/>
            </c:ext>
          </c:extLst>
        </c:ser>
        <c:ser>
          <c:idx val="6"/>
          <c:order val="5"/>
          <c:tx>
            <c:strRef>
              <c:f>'Histogram Chart'!$U$6</c:f>
              <c:strCache>
                <c:ptCount val="1"/>
                <c:pt idx="0">
                  <c:v>+3Sigma</c:v>
                </c:pt>
              </c:strCache>
            </c:strRef>
          </c:tx>
          <c:spPr>
            <a:ln w="57150" cmpd="sng">
              <a:solidFill>
                <a:srgbClr val="FFFF00"/>
              </a:solidFill>
              <a:prstDash val="sysDot"/>
            </a:ln>
          </c:spPr>
          <c:marker>
            <c:symbol val="none"/>
          </c:marker>
          <c:xVal>
            <c:numRef>
              <c:f>'Histogram Chart'!$U$7:$U$8</c:f>
              <c:numCache>
                <c:formatCode>0.000</c:formatCode>
                <c:ptCount val="2"/>
                <c:pt idx="0">
                  <c:v>0</c:v>
                </c:pt>
                <c:pt idx="1">
                  <c:v>0</c:v>
                </c:pt>
              </c:numCache>
            </c:numRef>
          </c:xVal>
          <c:yVal>
            <c:numRef>
              <c:f>'Histogram Chart'!$O$7:$O$8</c:f>
              <c:numCache>
                <c:formatCode>_([$€-2]* #,##0.00_);_([$€-2]* \(#,##0.00\);_([$€-2]* "-"??_)</c:formatCode>
                <c:ptCount val="2"/>
                <c:pt idx="0">
                  <c:v>0</c:v>
                </c:pt>
                <c:pt idx="1">
                  <c:v>0</c:v>
                </c:pt>
              </c:numCache>
            </c:numRef>
          </c:yVal>
          <c:smooth val="0"/>
          <c:extLst>
            <c:ext xmlns:c16="http://schemas.microsoft.com/office/drawing/2014/chart" uri="{C3380CC4-5D6E-409C-BE32-E72D297353CC}">
              <c16:uniqueId val="{00000005-53B1-480E-B493-16C21FA2F869}"/>
            </c:ext>
          </c:extLst>
        </c:ser>
        <c:ser>
          <c:idx val="3"/>
          <c:order val="6"/>
          <c:tx>
            <c:strRef>
              <c:f>'Histogram Chart'!$T$6</c:f>
              <c:strCache>
                <c:ptCount val="1"/>
                <c:pt idx="0">
                  <c:v>Mean</c:v>
                </c:pt>
              </c:strCache>
            </c:strRef>
          </c:tx>
          <c:spPr>
            <a:ln>
              <a:solidFill>
                <a:srgbClr val="660066"/>
              </a:solidFill>
            </a:ln>
          </c:spPr>
          <c:marker>
            <c:symbol val="none"/>
          </c:marker>
          <c:xVal>
            <c:numRef>
              <c:f>'Histogram Chart'!$T$7:$T$8</c:f>
              <c:numCache>
                <c:formatCode>0.000</c:formatCode>
                <c:ptCount val="2"/>
                <c:pt idx="0">
                  <c:v>0</c:v>
                </c:pt>
                <c:pt idx="1">
                  <c:v>0</c:v>
                </c:pt>
              </c:numCache>
            </c:numRef>
          </c:xVal>
          <c:yVal>
            <c:numRef>
              <c:f>'Histogram Chart'!$O$7:$O$8</c:f>
              <c:numCache>
                <c:formatCode>_([$€-2]* #,##0.00_);_([$€-2]* \(#,##0.00\);_([$€-2]* "-"??_)</c:formatCode>
                <c:ptCount val="2"/>
                <c:pt idx="0">
                  <c:v>0</c:v>
                </c:pt>
                <c:pt idx="1">
                  <c:v>0</c:v>
                </c:pt>
              </c:numCache>
            </c:numRef>
          </c:yVal>
          <c:smooth val="0"/>
          <c:extLst>
            <c:ext xmlns:c16="http://schemas.microsoft.com/office/drawing/2014/chart" uri="{C3380CC4-5D6E-409C-BE32-E72D297353CC}">
              <c16:uniqueId val="{00000006-53B1-480E-B493-16C21FA2F869}"/>
            </c:ext>
          </c:extLst>
        </c:ser>
        <c:dLbls>
          <c:showLegendKey val="0"/>
          <c:showVal val="0"/>
          <c:showCatName val="0"/>
          <c:showSerName val="0"/>
          <c:showPercent val="0"/>
          <c:showBubbleSize val="0"/>
        </c:dLbls>
        <c:axId val="178919296"/>
        <c:axId val="178920832"/>
      </c:scatterChart>
      <c:catAx>
        <c:axId val="179038848"/>
        <c:scaling>
          <c:orientation val="minMax"/>
        </c:scaling>
        <c:delete val="0"/>
        <c:axPos val="b"/>
        <c:numFmt formatCode="0.000" sourceLinked="1"/>
        <c:majorTickMark val="out"/>
        <c:minorTickMark val="none"/>
        <c:tickLblPos val="nextTo"/>
        <c:spPr>
          <a:noFill/>
          <a:ln w="3175">
            <a:solidFill>
              <a:srgbClr val="808080"/>
            </a:solidFill>
            <a:prstDash val="solid"/>
          </a:ln>
        </c:spPr>
        <c:txPr>
          <a:bodyPr rot="5400000" vert="horz"/>
          <a:lstStyle/>
          <a:p>
            <a:pPr>
              <a:defRPr sz="1400" b="0" i="0" u="none" strike="noStrike" baseline="0">
                <a:solidFill>
                  <a:schemeClr val="bg1">
                    <a:lumMod val="50000"/>
                  </a:schemeClr>
                </a:solidFill>
                <a:latin typeface="Calibri"/>
                <a:ea typeface="Calibri"/>
                <a:cs typeface="Calibri"/>
              </a:defRPr>
            </a:pPr>
            <a:endParaRPr lang="zh-TW"/>
          </a:p>
        </c:txPr>
        <c:crossAx val="178917760"/>
        <c:crosses val="autoZero"/>
        <c:auto val="1"/>
        <c:lblAlgn val="ctr"/>
        <c:lblOffset val="100"/>
        <c:tickLblSkip val="1"/>
        <c:tickMarkSkip val="1"/>
        <c:noMultiLvlLbl val="0"/>
      </c:catAx>
      <c:valAx>
        <c:axId val="178917760"/>
        <c:scaling>
          <c:orientation val="minMax"/>
          <c:min val="0"/>
        </c:scaling>
        <c:delete val="0"/>
        <c:axPos val="l"/>
        <c:numFmt formatCode="_([$€-2]* #,##0.00_);_([$€-2]* \(#,##0.00\);_([$€-2]* &quot;-&quot;??_)" sourceLinked="1"/>
        <c:majorTickMark val="out"/>
        <c:minorTickMark val="none"/>
        <c:tickLblPos val="none"/>
        <c:spPr>
          <a:ln w="3175">
            <a:noFill/>
            <a:prstDash val="solid"/>
          </a:ln>
        </c:spPr>
        <c:txPr>
          <a:bodyPr rot="0" vert="horz"/>
          <a:lstStyle/>
          <a:p>
            <a:pPr>
              <a:defRPr sz="1200" b="0" i="0" u="none" strike="noStrike" baseline="0">
                <a:solidFill>
                  <a:srgbClr val="000000"/>
                </a:solidFill>
                <a:latin typeface="Calibri"/>
                <a:ea typeface="Calibri"/>
                <a:cs typeface="Calibri"/>
              </a:defRPr>
            </a:pPr>
            <a:endParaRPr lang="zh-TW"/>
          </a:p>
        </c:txPr>
        <c:crossAx val="179038848"/>
        <c:crosses val="autoZero"/>
        <c:crossBetween val="between"/>
      </c:valAx>
      <c:valAx>
        <c:axId val="178919296"/>
        <c:scaling>
          <c:orientation val="minMax"/>
          <c:max val="1"/>
        </c:scaling>
        <c:delete val="0"/>
        <c:axPos val="t"/>
        <c:numFmt formatCode="0.000" sourceLinked="1"/>
        <c:majorTickMark val="out"/>
        <c:minorTickMark val="none"/>
        <c:tickLblPos val="none"/>
        <c:spPr>
          <a:noFill/>
          <a:ln w="3175">
            <a:noFill/>
            <a:prstDash val="solid"/>
          </a:ln>
        </c:spPr>
        <c:txPr>
          <a:bodyPr rot="0" vert="horz"/>
          <a:lstStyle/>
          <a:p>
            <a:pPr>
              <a:defRPr sz="100" b="0" i="0" u="none" strike="noStrike" baseline="0">
                <a:solidFill>
                  <a:srgbClr val="333300"/>
                </a:solidFill>
                <a:latin typeface="Calibri"/>
                <a:ea typeface="Calibri"/>
                <a:cs typeface="Calibri"/>
              </a:defRPr>
            </a:pPr>
            <a:endParaRPr lang="zh-TW"/>
          </a:p>
        </c:txPr>
        <c:crossAx val="178920832"/>
        <c:crosses val="max"/>
        <c:crossBetween val="midCat"/>
      </c:valAx>
      <c:valAx>
        <c:axId val="178920832"/>
        <c:scaling>
          <c:orientation val="minMax"/>
          <c:min val="0"/>
        </c:scaling>
        <c:delete val="0"/>
        <c:axPos val="r"/>
        <c:numFmt formatCode="_([$€-2]* #,##0.00_);_([$€-2]* \(#,##0.00\);_([$€-2]* &quot;-&quot;??_)" sourceLinked="1"/>
        <c:majorTickMark val="out"/>
        <c:minorTickMark val="none"/>
        <c:tickLblPos val="none"/>
        <c:spPr>
          <a:noFill/>
          <a:ln w="3175">
            <a:noFill/>
            <a:prstDash val="solid"/>
          </a:ln>
        </c:spPr>
        <c:txPr>
          <a:bodyPr rot="0" vert="horz"/>
          <a:lstStyle/>
          <a:p>
            <a:pPr>
              <a:defRPr sz="100" b="0" i="0" u="none" strike="noStrike" baseline="0">
                <a:solidFill>
                  <a:srgbClr val="333300"/>
                </a:solidFill>
                <a:latin typeface="Calibri"/>
                <a:ea typeface="Calibri"/>
                <a:cs typeface="Calibri"/>
              </a:defRPr>
            </a:pPr>
            <a:endParaRPr lang="zh-TW"/>
          </a:p>
        </c:txPr>
        <c:crossAx val="178919296"/>
        <c:crosses val="max"/>
        <c:crossBetween val="midCat"/>
      </c:valAx>
      <c:spPr>
        <a:no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zh-TW"/>
    </a:p>
  </c:txPr>
  <c:printSettings>
    <c:headerFooter/>
    <c:pageMargins b="1" l="0.75000000000000877" r="0.75000000000000877"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2</xdr:col>
      <xdr:colOff>50800</xdr:colOff>
      <xdr:row>0</xdr:row>
      <xdr:rowOff>123265</xdr:rowOff>
    </xdr:from>
    <xdr:to>
      <xdr:col>3</xdr:col>
      <xdr:colOff>622300</xdr:colOff>
      <xdr:row>1</xdr:row>
      <xdr:rowOff>85165</xdr:rowOff>
    </xdr:to>
    <xdr:sp macro="[0]!Cpk" textlink="">
      <xdr:nvSpPr>
        <xdr:cNvPr id="2" name="Rounded Rectangle 1">
          <a:extLst>
            <a:ext uri="{FF2B5EF4-FFF2-40B4-BE49-F238E27FC236}">
              <a16:creationId xmlns:a16="http://schemas.microsoft.com/office/drawing/2014/main" id="{00000000-0008-0000-0000-000002000000}"/>
            </a:ext>
          </a:extLst>
        </xdr:cNvPr>
        <xdr:cNvSpPr/>
      </xdr:nvSpPr>
      <xdr:spPr>
        <a:xfrm>
          <a:off x="2785035" y="123265"/>
          <a:ext cx="1482912" cy="440018"/>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800">
              <a:latin typeface="Arial"/>
              <a:cs typeface="Arial"/>
            </a:rPr>
            <a:t>Click Me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47625</xdr:rowOff>
        </xdr:from>
        <xdr:to>
          <xdr:col>4</xdr:col>
          <xdr:colOff>0</xdr:colOff>
          <xdr:row>2</xdr:row>
          <xdr:rowOff>66675</xdr:rowOff>
        </xdr:to>
        <xdr:sp macro="" textlink="">
          <xdr:nvSpPr>
            <xdr:cNvPr id="700417" name="Button 1" hidden="1">
              <a:extLst>
                <a:ext uri="{63B3BB69-23CF-44E3-9099-C40C66FF867C}">
                  <a14:compatExt spid="_x0000_s700417"/>
                </a:ext>
                <a:ext uri="{FF2B5EF4-FFF2-40B4-BE49-F238E27FC236}">
                  <a16:creationId xmlns:a16="http://schemas.microsoft.com/office/drawing/2014/main" id="{00000000-0008-0000-0200-000001B0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How Many Can I 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266700</xdr:colOff>
          <xdr:row>0</xdr:row>
          <xdr:rowOff>76200</xdr:rowOff>
        </xdr:from>
        <xdr:to>
          <xdr:col>7</xdr:col>
          <xdr:colOff>0</xdr:colOff>
          <xdr:row>2</xdr:row>
          <xdr:rowOff>0</xdr:rowOff>
        </xdr:to>
        <xdr:sp macro="" textlink="">
          <xdr:nvSpPr>
            <xdr:cNvPr id="700418" name="Button 2" hidden="1">
              <a:extLst>
                <a:ext uri="{63B3BB69-23CF-44E3-9099-C40C66FF867C}">
                  <a14:compatExt spid="_x0000_s700418"/>
                </a:ext>
                <a:ext uri="{FF2B5EF4-FFF2-40B4-BE49-F238E27FC236}">
                  <a16:creationId xmlns:a16="http://schemas.microsoft.com/office/drawing/2014/main" id="{00000000-0008-0000-0200-000002B0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Export Sheet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245534</xdr:colOff>
      <xdr:row>9</xdr:row>
      <xdr:rowOff>25400</xdr:rowOff>
    </xdr:from>
    <xdr:to>
      <xdr:col>10</xdr:col>
      <xdr:colOff>609601</xdr:colOff>
      <xdr:row>36</xdr:row>
      <xdr:rowOff>4232</xdr:rowOff>
    </xdr:to>
    <xdr:graphicFrame macro="">
      <xdr:nvGraphicFramePr>
        <xdr:cNvPr id="2" name="Chart 7">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438945</xdr:colOff>
      <xdr:row>6</xdr:row>
      <xdr:rowOff>32545</xdr:rowOff>
    </xdr:from>
    <xdr:to>
      <xdr:col>4</xdr:col>
      <xdr:colOff>440271</xdr:colOff>
      <xdr:row>8</xdr:row>
      <xdr:rowOff>254000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rot="16200000" flipV="1">
          <a:off x="4977080" y="2161910"/>
          <a:ext cx="805655" cy="1326"/>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471223</xdr:colOff>
      <xdr:row>5</xdr:row>
      <xdr:rowOff>286548</xdr:rowOff>
    </xdr:from>
    <xdr:to>
      <xdr:col>7</xdr:col>
      <xdr:colOff>474134</xdr:colOff>
      <xdr:row>8</xdr:row>
      <xdr:rowOff>220137</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rot="16200000" flipV="1">
          <a:off x="7914217" y="2106087"/>
          <a:ext cx="797189" cy="2911"/>
        </a:xfrm>
        <a:prstGeom prst="line">
          <a:avLst/>
        </a:prstGeom>
        <a:ln w="57150" cap="rnd" cmpd="sng" algn="ctr">
          <a:solidFill>
            <a:srgbClr val="FFFF00"/>
          </a:solidFill>
          <a:prstDash val="sysDot"/>
          <a:round/>
          <a:headEnd type="none" w="med" len="med"/>
          <a:tailEnd type="none" w="med" len="me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488158</xdr:colOff>
      <xdr:row>6</xdr:row>
      <xdr:rowOff>45246</xdr:rowOff>
    </xdr:from>
    <xdr:to>
      <xdr:col>8</xdr:col>
      <xdr:colOff>491067</xdr:colOff>
      <xdr:row>8</xdr:row>
      <xdr:rowOff>254000</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rot="16200000" flipV="1">
          <a:off x="8894236" y="2167468"/>
          <a:ext cx="792954" cy="2909"/>
        </a:xfrm>
        <a:prstGeom prst="line">
          <a:avLst/>
        </a:prstGeom>
        <a:ln w="28575" cap="flat" cmpd="sng" algn="ctr">
          <a:solidFill>
            <a:srgbClr val="660066"/>
          </a:solidFill>
          <a:prstDash val="solid"/>
          <a:round/>
          <a:headEnd type="none" w="med" len="med"/>
          <a:tailEnd type="none" w="med" len="me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241300</xdr:colOff>
      <xdr:row>9</xdr:row>
      <xdr:rowOff>1</xdr:rowOff>
    </xdr:from>
    <xdr:to>
      <xdr:col>21</xdr:col>
      <xdr:colOff>469900</xdr:colOff>
      <xdr:row>35</xdr:row>
      <xdr:rowOff>152401</xdr:rowOff>
    </xdr:to>
    <xdr:graphicFrame macro="">
      <xdr:nvGraphicFramePr>
        <xdr:cNvPr id="6" name="Chart 7">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423336</xdr:colOff>
      <xdr:row>6</xdr:row>
      <xdr:rowOff>57945</xdr:rowOff>
    </xdr:from>
    <xdr:to>
      <xdr:col>17</xdr:col>
      <xdr:colOff>426244</xdr:colOff>
      <xdr:row>8</xdr:row>
      <xdr:rowOff>220133</xdr:rowOff>
    </xdr:to>
    <xdr:cxnSp macro="">
      <xdr:nvCxnSpPr>
        <xdr:cNvPr id="7" name="Straight Connector 6">
          <a:extLst>
            <a:ext uri="{FF2B5EF4-FFF2-40B4-BE49-F238E27FC236}">
              <a16:creationId xmlns:a16="http://schemas.microsoft.com/office/drawing/2014/main" id="{00000000-0008-0000-0300-000007000000}"/>
            </a:ext>
          </a:extLst>
        </xdr:cNvPr>
        <xdr:cNvCxnSpPr/>
      </xdr:nvCxnSpPr>
      <xdr:spPr>
        <a:xfrm rot="5400000" flipH="1" flipV="1">
          <a:off x="18999996" y="2156885"/>
          <a:ext cx="746388" cy="2908"/>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488157</xdr:colOff>
      <xdr:row>6</xdr:row>
      <xdr:rowOff>32545</xdr:rowOff>
    </xdr:from>
    <xdr:to>
      <xdr:col>18</xdr:col>
      <xdr:colOff>491067</xdr:colOff>
      <xdr:row>8</xdr:row>
      <xdr:rowOff>203200</xdr:rowOff>
    </xdr:to>
    <xdr:cxnSp macro="">
      <xdr:nvCxnSpPr>
        <xdr:cNvPr id="8" name="Straight Connector 7">
          <a:extLst>
            <a:ext uri="{FF2B5EF4-FFF2-40B4-BE49-F238E27FC236}">
              <a16:creationId xmlns:a16="http://schemas.microsoft.com/office/drawing/2014/main" id="{00000000-0008-0000-0300-000008000000}"/>
            </a:ext>
          </a:extLst>
        </xdr:cNvPr>
        <xdr:cNvCxnSpPr/>
      </xdr:nvCxnSpPr>
      <xdr:spPr>
        <a:xfrm rot="16200000" flipV="1">
          <a:off x="20025784" y="2135718"/>
          <a:ext cx="754855" cy="2910"/>
        </a:xfrm>
        <a:prstGeom prst="line">
          <a:avLst/>
        </a:prstGeom>
        <a:ln w="57150" cap="rnd" cmpd="sng" algn="ctr">
          <a:solidFill>
            <a:srgbClr val="FFFF00"/>
          </a:solidFill>
          <a:prstDash val="sysDot"/>
          <a:round/>
          <a:headEnd type="none" w="med" len="med"/>
          <a:tailEnd type="none" w="med" len="me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488157</xdr:colOff>
      <xdr:row>6</xdr:row>
      <xdr:rowOff>45245</xdr:rowOff>
    </xdr:from>
    <xdr:to>
      <xdr:col>19</xdr:col>
      <xdr:colOff>491067</xdr:colOff>
      <xdr:row>8</xdr:row>
      <xdr:rowOff>237066</xdr:rowOff>
    </xdr:to>
    <xdr:cxnSp macro="">
      <xdr:nvCxnSpPr>
        <xdr:cNvPr id="9" name="Straight Connector 16">
          <a:extLst>
            <a:ext uri="{FF2B5EF4-FFF2-40B4-BE49-F238E27FC236}">
              <a16:creationId xmlns:a16="http://schemas.microsoft.com/office/drawing/2014/main" id="{00000000-0008-0000-0300-000009000000}"/>
            </a:ext>
          </a:extLst>
        </xdr:cNvPr>
        <xdr:cNvCxnSpPr/>
      </xdr:nvCxnSpPr>
      <xdr:spPr>
        <a:xfrm rot="16200000" flipV="1">
          <a:off x="20980401" y="2159001"/>
          <a:ext cx="776021" cy="2910"/>
        </a:xfrm>
        <a:prstGeom prst="line">
          <a:avLst/>
        </a:prstGeom>
        <a:ln w="28575" cap="flat" cmpd="sng" algn="ctr">
          <a:solidFill>
            <a:srgbClr val="660066"/>
          </a:solidFill>
          <a:prstDash val="solid"/>
          <a:round/>
          <a:headEnd type="none" w="med" len="med"/>
          <a:tailEnd type="none" w="med" len="me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489745</xdr:colOff>
      <xdr:row>6</xdr:row>
      <xdr:rowOff>32545</xdr:rowOff>
    </xdr:from>
    <xdr:to>
      <xdr:col>6</xdr:col>
      <xdr:colOff>491071</xdr:colOff>
      <xdr:row>8</xdr:row>
      <xdr:rowOff>254000</xdr:rowOff>
    </xdr:to>
    <xdr:cxnSp macro="">
      <xdr:nvCxnSpPr>
        <xdr:cNvPr id="10" name="Straight Connector 9">
          <a:extLst>
            <a:ext uri="{FF2B5EF4-FFF2-40B4-BE49-F238E27FC236}">
              <a16:creationId xmlns:a16="http://schemas.microsoft.com/office/drawing/2014/main" id="{00000000-0008-0000-0300-00000A000000}"/>
            </a:ext>
          </a:extLst>
        </xdr:cNvPr>
        <xdr:cNvCxnSpPr/>
      </xdr:nvCxnSpPr>
      <xdr:spPr>
        <a:xfrm rot="16200000" flipV="1">
          <a:off x="6958280" y="2161910"/>
          <a:ext cx="805655" cy="1326"/>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471223</xdr:colOff>
      <xdr:row>5</xdr:row>
      <xdr:rowOff>269612</xdr:rowOff>
    </xdr:from>
    <xdr:to>
      <xdr:col>9</xdr:col>
      <xdr:colOff>474134</xdr:colOff>
      <xdr:row>8</xdr:row>
      <xdr:rowOff>203201</xdr:rowOff>
    </xdr:to>
    <xdr:cxnSp macro="">
      <xdr:nvCxnSpPr>
        <xdr:cNvPr id="11" name="Straight Connector 10">
          <a:extLst>
            <a:ext uri="{FF2B5EF4-FFF2-40B4-BE49-F238E27FC236}">
              <a16:creationId xmlns:a16="http://schemas.microsoft.com/office/drawing/2014/main" id="{00000000-0008-0000-0300-00000B000000}"/>
            </a:ext>
          </a:extLst>
        </xdr:cNvPr>
        <xdr:cNvCxnSpPr/>
      </xdr:nvCxnSpPr>
      <xdr:spPr>
        <a:xfrm rot="16200000" flipV="1">
          <a:off x="9961034" y="2108201"/>
          <a:ext cx="809889" cy="2911"/>
        </a:xfrm>
        <a:prstGeom prst="line">
          <a:avLst/>
        </a:prstGeom>
        <a:ln w="57150" cap="rnd" cmpd="sng" algn="ctr">
          <a:solidFill>
            <a:srgbClr val="FFFF00"/>
          </a:solidFill>
          <a:prstDash val="sysDot"/>
          <a:round/>
          <a:headEnd type="none" w="med" len="med"/>
          <a:tailEnd type="none" w="med" len="me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474136</xdr:colOff>
      <xdr:row>6</xdr:row>
      <xdr:rowOff>57945</xdr:rowOff>
    </xdr:from>
    <xdr:to>
      <xdr:col>15</xdr:col>
      <xdr:colOff>477044</xdr:colOff>
      <xdr:row>8</xdr:row>
      <xdr:rowOff>220133</xdr:rowOff>
    </xdr:to>
    <xdr:cxnSp macro="">
      <xdr:nvCxnSpPr>
        <xdr:cNvPr id="12" name="Straight Connector 11">
          <a:extLst>
            <a:ext uri="{FF2B5EF4-FFF2-40B4-BE49-F238E27FC236}">
              <a16:creationId xmlns:a16="http://schemas.microsoft.com/office/drawing/2014/main" id="{00000000-0008-0000-0300-00000C000000}"/>
            </a:ext>
          </a:extLst>
        </xdr:cNvPr>
        <xdr:cNvCxnSpPr/>
      </xdr:nvCxnSpPr>
      <xdr:spPr>
        <a:xfrm rot="5400000" flipH="1" flipV="1">
          <a:off x="17120396" y="2156885"/>
          <a:ext cx="746388" cy="2908"/>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454293</xdr:colOff>
      <xdr:row>6</xdr:row>
      <xdr:rowOff>15611</xdr:rowOff>
    </xdr:from>
    <xdr:to>
      <xdr:col>20</xdr:col>
      <xdr:colOff>457203</xdr:colOff>
      <xdr:row>8</xdr:row>
      <xdr:rowOff>186266</xdr:rowOff>
    </xdr:to>
    <xdr:cxnSp macro="">
      <xdr:nvCxnSpPr>
        <xdr:cNvPr id="13" name="Straight Connector 12">
          <a:extLst>
            <a:ext uri="{FF2B5EF4-FFF2-40B4-BE49-F238E27FC236}">
              <a16:creationId xmlns:a16="http://schemas.microsoft.com/office/drawing/2014/main" id="{00000000-0008-0000-0300-00000D000000}"/>
            </a:ext>
          </a:extLst>
        </xdr:cNvPr>
        <xdr:cNvCxnSpPr/>
      </xdr:nvCxnSpPr>
      <xdr:spPr>
        <a:xfrm rot="16200000" flipV="1">
          <a:off x="22049320" y="2118784"/>
          <a:ext cx="754855" cy="2910"/>
        </a:xfrm>
        <a:prstGeom prst="line">
          <a:avLst/>
        </a:prstGeom>
        <a:ln w="57150" cap="rnd" cmpd="sng" algn="ctr">
          <a:solidFill>
            <a:srgbClr val="FFFF00"/>
          </a:solidFill>
          <a:prstDash val="sysDot"/>
          <a:round/>
          <a:headEnd type="none" w="med" len="med"/>
          <a:tailEnd type="none" w="med" len="med"/>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63</xdr:row>
      <xdr:rowOff>0</xdr:rowOff>
    </xdr:from>
    <xdr:to>
      <xdr:col>5</xdr:col>
      <xdr:colOff>812800</xdr:colOff>
      <xdr:row>74</xdr:row>
      <xdr:rowOff>63500</xdr:rowOff>
    </xdr:to>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
        <a:stretch>
          <a:fillRect/>
        </a:stretch>
      </xdr:blipFill>
      <xdr:spPr>
        <a:xfrm>
          <a:off x="990600" y="6769100"/>
          <a:ext cx="4584700" cy="1879600"/>
        </a:xfrm>
        <a:prstGeom prst="rect">
          <a:avLst/>
        </a:prstGeom>
      </xdr:spPr>
    </xdr:pic>
    <xdr:clientData/>
  </xdr:twoCellAnchor>
  <xdr:twoCellAnchor editAs="oneCell">
    <xdr:from>
      <xdr:col>1</xdr:col>
      <xdr:colOff>76200</xdr:colOff>
      <xdr:row>47</xdr:row>
      <xdr:rowOff>114300</xdr:rowOff>
    </xdr:from>
    <xdr:to>
      <xdr:col>5</xdr:col>
      <xdr:colOff>850900</xdr:colOff>
      <xdr:row>59</xdr:row>
      <xdr:rowOff>12700</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a:stretch>
          <a:fillRect/>
        </a:stretch>
      </xdr:blipFill>
      <xdr:spPr>
        <a:xfrm>
          <a:off x="1028700" y="4406900"/>
          <a:ext cx="4584700" cy="1879600"/>
        </a:xfrm>
        <a:prstGeom prst="rect">
          <a:avLst/>
        </a:prstGeom>
      </xdr:spPr>
    </xdr:pic>
    <xdr:clientData/>
  </xdr:twoCellAnchor>
  <xdr:twoCellAnchor editAs="oneCell">
    <xdr:from>
      <xdr:col>1</xdr:col>
      <xdr:colOff>63500</xdr:colOff>
      <xdr:row>30</xdr:row>
      <xdr:rowOff>12700</xdr:rowOff>
    </xdr:from>
    <xdr:to>
      <xdr:col>5</xdr:col>
      <xdr:colOff>838200</xdr:colOff>
      <xdr:row>41</xdr:row>
      <xdr:rowOff>76200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1016000" y="1168400"/>
          <a:ext cx="4584700" cy="1879600"/>
        </a:xfrm>
        <a:prstGeom prst="rect">
          <a:avLst/>
        </a:prstGeom>
      </xdr:spPr>
    </xdr:pic>
    <xdr:clientData/>
  </xdr:twoCellAnchor>
  <xdr:twoCellAnchor editAs="oneCell">
    <xdr:from>
      <xdr:col>0</xdr:col>
      <xdr:colOff>927100</xdr:colOff>
      <xdr:row>143</xdr:row>
      <xdr:rowOff>25400</xdr:rowOff>
    </xdr:from>
    <xdr:to>
      <xdr:col>2</xdr:col>
      <xdr:colOff>25400</xdr:colOff>
      <xdr:row>145</xdr:row>
      <xdr:rowOff>23202</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2"/>
        <a:stretch>
          <a:fillRect/>
        </a:stretch>
      </xdr:blipFill>
      <xdr:spPr>
        <a:xfrm>
          <a:off x="927100" y="14884400"/>
          <a:ext cx="1003300" cy="328002"/>
        </a:xfrm>
        <a:prstGeom prst="rect">
          <a:avLst/>
        </a:prstGeom>
      </xdr:spPr>
    </xdr:pic>
    <xdr:clientData/>
  </xdr:twoCellAnchor>
  <xdr:twoCellAnchor editAs="oneCell">
    <xdr:from>
      <xdr:col>0</xdr:col>
      <xdr:colOff>939800</xdr:colOff>
      <xdr:row>148</xdr:row>
      <xdr:rowOff>50801</xdr:rowOff>
    </xdr:from>
    <xdr:to>
      <xdr:col>3</xdr:col>
      <xdr:colOff>381000</xdr:colOff>
      <xdr:row>156</xdr:row>
      <xdr:rowOff>118799</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3"/>
        <a:stretch>
          <a:fillRect/>
        </a:stretch>
      </xdr:blipFill>
      <xdr:spPr>
        <a:xfrm>
          <a:off x="939800" y="15735301"/>
          <a:ext cx="2298700" cy="1388798"/>
        </a:xfrm>
        <a:prstGeom prst="rect">
          <a:avLst/>
        </a:prstGeom>
      </xdr:spPr>
    </xdr:pic>
    <xdr:clientData/>
  </xdr:twoCellAnchor>
  <xdr:twoCellAnchor>
    <xdr:from>
      <xdr:col>3</xdr:col>
      <xdr:colOff>571501</xdr:colOff>
      <xdr:row>150</xdr:row>
      <xdr:rowOff>48477</xdr:rowOff>
    </xdr:from>
    <xdr:to>
      <xdr:col>8</xdr:col>
      <xdr:colOff>508001</xdr:colOff>
      <xdr:row>156</xdr:row>
      <xdr:rowOff>114301</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3086101" y="24337227"/>
          <a:ext cx="4127500" cy="1037374"/>
          <a:chOff x="3429001" y="16063177"/>
          <a:chExt cx="4699000" cy="1056424"/>
        </a:xfrm>
      </xdr:grpSpPr>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3429001" y="16179801"/>
            <a:ext cx="4699000" cy="939800"/>
          </a:xfrm>
          <a:prstGeom prst="rect">
            <a:avLst/>
          </a:prstGeom>
        </xdr:spPr>
      </xdr:pic>
      <xdr:sp macro="" textlink="">
        <xdr:nvSpPr>
          <xdr:cNvPr id="19" name="Right Arrow 18">
            <a:extLst>
              <a:ext uri="{FF2B5EF4-FFF2-40B4-BE49-F238E27FC236}">
                <a16:creationId xmlns:a16="http://schemas.microsoft.com/office/drawing/2014/main" id="{00000000-0008-0000-0400-000013000000}"/>
              </a:ext>
            </a:extLst>
          </xdr:cNvPr>
          <xdr:cNvSpPr/>
        </xdr:nvSpPr>
        <xdr:spPr>
          <a:xfrm rot="8198739">
            <a:off x="5361143" y="16063177"/>
            <a:ext cx="436132" cy="136071"/>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1</xdr:col>
      <xdr:colOff>0</xdr:colOff>
      <xdr:row>160</xdr:row>
      <xdr:rowOff>63501</xdr:rowOff>
    </xdr:from>
    <xdr:to>
      <xdr:col>3</xdr:col>
      <xdr:colOff>433635</xdr:colOff>
      <xdr:row>168</xdr:row>
      <xdr:rowOff>152401</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5"/>
        <a:stretch>
          <a:fillRect/>
        </a:stretch>
      </xdr:blipFill>
      <xdr:spPr>
        <a:xfrm>
          <a:off x="952500" y="17729201"/>
          <a:ext cx="2338635" cy="1409700"/>
        </a:xfrm>
        <a:prstGeom prst="rect">
          <a:avLst/>
        </a:prstGeom>
      </xdr:spPr>
    </xdr:pic>
    <xdr:clientData/>
  </xdr:twoCellAnchor>
  <xdr:twoCellAnchor editAs="oneCell">
    <xdr:from>
      <xdr:col>1</xdr:col>
      <xdr:colOff>1</xdr:colOff>
      <xdr:row>172</xdr:row>
      <xdr:rowOff>63500</xdr:rowOff>
    </xdr:from>
    <xdr:to>
      <xdr:col>4</xdr:col>
      <xdr:colOff>329313</xdr:colOff>
      <xdr:row>178</xdr:row>
      <xdr:rowOff>101600</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6"/>
        <a:stretch>
          <a:fillRect/>
        </a:stretch>
      </xdr:blipFill>
      <xdr:spPr>
        <a:xfrm>
          <a:off x="952501" y="19710400"/>
          <a:ext cx="3186812" cy="1028700"/>
        </a:xfrm>
        <a:prstGeom prst="rect">
          <a:avLst/>
        </a:prstGeom>
      </xdr:spPr>
    </xdr:pic>
    <xdr:clientData/>
  </xdr:twoCellAnchor>
  <xdr:twoCellAnchor editAs="oneCell">
    <xdr:from>
      <xdr:col>1</xdr:col>
      <xdr:colOff>76200</xdr:colOff>
      <xdr:row>192</xdr:row>
      <xdr:rowOff>76201</xdr:rowOff>
    </xdr:from>
    <xdr:to>
      <xdr:col>4</xdr:col>
      <xdr:colOff>499772</xdr:colOff>
      <xdr:row>198</xdr:row>
      <xdr:rowOff>139701</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7"/>
        <a:stretch>
          <a:fillRect/>
        </a:stretch>
      </xdr:blipFill>
      <xdr:spPr>
        <a:xfrm>
          <a:off x="1028700" y="22529801"/>
          <a:ext cx="3281072" cy="1054100"/>
        </a:xfrm>
        <a:prstGeom prst="rect">
          <a:avLst/>
        </a:prstGeom>
      </xdr:spPr>
    </xdr:pic>
    <xdr:clientData/>
  </xdr:twoCellAnchor>
  <xdr:twoCellAnchor editAs="oneCell">
    <xdr:from>
      <xdr:col>1</xdr:col>
      <xdr:colOff>76200</xdr:colOff>
      <xdr:row>204</xdr:row>
      <xdr:rowOff>63500</xdr:rowOff>
    </xdr:from>
    <xdr:to>
      <xdr:col>5</xdr:col>
      <xdr:colOff>660399</xdr:colOff>
      <xdr:row>213</xdr:row>
      <xdr:rowOff>116425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8"/>
        <a:stretch>
          <a:fillRect/>
        </a:stretch>
      </xdr:blipFill>
      <xdr:spPr>
        <a:xfrm>
          <a:off x="1028700" y="25819100"/>
          <a:ext cx="4394199" cy="1538825"/>
        </a:xfrm>
        <a:prstGeom prst="rect">
          <a:avLst/>
        </a:prstGeom>
      </xdr:spPr>
    </xdr:pic>
    <xdr:clientData/>
  </xdr:twoCellAnchor>
  <xdr:twoCellAnchor editAs="oneCell">
    <xdr:from>
      <xdr:col>1</xdr:col>
      <xdr:colOff>50799</xdr:colOff>
      <xdr:row>216</xdr:row>
      <xdr:rowOff>25400</xdr:rowOff>
    </xdr:from>
    <xdr:to>
      <xdr:col>10</xdr:col>
      <xdr:colOff>552918</xdr:colOff>
      <xdr:row>225</xdr:row>
      <xdr:rowOff>101599</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9"/>
        <a:stretch>
          <a:fillRect/>
        </a:stretch>
      </xdr:blipFill>
      <xdr:spPr>
        <a:xfrm>
          <a:off x="1003299" y="27762200"/>
          <a:ext cx="9074619" cy="1562099"/>
        </a:xfrm>
        <a:prstGeom prst="rect">
          <a:avLst/>
        </a:prstGeom>
      </xdr:spPr>
    </xdr:pic>
    <xdr:clientData/>
  </xdr:twoCellAnchor>
  <xdr:twoCellAnchor editAs="oneCell">
    <xdr:from>
      <xdr:col>1</xdr:col>
      <xdr:colOff>25399</xdr:colOff>
      <xdr:row>78</xdr:row>
      <xdr:rowOff>50800</xdr:rowOff>
    </xdr:from>
    <xdr:to>
      <xdr:col>5</xdr:col>
      <xdr:colOff>711200</xdr:colOff>
      <xdr:row>102</xdr:row>
      <xdr:rowOff>85675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0"/>
        <a:stretch>
          <a:fillRect/>
        </a:stretch>
      </xdr:blipFill>
      <xdr:spPr>
        <a:xfrm>
          <a:off x="977899" y="711200"/>
          <a:ext cx="4495801" cy="3997275"/>
        </a:xfrm>
        <a:prstGeom prst="rect">
          <a:avLst/>
        </a:prstGeom>
        <a:ln>
          <a:solidFill>
            <a:schemeClr val="bg1">
              <a:lumMod val="75000"/>
            </a:schemeClr>
          </a:solidFill>
        </a:ln>
      </xdr:spPr>
    </xdr:pic>
    <xdr:clientData/>
  </xdr:twoCellAnchor>
  <xdr:twoCellAnchor editAs="oneCell">
    <xdr:from>
      <xdr:col>1</xdr:col>
      <xdr:colOff>0</xdr:colOff>
      <xdr:row>105</xdr:row>
      <xdr:rowOff>0</xdr:rowOff>
    </xdr:from>
    <xdr:to>
      <xdr:col>5</xdr:col>
      <xdr:colOff>716194</xdr:colOff>
      <xdr:row>129</xdr:row>
      <xdr:rowOff>12700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1"/>
        <a:stretch>
          <a:fillRect/>
        </a:stretch>
      </xdr:blipFill>
      <xdr:spPr>
        <a:xfrm>
          <a:off x="952500" y="5118100"/>
          <a:ext cx="4526194" cy="3975100"/>
        </a:xfrm>
        <a:prstGeom prst="rect">
          <a:avLst/>
        </a:prstGeom>
        <a:ln>
          <a:solidFill>
            <a:schemeClr val="bg1">
              <a:lumMod val="75000"/>
            </a:schemeClr>
          </a:solidFill>
        </a:ln>
      </xdr:spPr>
    </xdr:pic>
    <xdr:clientData/>
  </xdr:twoCellAnchor>
  <xdr:twoCellAnchor>
    <xdr:from>
      <xdr:col>1</xdr:col>
      <xdr:colOff>38100</xdr:colOff>
      <xdr:row>226</xdr:row>
      <xdr:rowOff>152400</xdr:rowOff>
    </xdr:from>
    <xdr:to>
      <xdr:col>10</xdr:col>
      <xdr:colOff>610115</xdr:colOff>
      <xdr:row>233</xdr:row>
      <xdr:rowOff>88901</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876300" y="36747450"/>
          <a:ext cx="8115815" cy="1069976"/>
          <a:chOff x="990600" y="25577800"/>
          <a:chExt cx="9144515" cy="1092201"/>
        </a:xfrm>
      </xdr:grpSpPr>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2"/>
          <a:stretch>
            <a:fillRect/>
          </a:stretch>
        </xdr:blipFill>
        <xdr:spPr>
          <a:xfrm>
            <a:off x="990600" y="25768301"/>
            <a:ext cx="9144515" cy="901700"/>
          </a:xfrm>
          <a:prstGeom prst="rect">
            <a:avLst/>
          </a:prstGeom>
        </xdr:spPr>
      </xdr:pic>
      <xdr:sp macro="" textlink="">
        <xdr:nvSpPr>
          <xdr:cNvPr id="10" name="Down Arrow 9">
            <a:extLst>
              <a:ext uri="{FF2B5EF4-FFF2-40B4-BE49-F238E27FC236}">
                <a16:creationId xmlns:a16="http://schemas.microsoft.com/office/drawing/2014/main" id="{00000000-0008-0000-0400-00000A000000}"/>
              </a:ext>
            </a:extLst>
          </xdr:cNvPr>
          <xdr:cNvSpPr/>
        </xdr:nvSpPr>
        <xdr:spPr>
          <a:xfrm>
            <a:off x="7226300" y="25577800"/>
            <a:ext cx="279400" cy="292100"/>
          </a:xfrm>
          <a:prstGeom prst="down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88900</xdr:colOff>
      <xdr:row>30</xdr:row>
      <xdr:rowOff>38100</xdr:rowOff>
    </xdr:from>
    <xdr:to>
      <xdr:col>5</xdr:col>
      <xdr:colOff>88900</xdr:colOff>
      <xdr:row>31</xdr:row>
      <xdr:rowOff>25400</xdr:rowOff>
    </xdr:to>
    <xdr:sp macro="" textlink="">
      <xdr:nvSpPr>
        <xdr:cNvPr id="6" name="Rectangle 5">
          <a:extLst>
            <a:ext uri="{FF2B5EF4-FFF2-40B4-BE49-F238E27FC236}">
              <a16:creationId xmlns:a16="http://schemas.microsoft.com/office/drawing/2014/main" id="{00000000-0008-0000-0400-000006000000}"/>
            </a:ext>
          </a:extLst>
        </xdr:cNvPr>
        <xdr:cNvSpPr/>
      </xdr:nvSpPr>
      <xdr:spPr>
        <a:xfrm>
          <a:off x="1041400" y="1193800"/>
          <a:ext cx="3810000" cy="152400"/>
        </a:xfrm>
        <a:prstGeom prst="rect">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50800</xdr:colOff>
      <xdr:row>36</xdr:row>
      <xdr:rowOff>0</xdr:rowOff>
    </xdr:from>
    <xdr:to>
      <xdr:col>5</xdr:col>
      <xdr:colOff>63500</xdr:colOff>
      <xdr:row>37</xdr:row>
      <xdr:rowOff>38100</xdr:rowOff>
    </xdr:to>
    <xdr:sp macro="" textlink="">
      <xdr:nvSpPr>
        <xdr:cNvPr id="25" name="Rectangle 24">
          <a:extLst>
            <a:ext uri="{FF2B5EF4-FFF2-40B4-BE49-F238E27FC236}">
              <a16:creationId xmlns:a16="http://schemas.microsoft.com/office/drawing/2014/main" id="{00000000-0008-0000-0400-000019000000}"/>
            </a:ext>
          </a:extLst>
        </xdr:cNvPr>
        <xdr:cNvSpPr/>
      </xdr:nvSpPr>
      <xdr:spPr>
        <a:xfrm>
          <a:off x="1003300" y="2146300"/>
          <a:ext cx="3822700" cy="203200"/>
        </a:xfrm>
        <a:prstGeom prst="rect">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88900</xdr:colOff>
      <xdr:row>51</xdr:row>
      <xdr:rowOff>50800</xdr:rowOff>
    </xdr:from>
    <xdr:to>
      <xdr:col>5</xdr:col>
      <xdr:colOff>838200</xdr:colOff>
      <xdr:row>53</xdr:row>
      <xdr:rowOff>76200</xdr:rowOff>
    </xdr:to>
    <xdr:sp macro="" textlink="">
      <xdr:nvSpPr>
        <xdr:cNvPr id="26" name="Rectangle 25">
          <a:extLst>
            <a:ext uri="{FF2B5EF4-FFF2-40B4-BE49-F238E27FC236}">
              <a16:creationId xmlns:a16="http://schemas.microsoft.com/office/drawing/2014/main" id="{00000000-0008-0000-0400-00001A000000}"/>
            </a:ext>
          </a:extLst>
        </xdr:cNvPr>
        <xdr:cNvSpPr/>
      </xdr:nvSpPr>
      <xdr:spPr>
        <a:xfrm>
          <a:off x="1041400" y="5003800"/>
          <a:ext cx="4559300" cy="355600"/>
        </a:xfrm>
        <a:prstGeom prst="rect">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12700</xdr:colOff>
      <xdr:row>70</xdr:row>
      <xdr:rowOff>12700</xdr:rowOff>
    </xdr:from>
    <xdr:to>
      <xdr:col>5</xdr:col>
      <xdr:colOff>762000</xdr:colOff>
      <xdr:row>74</xdr:row>
      <xdr:rowOff>38100</xdr:rowOff>
    </xdr:to>
    <xdr:sp macro="" textlink="">
      <xdr:nvSpPr>
        <xdr:cNvPr id="28" name="Rectangle 27">
          <a:extLst>
            <a:ext uri="{FF2B5EF4-FFF2-40B4-BE49-F238E27FC236}">
              <a16:creationId xmlns:a16="http://schemas.microsoft.com/office/drawing/2014/main" id="{00000000-0008-0000-0400-00001C000000}"/>
            </a:ext>
          </a:extLst>
        </xdr:cNvPr>
        <xdr:cNvSpPr/>
      </xdr:nvSpPr>
      <xdr:spPr>
        <a:xfrm>
          <a:off x="965200" y="7937500"/>
          <a:ext cx="4559300" cy="685800"/>
        </a:xfrm>
        <a:prstGeom prst="rect">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38100</xdr:colOff>
      <xdr:row>10</xdr:row>
      <xdr:rowOff>63500</xdr:rowOff>
    </xdr:from>
    <xdr:to>
      <xdr:col>5</xdr:col>
      <xdr:colOff>88900</xdr:colOff>
      <xdr:row>17</xdr:row>
      <xdr:rowOff>101600</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3"/>
        <a:stretch>
          <a:fillRect/>
        </a:stretch>
      </xdr:blipFill>
      <xdr:spPr>
        <a:xfrm>
          <a:off x="990600" y="1714500"/>
          <a:ext cx="3860800" cy="1193800"/>
        </a:xfrm>
        <a:prstGeom prst="rect">
          <a:avLst/>
        </a:prstGeom>
      </xdr:spPr>
    </xdr:pic>
    <xdr:clientData/>
  </xdr:twoCellAnchor>
  <xdr:twoCellAnchor>
    <xdr:from>
      <xdr:col>1</xdr:col>
      <xdr:colOff>914400</xdr:colOff>
      <xdr:row>10</xdr:row>
      <xdr:rowOff>76200</xdr:rowOff>
    </xdr:from>
    <xdr:to>
      <xdr:col>5</xdr:col>
      <xdr:colOff>63500</xdr:colOff>
      <xdr:row>11</xdr:row>
      <xdr:rowOff>50800</xdr:rowOff>
    </xdr:to>
    <xdr:sp macro="" textlink="">
      <xdr:nvSpPr>
        <xdr:cNvPr id="31" name="Rectangle 30">
          <a:extLst>
            <a:ext uri="{FF2B5EF4-FFF2-40B4-BE49-F238E27FC236}">
              <a16:creationId xmlns:a16="http://schemas.microsoft.com/office/drawing/2014/main" id="{00000000-0008-0000-0400-00001F000000}"/>
            </a:ext>
          </a:extLst>
        </xdr:cNvPr>
        <xdr:cNvSpPr/>
      </xdr:nvSpPr>
      <xdr:spPr>
        <a:xfrm>
          <a:off x="1866900" y="1727200"/>
          <a:ext cx="2959100" cy="139700"/>
        </a:xfrm>
        <a:prstGeom prst="rect">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50800</xdr:colOff>
      <xdr:row>20</xdr:row>
      <xdr:rowOff>50800</xdr:rowOff>
    </xdr:from>
    <xdr:to>
      <xdr:col>5</xdr:col>
      <xdr:colOff>139700</xdr:colOff>
      <xdr:row>27</xdr:row>
      <xdr:rowOff>127000</xdr:rowOff>
    </xdr:to>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4"/>
        <a:stretch>
          <a:fillRect/>
        </a:stretch>
      </xdr:blipFill>
      <xdr:spPr>
        <a:xfrm>
          <a:off x="1003300" y="3352800"/>
          <a:ext cx="3898900" cy="1231900"/>
        </a:xfrm>
        <a:prstGeom prst="rect">
          <a:avLst/>
        </a:prstGeom>
      </xdr:spPr>
    </xdr:pic>
    <xdr:clientData/>
  </xdr:twoCellAnchor>
  <xdr:twoCellAnchor>
    <xdr:from>
      <xdr:col>2</xdr:col>
      <xdr:colOff>50800</xdr:colOff>
      <xdr:row>20</xdr:row>
      <xdr:rowOff>50800</xdr:rowOff>
    </xdr:from>
    <xdr:to>
      <xdr:col>5</xdr:col>
      <xdr:colOff>152400</xdr:colOff>
      <xdr:row>21</xdr:row>
      <xdr:rowOff>25400</xdr:rowOff>
    </xdr:to>
    <xdr:sp macro="" textlink="">
      <xdr:nvSpPr>
        <xdr:cNvPr id="33" name="Rectangle 32">
          <a:extLst>
            <a:ext uri="{FF2B5EF4-FFF2-40B4-BE49-F238E27FC236}">
              <a16:creationId xmlns:a16="http://schemas.microsoft.com/office/drawing/2014/main" id="{00000000-0008-0000-0400-000021000000}"/>
            </a:ext>
          </a:extLst>
        </xdr:cNvPr>
        <xdr:cNvSpPr/>
      </xdr:nvSpPr>
      <xdr:spPr>
        <a:xfrm>
          <a:off x="1955800" y="3352800"/>
          <a:ext cx="2959100" cy="139700"/>
        </a:xfrm>
        <a:prstGeom prst="rect">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95</xdr:row>
      <xdr:rowOff>50800</xdr:rowOff>
    </xdr:from>
    <xdr:to>
      <xdr:col>11</xdr:col>
      <xdr:colOff>673100</xdr:colOff>
      <xdr:row>122</xdr:row>
      <xdr:rowOff>25400</xdr:rowOff>
    </xdr:to>
    <xdr:pic>
      <xdr:nvPicPr>
        <xdr:cNvPr id="677253" name="Picture 3">
          <a:extLst>
            <a:ext uri="{FF2B5EF4-FFF2-40B4-BE49-F238E27FC236}">
              <a16:creationId xmlns:a16="http://schemas.microsoft.com/office/drawing/2014/main" id="{00000000-0008-0000-0600-000085550A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7500" y="16217900"/>
          <a:ext cx="10452100" cy="4432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63500</xdr:colOff>
      <xdr:row>2</xdr:row>
      <xdr:rowOff>12700</xdr:rowOff>
    </xdr:from>
    <xdr:to>
      <xdr:col>10</xdr:col>
      <xdr:colOff>469900</xdr:colOff>
      <xdr:row>92</xdr:row>
      <xdr:rowOff>88900</xdr:rowOff>
    </xdr:to>
    <xdr:grpSp>
      <xdr:nvGrpSpPr>
        <xdr:cNvPr id="677254" name="Group 7">
          <a:extLst>
            <a:ext uri="{FF2B5EF4-FFF2-40B4-BE49-F238E27FC236}">
              <a16:creationId xmlns:a16="http://schemas.microsoft.com/office/drawing/2014/main" id="{00000000-0008-0000-0600-000086550A00}"/>
            </a:ext>
          </a:extLst>
        </xdr:cNvPr>
        <xdr:cNvGrpSpPr>
          <a:grpSpLocks/>
        </xdr:cNvGrpSpPr>
      </xdr:nvGrpSpPr>
      <xdr:grpSpPr bwMode="auto">
        <a:xfrm>
          <a:off x="339725" y="688975"/>
          <a:ext cx="7950200" cy="14649450"/>
          <a:chOff x="381000" y="698500"/>
          <a:chExt cx="8966200" cy="14935200"/>
        </a:xfrm>
      </xdr:grpSpPr>
      <xdr:pic>
        <xdr:nvPicPr>
          <xdr:cNvPr id="677255" name="Picture 2">
            <a:extLst>
              <a:ext uri="{FF2B5EF4-FFF2-40B4-BE49-F238E27FC236}">
                <a16:creationId xmlns:a16="http://schemas.microsoft.com/office/drawing/2014/main" id="{00000000-0008-0000-0600-000087550A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00" y="8704334"/>
            <a:ext cx="5499100" cy="69293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77256" name="Picture 6">
            <a:extLst>
              <a:ext uri="{FF2B5EF4-FFF2-40B4-BE49-F238E27FC236}">
                <a16:creationId xmlns:a16="http://schemas.microsoft.com/office/drawing/2014/main" id="{00000000-0008-0000-0600-000088550A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0" y="698500"/>
            <a:ext cx="8966200" cy="7988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nslfm0nsifsn01\lab\C\Users\zhangzhengjun\Documents\Microsoft%20User%20Data\Office%202008%20AutoRecovery\New%20FAI-Cpk%20Template%20-%20Rev%202%20(version%20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nslfm0nsifsn01\lab\Users\zhangzhengjun\Desktop\New%20Cpk%20Summary%20Shee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I"/>
      <sheetName val="Cpk Summary"/>
      <sheetName val="Cpk"/>
      <sheetName val="Histogram Chart"/>
      <sheetName val="CpK Scenario"/>
    </sheetNames>
    <sheetDataSet>
      <sheetData sheetId="0" refreshError="1"/>
      <sheetData sheetId="1" refreshError="1"/>
      <sheetData sheetId="2" refreshError="1"/>
      <sheetData sheetId="3">
        <row r="20">
          <cell r="B20">
            <v>2</v>
          </cell>
          <cell r="F20" t="str">
            <v>Center-Group</v>
          </cell>
          <cell r="G20" t="str">
            <v>count</v>
          </cell>
          <cell r="H20" t="str">
            <v>NORMSDIST</v>
          </cell>
          <cell r="I20" t="str">
            <v>X2</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I"/>
      <sheetName val="TC"/>
      <sheetName val="Cpk"/>
      <sheetName val="Histogram Chart"/>
      <sheetName val="CpK and yield explanation"/>
      <sheetName val="CpK Scenario"/>
      <sheetName val="SPC Status Summary"/>
      <sheetName val="Cpk Summary"/>
      <sheetName val="Data"/>
    </sheetNames>
    <sheetDataSet>
      <sheetData sheetId="0">
        <row r="20">
          <cell r="F20" t="str">
            <v>Center-Group</v>
          </cell>
        </row>
      </sheetData>
      <sheetData sheetId="1"/>
      <sheetData sheetId="2">
        <row r="20">
          <cell r="F20" t="str">
            <v>Center-Group</v>
          </cell>
        </row>
      </sheetData>
      <sheetData sheetId="3">
        <row r="20">
          <cell r="F20" t="str">
            <v>Center-Group</v>
          </cell>
          <cell r="G20" t="str">
            <v>count</v>
          </cell>
          <cell r="H20" t="str">
            <v>NORMSDIST</v>
          </cell>
          <cell r="I20" t="str">
            <v>X2</v>
          </cell>
          <cell r="Q20" t="str">
            <v>Center-Group</v>
          </cell>
          <cell r="R20" t="str">
            <v>count</v>
          </cell>
          <cell r="S20" t="str">
            <v>NORMSDIST</v>
          </cell>
          <cell r="T20" t="str">
            <v>X2</v>
          </cell>
        </row>
        <row r="21">
          <cell r="B21">
            <v>2</v>
          </cell>
          <cell r="M21">
            <v>2</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autoPageBreaks="0"/>
  </sheetPr>
  <dimension ref="A1:BD354"/>
  <sheetViews>
    <sheetView showGridLines="0" zoomScale="70" zoomScaleNormal="70" zoomScalePageLayoutView="85" workbookViewId="0">
      <pane xSplit="2" ySplit="5" topLeftCell="C6" activePane="bottomRight" state="frozen"/>
      <selection activeCell="I96" sqref="I96"/>
      <selection pane="topRight" activeCell="I96" sqref="I96"/>
      <selection pane="bottomLeft" activeCell="I96" sqref="I96"/>
      <selection pane="bottomRight" activeCell="L6" sqref="L6"/>
    </sheetView>
  </sheetViews>
  <sheetFormatPr defaultColWidth="11" defaultRowHeight="21.95" customHeight="1" outlineLevelCol="1"/>
  <cols>
    <col min="1" max="1" width="8.25" style="19" customWidth="1"/>
    <col min="2" max="2" width="22.625" style="47" customWidth="1"/>
    <col min="3" max="3" width="10.25" customWidth="1"/>
    <col min="4" max="5" width="8.25" customWidth="1"/>
    <col min="6" max="9" width="8.25" customWidth="1" outlineLevel="1"/>
    <col min="10" max="10" width="13.125" customWidth="1"/>
    <col min="11" max="11" width="9.25" bestFit="1" customWidth="1"/>
    <col min="12" max="12" width="10.25" customWidth="1"/>
    <col min="13" max="14" width="8.25" customWidth="1"/>
    <col min="15" max="18" width="8.25" customWidth="1" outlineLevel="1"/>
    <col min="19" max="19" width="13.125" customWidth="1"/>
    <col min="20" max="20" width="9.25" bestFit="1" customWidth="1"/>
    <col min="21" max="21" width="10.25" customWidth="1"/>
    <col min="22" max="23" width="8.25" customWidth="1"/>
    <col min="24" max="27" width="8.25" customWidth="1" outlineLevel="1"/>
    <col min="28" max="28" width="13.125" customWidth="1"/>
    <col min="29" max="29" width="9.25" bestFit="1" customWidth="1"/>
    <col min="30" max="30" width="10.25" customWidth="1"/>
    <col min="31" max="32" width="8.25" customWidth="1"/>
    <col min="33" max="36" width="8.25" customWidth="1" outlineLevel="1"/>
    <col min="37" max="37" width="13.125" customWidth="1"/>
    <col min="38" max="38" width="9.25" bestFit="1" customWidth="1"/>
    <col min="39" max="39" width="10.25" customWidth="1"/>
    <col min="40" max="41" width="8.25" customWidth="1"/>
    <col min="42" max="45" width="8.25" customWidth="1" outlineLevel="1"/>
    <col min="46" max="46" width="13.125" customWidth="1"/>
    <col min="47" max="47" width="9.25" bestFit="1" customWidth="1"/>
    <col min="48" max="48" width="10.25" customWidth="1"/>
    <col min="49" max="50" width="8.25" customWidth="1"/>
    <col min="51" max="54" width="8.25" customWidth="1" outlineLevel="1"/>
    <col min="55" max="55" width="13.125" customWidth="1"/>
    <col min="56" max="56" width="9.25" bestFit="1" customWidth="1"/>
  </cols>
  <sheetData>
    <row r="1" spans="1:56" ht="38.1" customHeight="1">
      <c r="A1" s="106" t="s">
        <v>48</v>
      </c>
      <c r="B1" s="27"/>
      <c r="C1" s="28"/>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row>
    <row r="2" spans="1:56" ht="30" customHeight="1" thickBot="1">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row>
    <row r="3" spans="1:56" ht="30" customHeight="1">
      <c r="A3" s="30"/>
      <c r="B3" s="30"/>
      <c r="C3" s="155" t="s">
        <v>203</v>
      </c>
      <c r="D3" s="87"/>
      <c r="E3" s="87"/>
      <c r="F3" s="87"/>
      <c r="G3" s="87"/>
      <c r="H3" s="87"/>
      <c r="I3" s="87"/>
      <c r="J3" s="87"/>
      <c r="K3" s="89"/>
      <c r="L3" s="87" t="s">
        <v>202</v>
      </c>
      <c r="M3" s="87"/>
      <c r="N3" s="87"/>
      <c r="O3" s="87"/>
      <c r="P3" s="87"/>
      <c r="Q3" s="87"/>
      <c r="R3" s="87"/>
      <c r="S3" s="87"/>
      <c r="T3" s="89"/>
      <c r="U3" s="87" t="s">
        <v>138</v>
      </c>
      <c r="V3" s="87"/>
      <c r="W3" s="87"/>
      <c r="X3" s="87"/>
      <c r="Y3" s="87"/>
      <c r="Z3" s="87"/>
      <c r="AA3" s="87"/>
      <c r="AB3" s="87"/>
      <c r="AC3" s="89"/>
      <c r="AD3" s="87" t="s">
        <v>139</v>
      </c>
      <c r="AE3" s="87"/>
      <c r="AF3" s="87"/>
      <c r="AG3" s="87"/>
      <c r="AH3" s="87"/>
      <c r="AI3" s="87"/>
      <c r="AJ3" s="87"/>
      <c r="AK3" s="87"/>
      <c r="AL3" s="89"/>
      <c r="AM3" s="87" t="s">
        <v>140</v>
      </c>
      <c r="AN3" s="87"/>
      <c r="AO3" s="87"/>
      <c r="AP3" s="87"/>
      <c r="AQ3" s="87"/>
      <c r="AR3" s="87"/>
      <c r="AS3" s="87"/>
      <c r="AT3" s="87"/>
      <c r="AU3" s="89"/>
      <c r="AV3" s="87" t="s">
        <v>141</v>
      </c>
      <c r="AW3" s="87"/>
      <c r="AX3" s="87"/>
      <c r="AY3" s="87"/>
      <c r="AZ3" s="87"/>
      <c r="BA3" s="87"/>
      <c r="BB3" s="87"/>
      <c r="BC3" s="88"/>
      <c r="BD3" s="89"/>
    </row>
    <row r="4" spans="1:56" ht="30" customHeight="1">
      <c r="A4" s="29"/>
      <c r="B4" s="29"/>
      <c r="C4" s="96" t="s">
        <v>107</v>
      </c>
      <c r="D4" s="90"/>
      <c r="E4" s="94"/>
      <c r="F4" s="90" t="s">
        <v>1</v>
      </c>
      <c r="G4" s="92"/>
      <c r="H4" s="92"/>
      <c r="I4" s="92"/>
      <c r="J4" s="91"/>
      <c r="K4" s="102"/>
      <c r="L4" s="90" t="s">
        <v>107</v>
      </c>
      <c r="M4" s="90"/>
      <c r="N4" s="94"/>
      <c r="O4" s="90" t="s">
        <v>1</v>
      </c>
      <c r="P4" s="92"/>
      <c r="Q4" s="92"/>
      <c r="R4" s="92"/>
      <c r="S4" s="91"/>
      <c r="T4" s="102"/>
      <c r="U4" s="90" t="s">
        <v>47</v>
      </c>
      <c r="V4" s="90"/>
      <c r="W4" s="94"/>
      <c r="X4" s="90" t="s">
        <v>1</v>
      </c>
      <c r="Y4" s="92"/>
      <c r="Z4" s="92"/>
      <c r="AA4" s="92"/>
      <c r="AB4" s="91"/>
      <c r="AC4" s="102"/>
      <c r="AD4" s="90" t="s">
        <v>47</v>
      </c>
      <c r="AE4" s="90"/>
      <c r="AF4" s="94"/>
      <c r="AG4" s="90" t="s">
        <v>1</v>
      </c>
      <c r="AH4" s="92"/>
      <c r="AI4" s="92"/>
      <c r="AJ4" s="92"/>
      <c r="AK4" s="91"/>
      <c r="AL4" s="102"/>
      <c r="AM4" s="90" t="s">
        <v>47</v>
      </c>
      <c r="AN4" s="90"/>
      <c r="AO4" s="94"/>
      <c r="AP4" s="90" t="s">
        <v>1</v>
      </c>
      <c r="AQ4" s="92"/>
      <c r="AR4" s="92"/>
      <c r="AS4" s="92"/>
      <c r="AT4" s="91"/>
      <c r="AU4" s="102"/>
      <c r="AV4" s="90" t="s">
        <v>47</v>
      </c>
      <c r="AW4" s="90"/>
      <c r="AX4" s="94"/>
      <c r="AY4" s="90" t="s">
        <v>1</v>
      </c>
      <c r="AZ4" s="92"/>
      <c r="BA4" s="92"/>
      <c r="BB4" s="92"/>
      <c r="BC4" s="93"/>
      <c r="BD4" s="95"/>
    </row>
    <row r="5" spans="1:56" ht="30" customHeight="1">
      <c r="A5" s="83" t="s">
        <v>105</v>
      </c>
      <c r="B5" s="105" t="s">
        <v>106</v>
      </c>
      <c r="C5" s="81" t="s">
        <v>142</v>
      </c>
      <c r="D5" s="82" t="s">
        <v>38</v>
      </c>
      <c r="E5" s="82" t="s">
        <v>37</v>
      </c>
      <c r="F5" s="83" t="s">
        <v>36</v>
      </c>
      <c r="G5" s="83" t="s">
        <v>22</v>
      </c>
      <c r="H5" s="83" t="s">
        <v>13</v>
      </c>
      <c r="I5" s="83" t="s">
        <v>35</v>
      </c>
      <c r="J5" s="84" t="s">
        <v>34</v>
      </c>
      <c r="K5" s="86" t="s">
        <v>102</v>
      </c>
      <c r="L5" s="101" t="s">
        <v>39</v>
      </c>
      <c r="M5" s="82" t="s">
        <v>38</v>
      </c>
      <c r="N5" s="82" t="s">
        <v>37</v>
      </c>
      <c r="O5" s="83" t="s">
        <v>36</v>
      </c>
      <c r="P5" s="83" t="s">
        <v>22</v>
      </c>
      <c r="Q5" s="83" t="s">
        <v>13</v>
      </c>
      <c r="R5" s="83" t="s">
        <v>35</v>
      </c>
      <c r="S5" s="84" t="s">
        <v>34</v>
      </c>
      <c r="T5" s="86" t="s">
        <v>102</v>
      </c>
      <c r="U5" s="85" t="s">
        <v>39</v>
      </c>
      <c r="V5" s="82" t="s">
        <v>38</v>
      </c>
      <c r="W5" s="82" t="s">
        <v>37</v>
      </c>
      <c r="X5" s="83" t="s">
        <v>36</v>
      </c>
      <c r="Y5" s="83" t="s">
        <v>22</v>
      </c>
      <c r="Z5" s="83" t="s">
        <v>13</v>
      </c>
      <c r="AA5" s="83" t="s">
        <v>35</v>
      </c>
      <c r="AB5" s="84" t="s">
        <v>34</v>
      </c>
      <c r="AC5" s="86" t="s">
        <v>102</v>
      </c>
      <c r="AD5" s="85" t="s">
        <v>39</v>
      </c>
      <c r="AE5" s="82" t="s">
        <v>38</v>
      </c>
      <c r="AF5" s="82" t="s">
        <v>37</v>
      </c>
      <c r="AG5" s="83" t="s">
        <v>36</v>
      </c>
      <c r="AH5" s="83" t="s">
        <v>22</v>
      </c>
      <c r="AI5" s="83" t="s">
        <v>13</v>
      </c>
      <c r="AJ5" s="83" t="s">
        <v>35</v>
      </c>
      <c r="AK5" s="84" t="s">
        <v>34</v>
      </c>
      <c r="AL5" s="86" t="s">
        <v>102</v>
      </c>
      <c r="AM5" s="85" t="s">
        <v>39</v>
      </c>
      <c r="AN5" s="82" t="s">
        <v>38</v>
      </c>
      <c r="AO5" s="82" t="s">
        <v>37</v>
      </c>
      <c r="AP5" s="83" t="s">
        <v>36</v>
      </c>
      <c r="AQ5" s="83" t="s">
        <v>22</v>
      </c>
      <c r="AR5" s="83" t="s">
        <v>13</v>
      </c>
      <c r="AS5" s="83" t="s">
        <v>35</v>
      </c>
      <c r="AT5" s="84" t="s">
        <v>34</v>
      </c>
      <c r="AU5" s="86" t="s">
        <v>102</v>
      </c>
      <c r="AV5" s="85" t="s">
        <v>39</v>
      </c>
      <c r="AW5" s="82" t="s">
        <v>38</v>
      </c>
      <c r="AX5" s="82" t="s">
        <v>37</v>
      </c>
      <c r="AY5" s="83" t="s">
        <v>36</v>
      </c>
      <c r="AZ5" s="83" t="s">
        <v>22</v>
      </c>
      <c r="BA5" s="83" t="s">
        <v>13</v>
      </c>
      <c r="BB5" s="83" t="s">
        <v>35</v>
      </c>
      <c r="BC5" s="84" t="s">
        <v>34</v>
      </c>
      <c r="BD5" s="86" t="s">
        <v>102</v>
      </c>
    </row>
    <row r="6" spans="1:56" ht="30" customHeight="1">
      <c r="A6" s="83"/>
      <c r="B6" s="184" t="s">
        <v>299</v>
      </c>
      <c r="C6" s="81"/>
      <c r="D6" s="82"/>
      <c r="E6" s="82"/>
      <c r="F6" s="83"/>
      <c r="G6" s="83"/>
      <c r="H6" s="83"/>
      <c r="I6" s="83"/>
      <c r="J6" s="84"/>
      <c r="K6" s="86"/>
      <c r="L6" s="101"/>
      <c r="M6" s="82"/>
      <c r="N6" s="82"/>
      <c r="O6" s="83"/>
      <c r="P6" s="83"/>
      <c r="Q6" s="83"/>
      <c r="R6" s="83"/>
      <c r="S6" s="84"/>
      <c r="T6" s="86"/>
      <c r="U6" s="85"/>
      <c r="V6" s="82"/>
      <c r="W6" s="82"/>
      <c r="X6" s="83"/>
      <c r="Y6" s="83"/>
      <c r="Z6" s="83"/>
      <c r="AA6" s="83"/>
      <c r="AB6" s="84"/>
      <c r="AC6" s="86"/>
      <c r="AD6" s="85"/>
      <c r="AE6" s="82"/>
      <c r="AF6" s="82"/>
      <c r="AG6" s="83"/>
      <c r="AH6" s="83"/>
      <c r="AI6" s="83"/>
      <c r="AJ6" s="83"/>
      <c r="AK6" s="84"/>
      <c r="AL6" s="86"/>
      <c r="AM6" s="85"/>
      <c r="AN6" s="82"/>
      <c r="AO6" s="82"/>
      <c r="AP6" s="83"/>
      <c r="AQ6" s="83"/>
      <c r="AR6" s="83"/>
      <c r="AS6" s="83"/>
      <c r="AT6" s="84"/>
      <c r="AU6" s="86"/>
      <c r="AV6" s="85"/>
      <c r="AW6" s="82"/>
      <c r="AX6" s="82"/>
      <c r="AY6" s="83"/>
      <c r="AZ6" s="83"/>
      <c r="BA6" s="83"/>
      <c r="BB6" s="83"/>
      <c r="BC6" s="84"/>
      <c r="BD6" s="86"/>
    </row>
    <row r="7" spans="1:56" ht="30" customHeight="1">
      <c r="A7" s="74" t="s">
        <v>157</v>
      </c>
      <c r="B7" s="97" t="s">
        <v>217</v>
      </c>
      <c r="C7" s="100">
        <v>276.39999999999998</v>
      </c>
      <c r="D7" s="78">
        <v>0.1</v>
      </c>
      <c r="E7" s="78">
        <v>0.1</v>
      </c>
      <c r="F7" s="76">
        <v>5.7128004262063685E-3</v>
      </c>
      <c r="G7" s="78">
        <v>276.36840625000008</v>
      </c>
      <c r="H7" s="78">
        <v>5.8348499591252452</v>
      </c>
      <c r="I7" s="78">
        <v>3.9914020501703962</v>
      </c>
      <c r="J7" s="77">
        <v>1</v>
      </c>
      <c r="K7" s="80">
        <v>-3.1593749999899501E-2</v>
      </c>
      <c r="L7" s="104"/>
      <c r="M7" s="78"/>
      <c r="N7" s="78"/>
      <c r="O7" s="76"/>
      <c r="P7" s="78"/>
      <c r="Q7" s="78"/>
      <c r="R7" s="78"/>
      <c r="S7" s="77"/>
      <c r="T7" s="80"/>
      <c r="U7" s="78"/>
      <c r="V7" s="78"/>
      <c r="W7" s="78"/>
      <c r="X7" s="76"/>
      <c r="Y7" s="78"/>
      <c r="Z7" s="78"/>
      <c r="AA7" s="78"/>
      <c r="AB7" s="77"/>
      <c r="AC7" s="80"/>
      <c r="AD7" s="78"/>
      <c r="AE7" s="78"/>
      <c r="AF7" s="78"/>
      <c r="AG7" s="76"/>
      <c r="AH7" s="78"/>
      <c r="AI7" s="78"/>
      <c r="AJ7" s="78"/>
      <c r="AK7" s="77"/>
      <c r="AL7" s="80"/>
      <c r="AM7" s="78"/>
      <c r="AN7" s="78"/>
      <c r="AO7" s="78"/>
      <c r="AP7" s="76"/>
      <c r="AQ7" s="78"/>
      <c r="AR7" s="78"/>
      <c r="AS7" s="78"/>
      <c r="AT7" s="77"/>
      <c r="AU7" s="80"/>
      <c r="AV7" s="78"/>
      <c r="AW7" s="78"/>
      <c r="AX7" s="78"/>
      <c r="AY7" s="76"/>
      <c r="AZ7" s="78"/>
      <c r="BA7" s="78"/>
      <c r="BB7" s="78"/>
      <c r="BC7" s="77"/>
      <c r="BD7" s="80"/>
    </row>
    <row r="8" spans="1:56" ht="30" customHeight="1">
      <c r="A8" s="74" t="s">
        <v>157</v>
      </c>
      <c r="B8" s="98" t="s">
        <v>217</v>
      </c>
      <c r="C8" s="100">
        <v>276.39999999999998</v>
      </c>
      <c r="D8" s="78">
        <v>0.1</v>
      </c>
      <c r="E8" s="78">
        <v>0.1</v>
      </c>
      <c r="F8" s="76">
        <v>2.8039071242300325E-3</v>
      </c>
      <c r="G8" s="78">
        <v>276.36540624999998</v>
      </c>
      <c r="H8" s="78">
        <v>11.888173130019211</v>
      </c>
      <c r="I8" s="78">
        <v>7.7756082378542333</v>
      </c>
      <c r="J8" s="77">
        <v>1</v>
      </c>
      <c r="K8" s="80">
        <v>-3.4593749999999091E-2</v>
      </c>
      <c r="L8" s="104"/>
      <c r="M8" s="78"/>
      <c r="N8" s="78"/>
      <c r="O8" s="76"/>
      <c r="P8" s="78"/>
      <c r="Q8" s="78"/>
      <c r="R8" s="78"/>
      <c r="S8" s="77"/>
      <c r="T8" s="80"/>
      <c r="U8" s="78"/>
      <c r="V8" s="78"/>
      <c r="W8" s="78"/>
      <c r="X8" s="76"/>
      <c r="Y8" s="78"/>
      <c r="Z8" s="78"/>
      <c r="AA8" s="78"/>
      <c r="AB8" s="77"/>
      <c r="AC8" s="80"/>
      <c r="AD8" s="78"/>
      <c r="AE8" s="78"/>
      <c r="AF8" s="78"/>
      <c r="AG8" s="76"/>
      <c r="AH8" s="78"/>
      <c r="AI8" s="78"/>
      <c r="AJ8" s="78"/>
      <c r="AK8" s="77"/>
      <c r="AL8" s="80"/>
      <c r="AM8" s="78"/>
      <c r="AN8" s="78"/>
      <c r="AO8" s="78"/>
      <c r="AP8" s="76"/>
      <c r="AQ8" s="78"/>
      <c r="AR8" s="78"/>
      <c r="AS8" s="78"/>
      <c r="AT8" s="77"/>
      <c r="AU8" s="80"/>
      <c r="AV8" s="78"/>
      <c r="AW8" s="78"/>
      <c r="AX8" s="78"/>
      <c r="AY8" s="76"/>
      <c r="AZ8" s="78"/>
      <c r="BA8" s="78"/>
      <c r="BB8" s="78"/>
      <c r="BC8" s="77"/>
      <c r="BD8" s="80"/>
    </row>
    <row r="9" spans="1:56" ht="30" customHeight="1">
      <c r="A9" s="74" t="s">
        <v>157</v>
      </c>
      <c r="B9" s="98" t="s">
        <v>217</v>
      </c>
      <c r="C9" s="100">
        <v>276.39999999999998</v>
      </c>
      <c r="D9" s="78">
        <v>0.1</v>
      </c>
      <c r="E9" s="78">
        <v>0.1</v>
      </c>
      <c r="F9" s="76">
        <v>3.7711767650887872E-3</v>
      </c>
      <c r="G9" s="78">
        <v>276.37518749999998</v>
      </c>
      <c r="H9" s="78">
        <v>8.8389739886817864</v>
      </c>
      <c r="I9" s="78">
        <v>6.6458035677409777</v>
      </c>
      <c r="J9" s="77">
        <v>1</v>
      </c>
      <c r="K9" s="80">
        <v>-2.4812499999995907E-2</v>
      </c>
      <c r="L9" s="104"/>
      <c r="M9" s="78"/>
      <c r="N9" s="78"/>
      <c r="O9" s="76"/>
      <c r="P9" s="78"/>
      <c r="Q9" s="78"/>
      <c r="R9" s="78"/>
      <c r="S9" s="77"/>
      <c r="T9" s="80"/>
      <c r="U9" s="78"/>
      <c r="V9" s="78"/>
      <c r="W9" s="78"/>
      <c r="X9" s="76"/>
      <c r="Y9" s="78"/>
      <c r="Z9" s="78"/>
      <c r="AA9" s="78"/>
      <c r="AB9" s="77"/>
      <c r="AC9" s="80"/>
      <c r="AD9" s="78"/>
      <c r="AE9" s="78"/>
      <c r="AF9" s="78"/>
      <c r="AG9" s="76"/>
      <c r="AH9" s="78"/>
      <c r="AI9" s="78"/>
      <c r="AJ9" s="78"/>
      <c r="AK9" s="77"/>
      <c r="AL9" s="80"/>
      <c r="AM9" s="78"/>
      <c r="AN9" s="78"/>
      <c r="AO9" s="78"/>
      <c r="AP9" s="76"/>
      <c r="AQ9" s="78"/>
      <c r="AR9" s="78"/>
      <c r="AS9" s="78"/>
      <c r="AT9" s="77"/>
      <c r="AU9" s="80"/>
      <c r="AV9" s="78"/>
      <c r="AW9" s="78"/>
      <c r="AX9" s="78"/>
      <c r="AY9" s="76"/>
      <c r="AZ9" s="78"/>
      <c r="BA9" s="78"/>
      <c r="BB9" s="78"/>
      <c r="BC9" s="77"/>
      <c r="BD9" s="80"/>
    </row>
    <row r="10" spans="1:56" ht="30" customHeight="1">
      <c r="A10" s="74" t="s">
        <v>206</v>
      </c>
      <c r="B10" s="98" t="s">
        <v>218</v>
      </c>
      <c r="C10" s="100">
        <v>112.05</v>
      </c>
      <c r="D10" s="78">
        <v>0.1</v>
      </c>
      <c r="E10" s="78">
        <v>0.1</v>
      </c>
      <c r="F10" s="76">
        <v>1.1109426395575276E-2</v>
      </c>
      <c r="G10" s="78">
        <v>112.03549999999997</v>
      </c>
      <c r="H10" s="78">
        <v>3.0004549421748381</v>
      </c>
      <c r="I10" s="78">
        <v>2.5653889755586636</v>
      </c>
      <c r="J10" s="77">
        <v>0.99999999999999301</v>
      </c>
      <c r="K10" s="80">
        <v>-1.4500000000026603E-2</v>
      </c>
      <c r="L10" s="104"/>
      <c r="M10" s="78"/>
      <c r="N10" s="78"/>
      <c r="O10" s="76"/>
      <c r="P10" s="78"/>
      <c r="Q10" s="78"/>
      <c r="R10" s="78"/>
      <c r="S10" s="77"/>
      <c r="T10" s="80"/>
      <c r="U10" s="78"/>
      <c r="V10" s="78"/>
      <c r="W10" s="78"/>
      <c r="X10" s="76"/>
      <c r="Y10" s="78"/>
      <c r="Z10" s="78"/>
      <c r="AA10" s="78"/>
      <c r="AB10" s="77"/>
      <c r="AC10" s="80"/>
      <c r="AD10" s="78"/>
      <c r="AE10" s="78"/>
      <c r="AF10" s="78"/>
      <c r="AG10" s="76"/>
      <c r="AH10" s="78"/>
      <c r="AI10" s="78"/>
      <c r="AJ10" s="78"/>
      <c r="AK10" s="77"/>
      <c r="AL10" s="80"/>
      <c r="AM10" s="78"/>
      <c r="AN10" s="78"/>
      <c r="AO10" s="78"/>
      <c r="AP10" s="76"/>
      <c r="AQ10" s="78"/>
      <c r="AR10" s="78"/>
      <c r="AS10" s="78"/>
      <c r="AT10" s="77"/>
      <c r="AU10" s="80"/>
      <c r="AV10" s="78"/>
      <c r="AW10" s="78"/>
      <c r="AX10" s="78"/>
      <c r="AY10" s="76"/>
      <c r="AZ10" s="78"/>
      <c r="BA10" s="78"/>
      <c r="BB10" s="78"/>
      <c r="BC10" s="77"/>
      <c r="BD10" s="80"/>
    </row>
    <row r="11" spans="1:56" ht="30" customHeight="1">
      <c r="A11" s="74" t="s">
        <v>206</v>
      </c>
      <c r="B11" s="98" t="s">
        <v>218</v>
      </c>
      <c r="C11" s="100">
        <v>112.05</v>
      </c>
      <c r="D11" s="78">
        <v>0.1</v>
      </c>
      <c r="E11" s="78">
        <v>0.1</v>
      </c>
      <c r="F11" s="76">
        <v>7.5209385138456609E-3</v>
      </c>
      <c r="G11" s="78">
        <v>112.056375</v>
      </c>
      <c r="H11" s="78">
        <v>4.4320709804988416</v>
      </c>
      <c r="I11" s="78">
        <v>4.1495264554917775</v>
      </c>
      <c r="J11" s="77">
        <v>1</v>
      </c>
      <c r="K11" s="80">
        <v>6.3750000000055707E-3</v>
      </c>
      <c r="L11" s="104"/>
      <c r="M11" s="78"/>
      <c r="N11" s="78"/>
      <c r="O11" s="76"/>
      <c r="P11" s="78"/>
      <c r="Q11" s="78"/>
      <c r="R11" s="78"/>
      <c r="S11" s="77"/>
      <c r="T11" s="80"/>
      <c r="U11" s="78"/>
      <c r="V11" s="78"/>
      <c r="W11" s="78"/>
      <c r="X11" s="76"/>
      <c r="Y11" s="78"/>
      <c r="Z11" s="78"/>
      <c r="AA11" s="78"/>
      <c r="AB11" s="77"/>
      <c r="AC11" s="80"/>
      <c r="AD11" s="78"/>
      <c r="AE11" s="78"/>
      <c r="AF11" s="78"/>
      <c r="AG11" s="76"/>
      <c r="AH11" s="78"/>
      <c r="AI11" s="78"/>
      <c r="AJ11" s="78"/>
      <c r="AK11" s="77"/>
      <c r="AL11" s="80"/>
      <c r="AM11" s="78"/>
      <c r="AN11" s="78"/>
      <c r="AO11" s="78"/>
      <c r="AP11" s="76"/>
      <c r="AQ11" s="78"/>
      <c r="AR11" s="78"/>
      <c r="AS11" s="78"/>
      <c r="AT11" s="77"/>
      <c r="AU11" s="80"/>
      <c r="AV11" s="78"/>
      <c r="AW11" s="78"/>
      <c r="AX11" s="78"/>
      <c r="AY11" s="76"/>
      <c r="AZ11" s="78"/>
      <c r="BA11" s="78"/>
      <c r="BB11" s="78"/>
      <c r="BC11" s="77"/>
      <c r="BD11" s="80"/>
    </row>
    <row r="12" spans="1:56" ht="30" customHeight="1">
      <c r="A12" s="74" t="s">
        <v>206</v>
      </c>
      <c r="B12" s="98" t="s">
        <v>218</v>
      </c>
      <c r="C12" s="100">
        <v>112.05</v>
      </c>
      <c r="D12" s="78">
        <v>0.1</v>
      </c>
      <c r="E12" s="78">
        <v>0.1</v>
      </c>
      <c r="F12" s="76">
        <v>5.4962413843323158E-3</v>
      </c>
      <c r="G12" s="78">
        <v>112.05828124999998</v>
      </c>
      <c r="H12" s="78">
        <v>6.0647506181864639</v>
      </c>
      <c r="I12" s="78">
        <v>5.5625134576189721</v>
      </c>
      <c r="J12" s="77">
        <v>1</v>
      </c>
      <c r="K12" s="80">
        <v>8.2812499999818101E-3</v>
      </c>
      <c r="L12" s="104"/>
      <c r="M12" s="78"/>
      <c r="N12" s="78"/>
      <c r="O12" s="76"/>
      <c r="P12" s="78"/>
      <c r="Q12" s="78"/>
      <c r="R12" s="78"/>
      <c r="S12" s="77"/>
      <c r="T12" s="80"/>
      <c r="U12" s="78"/>
      <c r="V12" s="78"/>
      <c r="W12" s="78"/>
      <c r="X12" s="76"/>
      <c r="Y12" s="78"/>
      <c r="Z12" s="78"/>
      <c r="AA12" s="78"/>
      <c r="AB12" s="77"/>
      <c r="AC12" s="80"/>
      <c r="AD12" s="78"/>
      <c r="AE12" s="78"/>
      <c r="AF12" s="78"/>
      <c r="AG12" s="76"/>
      <c r="AH12" s="78"/>
      <c r="AI12" s="78"/>
      <c r="AJ12" s="78"/>
      <c r="AK12" s="77"/>
      <c r="AL12" s="80"/>
      <c r="AM12" s="78"/>
      <c r="AN12" s="78"/>
      <c r="AO12" s="78"/>
      <c r="AP12" s="76"/>
      <c r="AQ12" s="78"/>
      <c r="AR12" s="78"/>
      <c r="AS12" s="78"/>
      <c r="AT12" s="77"/>
      <c r="AU12" s="80"/>
      <c r="AV12" s="78"/>
      <c r="AW12" s="78"/>
      <c r="AX12" s="78"/>
      <c r="AY12" s="76"/>
      <c r="AZ12" s="78"/>
      <c r="BA12" s="78"/>
      <c r="BB12" s="78"/>
      <c r="BC12" s="77"/>
      <c r="BD12" s="80"/>
    </row>
    <row r="13" spans="1:56" ht="30" customHeight="1">
      <c r="A13" s="74" t="s">
        <v>206</v>
      </c>
      <c r="B13" s="98" t="s">
        <v>218</v>
      </c>
      <c r="C13" s="100">
        <v>112.05</v>
      </c>
      <c r="D13" s="78">
        <v>0.1</v>
      </c>
      <c r="E13" s="78">
        <v>0.1</v>
      </c>
      <c r="F13" s="76">
        <v>5.1036632953457041E-3</v>
      </c>
      <c r="G13" s="78">
        <v>112.05378125</v>
      </c>
      <c r="H13" s="78">
        <v>6.5312563553575016</v>
      </c>
      <c r="I13" s="78">
        <v>6.2842932244203391</v>
      </c>
      <c r="J13" s="77">
        <v>1</v>
      </c>
      <c r="K13" s="80">
        <v>3.7812500000029559E-3</v>
      </c>
      <c r="L13" s="104"/>
      <c r="M13" s="78"/>
      <c r="N13" s="78"/>
      <c r="O13" s="76"/>
      <c r="P13" s="78"/>
      <c r="Q13" s="78"/>
      <c r="R13" s="78"/>
      <c r="S13" s="77"/>
      <c r="T13" s="80"/>
      <c r="U13" s="78"/>
      <c r="V13" s="78"/>
      <c r="W13" s="78"/>
      <c r="X13" s="76"/>
      <c r="Y13" s="78"/>
      <c r="Z13" s="78"/>
      <c r="AA13" s="78"/>
      <c r="AB13" s="77"/>
      <c r="AC13" s="80"/>
      <c r="AD13" s="78"/>
      <c r="AE13" s="78"/>
      <c r="AF13" s="78"/>
      <c r="AG13" s="76"/>
      <c r="AH13" s="78"/>
      <c r="AI13" s="78"/>
      <c r="AJ13" s="78"/>
      <c r="AK13" s="77"/>
      <c r="AL13" s="80"/>
      <c r="AM13" s="78"/>
      <c r="AN13" s="78"/>
      <c r="AO13" s="78"/>
      <c r="AP13" s="76"/>
      <c r="AQ13" s="78"/>
      <c r="AR13" s="78"/>
      <c r="AS13" s="78"/>
      <c r="AT13" s="77"/>
      <c r="AU13" s="80"/>
      <c r="AV13" s="78"/>
      <c r="AW13" s="78"/>
      <c r="AX13" s="78"/>
      <c r="AY13" s="76"/>
      <c r="AZ13" s="78"/>
      <c r="BA13" s="78"/>
      <c r="BB13" s="78"/>
      <c r="BC13" s="77"/>
      <c r="BD13" s="80"/>
    </row>
    <row r="14" spans="1:56" ht="30" customHeight="1">
      <c r="A14" s="74" t="s">
        <v>206</v>
      </c>
      <c r="B14" s="98" t="s">
        <v>218</v>
      </c>
      <c r="C14" s="100">
        <v>112.05</v>
      </c>
      <c r="D14" s="78">
        <v>0.1</v>
      </c>
      <c r="E14" s="78">
        <v>0.1</v>
      </c>
      <c r="F14" s="76">
        <v>6.9002103754748651E-3</v>
      </c>
      <c r="G14" s="78">
        <v>112.03725000000003</v>
      </c>
      <c r="H14" s="78">
        <v>4.8307705880688419</v>
      </c>
      <c r="I14" s="78">
        <v>4.2148473380915501</v>
      </c>
      <c r="J14" s="77">
        <v>1</v>
      </c>
      <c r="K14" s="80">
        <v>-1.2749999999968509E-2</v>
      </c>
      <c r="L14" s="104"/>
      <c r="M14" s="78"/>
      <c r="N14" s="78"/>
      <c r="O14" s="76"/>
      <c r="P14" s="78"/>
      <c r="Q14" s="78"/>
      <c r="R14" s="78"/>
      <c r="S14" s="77"/>
      <c r="T14" s="80"/>
      <c r="U14" s="78"/>
      <c r="V14" s="78"/>
      <c r="W14" s="78"/>
      <c r="X14" s="76"/>
      <c r="Y14" s="78"/>
      <c r="Z14" s="78"/>
      <c r="AA14" s="78"/>
      <c r="AB14" s="77"/>
      <c r="AC14" s="80"/>
      <c r="AD14" s="78"/>
      <c r="AE14" s="78"/>
      <c r="AF14" s="78"/>
      <c r="AG14" s="76"/>
      <c r="AH14" s="78"/>
      <c r="AI14" s="78"/>
      <c r="AJ14" s="78"/>
      <c r="AK14" s="77"/>
      <c r="AL14" s="80"/>
      <c r="AM14" s="78"/>
      <c r="AN14" s="78"/>
      <c r="AO14" s="78"/>
      <c r="AP14" s="76"/>
      <c r="AQ14" s="78"/>
      <c r="AR14" s="78"/>
      <c r="AS14" s="78"/>
      <c r="AT14" s="77"/>
      <c r="AU14" s="80"/>
      <c r="AV14" s="78"/>
      <c r="AW14" s="78"/>
      <c r="AX14" s="78"/>
      <c r="AY14" s="76"/>
      <c r="AZ14" s="78"/>
      <c r="BA14" s="78"/>
      <c r="BB14" s="78"/>
      <c r="BC14" s="77"/>
      <c r="BD14" s="80"/>
    </row>
    <row r="15" spans="1:56" ht="30" customHeight="1">
      <c r="A15" s="74" t="s">
        <v>304</v>
      </c>
      <c r="B15" s="98" t="s">
        <v>297</v>
      </c>
      <c r="C15" s="100">
        <v>1.3</v>
      </c>
      <c r="D15" s="78">
        <v>0.05</v>
      </c>
      <c r="E15" s="78">
        <v>0.05</v>
      </c>
      <c r="F15" s="76">
        <v>2.7562246268307599E-3</v>
      </c>
      <c r="G15" s="78">
        <v>1.2891250000000001</v>
      </c>
      <c r="H15" s="78">
        <v>6.0469188557504534</v>
      </c>
      <c r="I15" s="78">
        <v>4.7317140046247355</v>
      </c>
      <c r="J15" s="77">
        <v>1</v>
      </c>
      <c r="K15" s="80">
        <v>-1.0874999999999968E-2</v>
      </c>
      <c r="L15" s="104"/>
      <c r="M15" s="78"/>
      <c r="N15" s="78"/>
      <c r="O15" s="76"/>
      <c r="P15" s="78"/>
      <c r="Q15" s="78"/>
      <c r="R15" s="78"/>
      <c r="S15" s="77"/>
      <c r="T15" s="80"/>
      <c r="U15" s="78"/>
      <c r="V15" s="78"/>
      <c r="W15" s="78"/>
      <c r="X15" s="76"/>
      <c r="Y15" s="78"/>
      <c r="Z15" s="78"/>
      <c r="AA15" s="78"/>
      <c r="AB15" s="77"/>
      <c r="AC15" s="80"/>
      <c r="AD15" s="78"/>
      <c r="AE15" s="78"/>
      <c r="AF15" s="78"/>
      <c r="AG15" s="76"/>
      <c r="AH15" s="78"/>
      <c r="AI15" s="78"/>
      <c r="AJ15" s="78"/>
      <c r="AK15" s="77"/>
      <c r="AL15" s="80"/>
      <c r="AM15" s="78"/>
      <c r="AN15" s="78"/>
      <c r="AO15" s="78"/>
      <c r="AP15" s="76"/>
      <c r="AQ15" s="78"/>
      <c r="AR15" s="78"/>
      <c r="AS15" s="78"/>
      <c r="AT15" s="77"/>
      <c r="AU15" s="80"/>
      <c r="AV15" s="78"/>
      <c r="AW15" s="78"/>
      <c r="AX15" s="78"/>
      <c r="AY15" s="76"/>
      <c r="AZ15" s="78"/>
      <c r="BA15" s="78"/>
      <c r="BB15" s="78"/>
      <c r="BC15" s="77"/>
      <c r="BD15" s="80"/>
    </row>
    <row r="16" spans="1:56" ht="30" customHeight="1">
      <c r="A16" s="74" t="s">
        <v>304</v>
      </c>
      <c r="B16" s="98" t="s">
        <v>297</v>
      </c>
      <c r="C16" s="100">
        <v>1.3</v>
      </c>
      <c r="D16" s="78">
        <v>0.05</v>
      </c>
      <c r="E16" s="78">
        <v>0.05</v>
      </c>
      <c r="F16" s="76">
        <v>1.366358475609872E-3</v>
      </c>
      <c r="G16" s="78">
        <v>1.2914374999999998</v>
      </c>
      <c r="H16" s="78">
        <v>12.197872640433941</v>
      </c>
      <c r="I16" s="78">
        <v>10.108986950759569</v>
      </c>
      <c r="J16" s="77">
        <v>1</v>
      </c>
      <c r="K16" s="80">
        <v>-8.5625000000002505E-3</v>
      </c>
      <c r="L16" s="104"/>
      <c r="M16" s="78"/>
      <c r="N16" s="78"/>
      <c r="O16" s="76"/>
      <c r="P16" s="78"/>
      <c r="Q16" s="78"/>
      <c r="R16" s="78"/>
      <c r="S16" s="77"/>
      <c r="T16" s="80"/>
      <c r="U16" s="78"/>
      <c r="V16" s="78"/>
      <c r="W16" s="78"/>
      <c r="X16" s="76"/>
      <c r="Y16" s="78"/>
      <c r="Z16" s="78"/>
      <c r="AA16" s="78"/>
      <c r="AB16" s="77"/>
      <c r="AC16" s="80"/>
      <c r="AD16" s="78"/>
      <c r="AE16" s="78"/>
      <c r="AF16" s="78"/>
      <c r="AG16" s="76"/>
      <c r="AH16" s="78"/>
      <c r="AI16" s="78"/>
      <c r="AJ16" s="78"/>
      <c r="AK16" s="77"/>
      <c r="AL16" s="80"/>
      <c r="AM16" s="78"/>
      <c r="AN16" s="78"/>
      <c r="AO16" s="78"/>
      <c r="AP16" s="76"/>
      <c r="AQ16" s="78"/>
      <c r="AR16" s="78"/>
      <c r="AS16" s="78"/>
      <c r="AT16" s="77"/>
      <c r="AU16" s="80"/>
      <c r="AV16" s="78"/>
      <c r="AW16" s="78"/>
      <c r="AX16" s="78"/>
      <c r="AY16" s="76"/>
      <c r="AZ16" s="78"/>
      <c r="BA16" s="78"/>
      <c r="BB16" s="78"/>
      <c r="BC16" s="77"/>
      <c r="BD16" s="80"/>
    </row>
    <row r="17" spans="1:56" ht="30" customHeight="1">
      <c r="A17" s="74" t="s">
        <v>304</v>
      </c>
      <c r="B17" s="98" t="s">
        <v>297</v>
      </c>
      <c r="C17" s="100">
        <v>1.3</v>
      </c>
      <c r="D17" s="78">
        <v>0.05</v>
      </c>
      <c r="E17" s="78">
        <v>0.05</v>
      </c>
      <c r="F17" s="76">
        <v>2.1324584479558008E-3</v>
      </c>
      <c r="G17" s="78">
        <v>1.3059687499999995</v>
      </c>
      <c r="H17" s="78">
        <v>7.8157052404202956</v>
      </c>
      <c r="I17" s="78">
        <v>6.8827054273452157</v>
      </c>
      <c r="J17" s="77">
        <v>1</v>
      </c>
      <c r="K17" s="80">
        <v>5.968749999999412E-3</v>
      </c>
      <c r="L17" s="104"/>
      <c r="M17" s="78"/>
      <c r="N17" s="78"/>
      <c r="O17" s="76"/>
      <c r="P17" s="78"/>
      <c r="Q17" s="78"/>
      <c r="R17" s="78"/>
      <c r="S17" s="77"/>
      <c r="T17" s="80"/>
      <c r="U17" s="78"/>
      <c r="V17" s="78"/>
      <c r="W17" s="78"/>
      <c r="X17" s="76"/>
      <c r="Y17" s="78"/>
      <c r="Z17" s="78"/>
      <c r="AA17" s="78"/>
      <c r="AB17" s="77"/>
      <c r="AC17" s="80"/>
      <c r="AD17" s="78"/>
      <c r="AE17" s="78"/>
      <c r="AF17" s="78"/>
      <c r="AG17" s="76"/>
      <c r="AH17" s="78"/>
      <c r="AI17" s="78"/>
      <c r="AJ17" s="78"/>
      <c r="AK17" s="77"/>
      <c r="AL17" s="80"/>
      <c r="AM17" s="78"/>
      <c r="AN17" s="78"/>
      <c r="AO17" s="78"/>
      <c r="AP17" s="76"/>
      <c r="AQ17" s="78"/>
      <c r="AR17" s="78"/>
      <c r="AS17" s="78"/>
      <c r="AT17" s="77"/>
      <c r="AU17" s="80"/>
      <c r="AV17" s="78"/>
      <c r="AW17" s="78"/>
      <c r="AX17" s="78"/>
      <c r="AY17" s="76"/>
      <c r="AZ17" s="78"/>
      <c r="BA17" s="78"/>
      <c r="BB17" s="78"/>
      <c r="BC17" s="77"/>
      <c r="BD17" s="80"/>
    </row>
    <row r="18" spans="1:56" ht="30" customHeight="1">
      <c r="A18" s="74" t="s">
        <v>304</v>
      </c>
      <c r="B18" s="98" t="s">
        <v>297</v>
      </c>
      <c r="C18" s="100">
        <v>1.3</v>
      </c>
      <c r="D18" s="78">
        <v>0.05</v>
      </c>
      <c r="E18" s="78">
        <v>0.05</v>
      </c>
      <c r="F18" s="76">
        <v>3.9180105221416827E-3</v>
      </c>
      <c r="G18" s="78">
        <v>1.3000624999999999</v>
      </c>
      <c r="H18" s="78">
        <v>4.2538595985077308</v>
      </c>
      <c r="I18" s="78">
        <v>4.2485422740096084</v>
      </c>
      <c r="J18" s="77">
        <v>1</v>
      </c>
      <c r="K18" s="80">
        <v>6.2499999999854339E-5</v>
      </c>
      <c r="L18" s="104"/>
      <c r="M18" s="78"/>
      <c r="N18" s="78"/>
      <c r="O18" s="76"/>
      <c r="P18" s="78"/>
      <c r="Q18" s="78"/>
      <c r="R18" s="78"/>
      <c r="S18" s="77"/>
      <c r="T18" s="80"/>
      <c r="U18" s="78"/>
      <c r="V18" s="78"/>
      <c r="W18" s="78"/>
      <c r="X18" s="76"/>
      <c r="Y18" s="78"/>
      <c r="Z18" s="78"/>
      <c r="AA18" s="78"/>
      <c r="AB18" s="77"/>
      <c r="AC18" s="80"/>
      <c r="AD18" s="78"/>
      <c r="AE18" s="78"/>
      <c r="AF18" s="78"/>
      <c r="AG18" s="76"/>
      <c r="AH18" s="78"/>
      <c r="AI18" s="78"/>
      <c r="AJ18" s="78"/>
      <c r="AK18" s="77"/>
      <c r="AL18" s="80"/>
      <c r="AM18" s="78"/>
      <c r="AN18" s="78"/>
      <c r="AO18" s="78"/>
      <c r="AP18" s="76"/>
      <c r="AQ18" s="78"/>
      <c r="AR18" s="78"/>
      <c r="AS18" s="78"/>
      <c r="AT18" s="77"/>
      <c r="AU18" s="80"/>
      <c r="AV18" s="78"/>
      <c r="AW18" s="78"/>
      <c r="AX18" s="78"/>
      <c r="AY18" s="76"/>
      <c r="AZ18" s="78"/>
      <c r="BA18" s="78"/>
      <c r="BB18" s="78"/>
      <c r="BC18" s="77"/>
      <c r="BD18" s="80"/>
    </row>
    <row r="19" spans="1:56" ht="30" customHeight="1">
      <c r="A19" s="74" t="s">
        <v>304</v>
      </c>
      <c r="B19" s="98" t="s">
        <v>297</v>
      </c>
      <c r="C19" s="100">
        <v>1.3</v>
      </c>
      <c r="D19" s="78">
        <v>0.05</v>
      </c>
      <c r="E19" s="78">
        <v>0.05</v>
      </c>
      <c r="F19" s="76">
        <v>3.3957694268015263E-3</v>
      </c>
      <c r="G19" s="78">
        <v>1.3057812499999997</v>
      </c>
      <c r="H19" s="78">
        <v>4.9080678255487467</v>
      </c>
      <c r="I19" s="78">
        <v>4.3405724832197103</v>
      </c>
      <c r="J19" s="77">
        <v>1</v>
      </c>
      <c r="K19" s="80">
        <v>5.781249999999627E-3</v>
      </c>
      <c r="L19" s="104"/>
      <c r="M19" s="78"/>
      <c r="N19" s="78"/>
      <c r="O19" s="76"/>
      <c r="P19" s="78"/>
      <c r="Q19" s="78"/>
      <c r="R19" s="78"/>
      <c r="S19" s="77"/>
      <c r="T19" s="80"/>
      <c r="U19" s="78"/>
      <c r="V19" s="78"/>
      <c r="W19" s="78"/>
      <c r="X19" s="76"/>
      <c r="Y19" s="78"/>
      <c r="Z19" s="78"/>
      <c r="AA19" s="78"/>
      <c r="AB19" s="77"/>
      <c r="AC19" s="80"/>
      <c r="AD19" s="78"/>
      <c r="AE19" s="78"/>
      <c r="AF19" s="78"/>
      <c r="AG19" s="76"/>
      <c r="AH19" s="78"/>
      <c r="AI19" s="78"/>
      <c r="AJ19" s="78"/>
      <c r="AK19" s="77"/>
      <c r="AL19" s="80"/>
      <c r="AM19" s="78"/>
      <c r="AN19" s="78"/>
      <c r="AO19" s="78"/>
      <c r="AP19" s="76"/>
      <c r="AQ19" s="78"/>
      <c r="AR19" s="78"/>
      <c r="AS19" s="78"/>
      <c r="AT19" s="77"/>
      <c r="AU19" s="80"/>
      <c r="AV19" s="78"/>
      <c r="AW19" s="78"/>
      <c r="AX19" s="78"/>
      <c r="AY19" s="76"/>
      <c r="AZ19" s="78"/>
      <c r="BA19" s="78"/>
      <c r="BB19" s="78"/>
      <c r="BC19" s="77"/>
      <c r="BD19" s="80"/>
    </row>
    <row r="20" spans="1:56" ht="30" customHeight="1">
      <c r="A20" s="74" t="s">
        <v>304</v>
      </c>
      <c r="B20" s="98" t="s">
        <v>297</v>
      </c>
      <c r="C20" s="100">
        <v>1.3</v>
      </c>
      <c r="D20" s="78">
        <v>0.05</v>
      </c>
      <c r="E20" s="78">
        <v>0.05</v>
      </c>
      <c r="F20" s="76">
        <v>1.0906494070196048E-3</v>
      </c>
      <c r="G20" s="78">
        <v>1.3096875000000001</v>
      </c>
      <c r="H20" s="78">
        <v>15.281415420388241</v>
      </c>
      <c r="I20" s="78">
        <v>12.320641182688</v>
      </c>
      <c r="J20" s="77">
        <v>1</v>
      </c>
      <c r="K20" s="80">
        <v>9.6875000000000711E-3</v>
      </c>
      <c r="L20" s="104"/>
      <c r="M20" s="78"/>
      <c r="N20" s="78"/>
      <c r="O20" s="76"/>
      <c r="P20" s="78"/>
      <c r="Q20" s="78"/>
      <c r="R20" s="78"/>
      <c r="S20" s="77"/>
      <c r="T20" s="80"/>
      <c r="U20" s="78"/>
      <c r="V20" s="78"/>
      <c r="W20" s="78"/>
      <c r="X20" s="76"/>
      <c r="Y20" s="78"/>
      <c r="Z20" s="78"/>
      <c r="AA20" s="78"/>
      <c r="AB20" s="77"/>
      <c r="AC20" s="80"/>
      <c r="AD20" s="78"/>
      <c r="AE20" s="78"/>
      <c r="AF20" s="78"/>
      <c r="AG20" s="76"/>
      <c r="AH20" s="78"/>
      <c r="AI20" s="78"/>
      <c r="AJ20" s="78"/>
      <c r="AK20" s="77"/>
      <c r="AL20" s="80"/>
      <c r="AM20" s="78"/>
      <c r="AN20" s="78"/>
      <c r="AO20" s="78"/>
      <c r="AP20" s="76"/>
      <c r="AQ20" s="78"/>
      <c r="AR20" s="78"/>
      <c r="AS20" s="78"/>
      <c r="AT20" s="77"/>
      <c r="AU20" s="80"/>
      <c r="AV20" s="78"/>
      <c r="AW20" s="78"/>
      <c r="AX20" s="78"/>
      <c r="AY20" s="76"/>
      <c r="AZ20" s="78"/>
      <c r="BA20" s="78"/>
      <c r="BB20" s="78"/>
      <c r="BC20" s="77"/>
      <c r="BD20" s="80"/>
    </row>
    <row r="21" spans="1:56" ht="30" customHeight="1">
      <c r="A21" s="74" t="s">
        <v>304</v>
      </c>
      <c r="B21" s="97" t="s">
        <v>297</v>
      </c>
      <c r="C21" s="99">
        <v>1.3</v>
      </c>
      <c r="D21" s="75">
        <v>0.05</v>
      </c>
      <c r="E21" s="75">
        <v>0.05</v>
      </c>
      <c r="F21" s="76">
        <v>1.7121482450136206E-3</v>
      </c>
      <c r="G21" s="75">
        <v>1.2946875</v>
      </c>
      <c r="H21" s="75">
        <v>9.7343595773356029</v>
      </c>
      <c r="I21" s="75">
        <v>8.7000838722436846</v>
      </c>
      <c r="J21" s="77">
        <v>1</v>
      </c>
      <c r="K21" s="79">
        <v>-5.3125000000000533E-3</v>
      </c>
      <c r="L21" s="103"/>
      <c r="M21" s="75"/>
      <c r="N21" s="75"/>
      <c r="O21" s="76"/>
      <c r="P21" s="75"/>
      <c r="Q21" s="75"/>
      <c r="R21" s="75"/>
      <c r="S21" s="77"/>
      <c r="T21" s="79"/>
      <c r="U21" s="75"/>
      <c r="V21" s="75"/>
      <c r="W21" s="75"/>
      <c r="X21" s="76"/>
      <c r="Y21" s="75"/>
      <c r="Z21" s="75"/>
      <c r="AA21" s="75"/>
      <c r="AB21" s="77"/>
      <c r="AC21" s="79"/>
      <c r="AD21" s="75"/>
      <c r="AE21" s="75"/>
      <c r="AF21" s="75"/>
      <c r="AG21" s="76"/>
      <c r="AH21" s="75"/>
      <c r="AI21" s="75"/>
      <c r="AJ21" s="75"/>
      <c r="AK21" s="77"/>
      <c r="AL21" s="79"/>
      <c r="AM21" s="75"/>
      <c r="AN21" s="75"/>
      <c r="AO21" s="75"/>
      <c r="AP21" s="76"/>
      <c r="AQ21" s="75"/>
      <c r="AR21" s="75"/>
      <c r="AS21" s="75"/>
      <c r="AT21" s="77"/>
      <c r="AU21" s="79"/>
      <c r="AV21" s="75"/>
      <c r="AW21" s="75"/>
      <c r="AX21" s="75"/>
      <c r="AY21" s="76"/>
      <c r="AZ21" s="75"/>
      <c r="BA21" s="75"/>
      <c r="BB21" s="75"/>
      <c r="BC21" s="77"/>
      <c r="BD21" s="79"/>
    </row>
    <row r="22" spans="1:56" ht="30" customHeight="1">
      <c r="A22" s="74" t="s">
        <v>304</v>
      </c>
      <c r="B22" s="97" t="s">
        <v>297</v>
      </c>
      <c r="C22" s="99">
        <v>1.3</v>
      </c>
      <c r="D22" s="75">
        <v>0.05</v>
      </c>
      <c r="E22" s="75">
        <v>0.05</v>
      </c>
      <c r="F22" s="76">
        <v>1.4052751997729116E-3</v>
      </c>
      <c r="G22" s="75">
        <v>1.2803437500000001</v>
      </c>
      <c r="H22" s="75">
        <v>11.860073151052525</v>
      </c>
      <c r="I22" s="75">
        <v>7.1975818935450215</v>
      </c>
      <c r="J22" s="77">
        <v>1</v>
      </c>
      <c r="K22" s="79">
        <v>-1.9656249999999931E-2</v>
      </c>
      <c r="L22" s="103"/>
      <c r="M22" s="75"/>
      <c r="N22" s="75"/>
      <c r="O22" s="76"/>
      <c r="P22" s="75"/>
      <c r="Q22" s="75"/>
      <c r="R22" s="75"/>
      <c r="S22" s="77"/>
      <c r="T22" s="79"/>
      <c r="U22" s="75"/>
      <c r="V22" s="75"/>
      <c r="W22" s="75"/>
      <c r="X22" s="76"/>
      <c r="Y22" s="75"/>
      <c r="Z22" s="75"/>
      <c r="AA22" s="75"/>
      <c r="AB22" s="77"/>
      <c r="AC22" s="79"/>
      <c r="AD22" s="75"/>
      <c r="AE22" s="75"/>
      <c r="AF22" s="75"/>
      <c r="AG22" s="76"/>
      <c r="AH22" s="75"/>
      <c r="AI22" s="75"/>
      <c r="AJ22" s="75"/>
      <c r="AK22" s="77"/>
      <c r="AL22" s="79"/>
      <c r="AM22" s="75"/>
      <c r="AN22" s="75"/>
      <c r="AO22" s="75"/>
      <c r="AP22" s="76"/>
      <c r="AQ22" s="75"/>
      <c r="AR22" s="75"/>
      <c r="AS22" s="75"/>
      <c r="AT22" s="77"/>
      <c r="AU22" s="79"/>
      <c r="AV22" s="75"/>
      <c r="AW22" s="75"/>
      <c r="AX22" s="75"/>
      <c r="AY22" s="76"/>
      <c r="AZ22" s="75"/>
      <c r="BA22" s="75"/>
      <c r="BB22" s="75"/>
      <c r="BC22" s="77"/>
      <c r="BD22" s="79"/>
    </row>
    <row r="23" spans="1:56" ht="30" customHeight="1">
      <c r="A23" s="74" t="s">
        <v>304</v>
      </c>
      <c r="B23" s="97" t="s">
        <v>297</v>
      </c>
      <c r="C23" s="99">
        <v>1.3</v>
      </c>
      <c r="D23" s="75">
        <v>0.05</v>
      </c>
      <c r="E23" s="75">
        <v>0.05</v>
      </c>
      <c r="F23" s="76">
        <v>1.3071607991516283E-3</v>
      </c>
      <c r="G23" s="75">
        <v>1.29003125</v>
      </c>
      <c r="H23" s="75">
        <v>12.750280361439588</v>
      </c>
      <c r="I23" s="75">
        <v>10.208193214377552</v>
      </c>
      <c r="J23" s="77">
        <v>1</v>
      </c>
      <c r="K23" s="79">
        <v>-9.9687500000000817E-3</v>
      </c>
      <c r="L23" s="103"/>
      <c r="M23" s="75"/>
      <c r="N23" s="75"/>
      <c r="O23" s="76"/>
      <c r="P23" s="75"/>
      <c r="Q23" s="75"/>
      <c r="R23" s="75"/>
      <c r="S23" s="77"/>
      <c r="T23" s="79"/>
      <c r="U23" s="75"/>
      <c r="V23" s="75"/>
      <c r="W23" s="75"/>
      <c r="X23" s="76"/>
      <c r="Y23" s="75"/>
      <c r="Z23" s="75"/>
      <c r="AA23" s="75"/>
      <c r="AB23" s="77"/>
      <c r="AC23" s="79"/>
      <c r="AD23" s="75"/>
      <c r="AE23" s="75"/>
      <c r="AF23" s="75"/>
      <c r="AG23" s="76"/>
      <c r="AH23" s="75"/>
      <c r="AI23" s="75"/>
      <c r="AJ23" s="75"/>
      <c r="AK23" s="77"/>
      <c r="AL23" s="79"/>
      <c r="AM23" s="75"/>
      <c r="AN23" s="75"/>
      <c r="AO23" s="75"/>
      <c r="AP23" s="76"/>
      <c r="AQ23" s="75"/>
      <c r="AR23" s="75"/>
      <c r="AS23" s="75"/>
      <c r="AT23" s="77"/>
      <c r="AU23" s="79"/>
      <c r="AV23" s="75"/>
      <c r="AW23" s="75"/>
      <c r="AX23" s="75"/>
      <c r="AY23" s="76"/>
      <c r="AZ23" s="75"/>
      <c r="BA23" s="75"/>
      <c r="BB23" s="75"/>
      <c r="BC23" s="77"/>
      <c r="BD23" s="79"/>
    </row>
    <row r="24" spans="1:56" ht="30" customHeight="1">
      <c r="A24" s="74" t="s">
        <v>304</v>
      </c>
      <c r="B24" s="97" t="s">
        <v>297</v>
      </c>
      <c r="C24" s="99">
        <v>1.3</v>
      </c>
      <c r="D24" s="75">
        <v>0.05</v>
      </c>
      <c r="E24" s="75">
        <v>0.05</v>
      </c>
      <c r="F24" s="76">
        <v>1.645803559006556E-3</v>
      </c>
      <c r="G24" s="75">
        <v>1.2884687499999998</v>
      </c>
      <c r="H24" s="75">
        <v>10.126765479063039</v>
      </c>
      <c r="I24" s="75">
        <v>7.791280190454084</v>
      </c>
      <c r="J24" s="77">
        <v>1</v>
      </c>
      <c r="K24" s="79">
        <v>-1.1531250000000215E-2</v>
      </c>
      <c r="L24" s="103"/>
      <c r="M24" s="75"/>
      <c r="N24" s="75"/>
      <c r="O24" s="76"/>
      <c r="P24" s="75"/>
      <c r="Q24" s="75"/>
      <c r="R24" s="75"/>
      <c r="S24" s="77"/>
      <c r="T24" s="79"/>
      <c r="U24" s="75"/>
      <c r="V24" s="75"/>
      <c r="W24" s="75"/>
      <c r="X24" s="76"/>
      <c r="Y24" s="75"/>
      <c r="Z24" s="75"/>
      <c r="AA24" s="75"/>
      <c r="AB24" s="77"/>
      <c r="AC24" s="79"/>
      <c r="AD24" s="75"/>
      <c r="AE24" s="75"/>
      <c r="AF24" s="75"/>
      <c r="AG24" s="76"/>
      <c r="AH24" s="75"/>
      <c r="AI24" s="75"/>
      <c r="AJ24" s="75"/>
      <c r="AK24" s="77"/>
      <c r="AL24" s="79"/>
      <c r="AM24" s="75"/>
      <c r="AN24" s="75"/>
      <c r="AO24" s="75"/>
      <c r="AP24" s="76"/>
      <c r="AQ24" s="75"/>
      <c r="AR24" s="75"/>
      <c r="AS24" s="75"/>
      <c r="AT24" s="77"/>
      <c r="AU24" s="79"/>
      <c r="AV24" s="75"/>
      <c r="AW24" s="75"/>
      <c r="AX24" s="75"/>
      <c r="AY24" s="76"/>
      <c r="AZ24" s="75"/>
      <c r="BA24" s="75"/>
      <c r="BB24" s="75"/>
      <c r="BC24" s="77"/>
      <c r="BD24" s="79"/>
    </row>
    <row r="25" spans="1:56" ht="30" customHeight="1">
      <c r="A25" s="74" t="s">
        <v>304</v>
      </c>
      <c r="B25" s="97" t="s">
        <v>297</v>
      </c>
      <c r="C25" s="99">
        <v>1.3</v>
      </c>
      <c r="D25" s="75">
        <v>0.05</v>
      </c>
      <c r="E25" s="75">
        <v>0.05</v>
      </c>
      <c r="F25" s="76">
        <v>2.507247559093552E-3</v>
      </c>
      <c r="G25" s="75">
        <v>1.2966875</v>
      </c>
      <c r="H25" s="75">
        <v>6.6473957093778964</v>
      </c>
      <c r="I25" s="75">
        <v>6.207005743631604</v>
      </c>
      <c r="J25" s="77">
        <v>1</v>
      </c>
      <c r="K25" s="79">
        <v>-3.3125000000000515E-3</v>
      </c>
      <c r="L25" s="103"/>
      <c r="M25" s="75"/>
      <c r="N25" s="75"/>
      <c r="O25" s="76"/>
      <c r="P25" s="75"/>
      <c r="Q25" s="75"/>
      <c r="R25" s="75"/>
      <c r="S25" s="77"/>
      <c r="T25" s="79"/>
      <c r="U25" s="75"/>
      <c r="V25" s="75"/>
      <c r="W25" s="75"/>
      <c r="X25" s="76"/>
      <c r="Y25" s="75"/>
      <c r="Z25" s="75"/>
      <c r="AA25" s="75"/>
      <c r="AB25" s="77"/>
      <c r="AC25" s="79"/>
      <c r="AD25" s="75"/>
      <c r="AE25" s="75"/>
      <c r="AF25" s="75"/>
      <c r="AG25" s="76"/>
      <c r="AH25" s="75"/>
      <c r="AI25" s="75"/>
      <c r="AJ25" s="75"/>
      <c r="AK25" s="77"/>
      <c r="AL25" s="79"/>
      <c r="AM25" s="75"/>
      <c r="AN25" s="75"/>
      <c r="AO25" s="75"/>
      <c r="AP25" s="76"/>
      <c r="AQ25" s="75"/>
      <c r="AR25" s="75"/>
      <c r="AS25" s="75"/>
      <c r="AT25" s="77"/>
      <c r="AU25" s="79"/>
      <c r="AV25" s="75"/>
      <c r="AW25" s="75"/>
      <c r="AX25" s="75"/>
      <c r="AY25" s="76"/>
      <c r="AZ25" s="75"/>
      <c r="BA25" s="75"/>
      <c r="BB25" s="75"/>
      <c r="BC25" s="77"/>
      <c r="BD25" s="79"/>
    </row>
    <row r="26" spans="1:56" ht="30" customHeight="1">
      <c r="A26" s="74" t="s">
        <v>304</v>
      </c>
      <c r="B26" s="97" t="s">
        <v>297</v>
      </c>
      <c r="C26" s="99">
        <v>1.3</v>
      </c>
      <c r="D26" s="75">
        <v>0.05</v>
      </c>
      <c r="E26" s="75">
        <v>0.05</v>
      </c>
      <c r="F26" s="76">
        <v>2.5746907111466057E-3</v>
      </c>
      <c r="G26" s="75">
        <v>1.3071250000000001</v>
      </c>
      <c r="H26" s="75">
        <v>6.473269427862423</v>
      </c>
      <c r="I26" s="75">
        <v>5.5508285343920223</v>
      </c>
      <c r="J26" s="77">
        <v>1</v>
      </c>
      <c r="K26" s="79">
        <v>7.125000000000048E-3</v>
      </c>
      <c r="L26" s="103"/>
      <c r="M26" s="75"/>
      <c r="N26" s="75"/>
      <c r="O26" s="76"/>
      <c r="P26" s="75"/>
      <c r="Q26" s="75"/>
      <c r="R26" s="75"/>
      <c r="S26" s="77"/>
      <c r="T26" s="79"/>
      <c r="U26" s="75"/>
      <c r="V26" s="75"/>
      <c r="W26" s="75"/>
      <c r="X26" s="76"/>
      <c r="Y26" s="75"/>
      <c r="Z26" s="75"/>
      <c r="AA26" s="75"/>
      <c r="AB26" s="77"/>
      <c r="AC26" s="79"/>
      <c r="AD26" s="75"/>
      <c r="AE26" s="75"/>
      <c r="AF26" s="75"/>
      <c r="AG26" s="76"/>
      <c r="AH26" s="75"/>
      <c r="AI26" s="75"/>
      <c r="AJ26" s="75"/>
      <c r="AK26" s="77"/>
      <c r="AL26" s="79"/>
      <c r="AM26" s="75"/>
      <c r="AN26" s="75"/>
      <c r="AO26" s="75"/>
      <c r="AP26" s="76"/>
      <c r="AQ26" s="75"/>
      <c r="AR26" s="75"/>
      <c r="AS26" s="75"/>
      <c r="AT26" s="77"/>
      <c r="AU26" s="79"/>
      <c r="AV26" s="75"/>
      <c r="AW26" s="75"/>
      <c r="AX26" s="75"/>
      <c r="AY26" s="76"/>
      <c r="AZ26" s="75"/>
      <c r="BA26" s="75"/>
      <c r="BB26" s="75"/>
      <c r="BC26" s="77"/>
      <c r="BD26" s="79"/>
    </row>
    <row r="27" spans="1:56" ht="30" customHeight="1">
      <c r="A27" s="74" t="s">
        <v>304</v>
      </c>
      <c r="B27" s="97" t="s">
        <v>297</v>
      </c>
      <c r="C27" s="99">
        <v>1.3</v>
      </c>
      <c r="D27" s="75">
        <v>0.05</v>
      </c>
      <c r="E27" s="75">
        <v>0.05</v>
      </c>
      <c r="F27" s="76">
        <v>2.3818872972443833E-3</v>
      </c>
      <c r="G27" s="75">
        <v>1.3030624999999998</v>
      </c>
      <c r="H27" s="75">
        <v>6.9972524249776331</v>
      </c>
      <c r="I27" s="75">
        <v>6.5686707139477889</v>
      </c>
      <c r="J27" s="77">
        <v>1</v>
      </c>
      <c r="K27" s="79">
        <v>3.062499999999746E-3</v>
      </c>
      <c r="L27" s="103"/>
      <c r="M27" s="75"/>
      <c r="N27" s="75"/>
      <c r="O27" s="76"/>
      <c r="P27" s="75"/>
      <c r="Q27" s="75"/>
      <c r="R27" s="75"/>
      <c r="S27" s="77"/>
      <c r="T27" s="79"/>
      <c r="U27" s="75"/>
      <c r="V27" s="75"/>
      <c r="W27" s="75"/>
      <c r="X27" s="76"/>
      <c r="Y27" s="75"/>
      <c r="Z27" s="75"/>
      <c r="AA27" s="75"/>
      <c r="AB27" s="77"/>
      <c r="AC27" s="79"/>
      <c r="AD27" s="75"/>
      <c r="AE27" s="75"/>
      <c r="AF27" s="75"/>
      <c r="AG27" s="76"/>
      <c r="AH27" s="75"/>
      <c r="AI27" s="75"/>
      <c r="AJ27" s="75"/>
      <c r="AK27" s="77"/>
      <c r="AL27" s="79"/>
      <c r="AM27" s="75"/>
      <c r="AN27" s="75"/>
      <c r="AO27" s="75"/>
      <c r="AP27" s="76"/>
      <c r="AQ27" s="75"/>
      <c r="AR27" s="75"/>
      <c r="AS27" s="75"/>
      <c r="AT27" s="77"/>
      <c r="AU27" s="79"/>
      <c r="AV27" s="75"/>
      <c r="AW27" s="75"/>
      <c r="AX27" s="75"/>
      <c r="AY27" s="76"/>
      <c r="AZ27" s="75"/>
      <c r="BA27" s="75"/>
      <c r="BB27" s="75"/>
      <c r="BC27" s="77"/>
      <c r="BD27" s="79"/>
    </row>
    <row r="28" spans="1:56" ht="30" customHeight="1">
      <c r="A28" s="74" t="s">
        <v>304</v>
      </c>
      <c r="B28" s="97" t="s">
        <v>297</v>
      </c>
      <c r="C28" s="99">
        <v>1.3</v>
      </c>
      <c r="D28" s="75">
        <v>0.05</v>
      </c>
      <c r="E28" s="75">
        <v>0.05</v>
      </c>
      <c r="F28" s="76">
        <v>3.3976984620047866E-3</v>
      </c>
      <c r="G28" s="75">
        <v>1.2950625000000002</v>
      </c>
      <c r="H28" s="75">
        <v>4.9052812817393567</v>
      </c>
      <c r="I28" s="75">
        <v>4.4208847551676138</v>
      </c>
      <c r="J28" s="77">
        <v>1</v>
      </c>
      <c r="K28" s="79">
        <v>-4.937499999999817E-3</v>
      </c>
      <c r="L28" s="103"/>
      <c r="M28" s="75"/>
      <c r="N28" s="75"/>
      <c r="O28" s="76"/>
      <c r="P28" s="75"/>
      <c r="Q28" s="75"/>
      <c r="R28" s="75"/>
      <c r="S28" s="77"/>
      <c r="T28" s="79"/>
      <c r="U28" s="75"/>
      <c r="V28" s="75"/>
      <c r="W28" s="75"/>
      <c r="X28" s="76"/>
      <c r="Y28" s="75"/>
      <c r="Z28" s="75"/>
      <c r="AA28" s="75"/>
      <c r="AB28" s="77"/>
      <c r="AC28" s="79"/>
      <c r="AD28" s="75"/>
      <c r="AE28" s="75"/>
      <c r="AF28" s="75"/>
      <c r="AG28" s="76"/>
      <c r="AH28" s="75"/>
      <c r="AI28" s="75"/>
      <c r="AJ28" s="75"/>
      <c r="AK28" s="77"/>
      <c r="AL28" s="79"/>
      <c r="AM28" s="75"/>
      <c r="AN28" s="75"/>
      <c r="AO28" s="75"/>
      <c r="AP28" s="76"/>
      <c r="AQ28" s="75"/>
      <c r="AR28" s="75"/>
      <c r="AS28" s="75"/>
      <c r="AT28" s="77"/>
      <c r="AU28" s="79"/>
      <c r="AV28" s="75"/>
      <c r="AW28" s="75"/>
      <c r="AX28" s="75"/>
      <c r="AY28" s="76"/>
      <c r="AZ28" s="75"/>
      <c r="BA28" s="75"/>
      <c r="BB28" s="75"/>
      <c r="BC28" s="77"/>
      <c r="BD28" s="79"/>
    </row>
    <row r="29" spans="1:56" ht="30" customHeight="1">
      <c r="A29" s="74" t="s">
        <v>304</v>
      </c>
      <c r="B29" s="97" t="s">
        <v>297</v>
      </c>
      <c r="C29" s="99">
        <v>1.3</v>
      </c>
      <c r="D29" s="75">
        <v>0.05</v>
      </c>
      <c r="E29" s="75">
        <v>0.05</v>
      </c>
      <c r="F29" s="76">
        <v>1.5289544181901506E-3</v>
      </c>
      <c r="G29" s="75">
        <v>1.2922812499999998</v>
      </c>
      <c r="H29" s="75">
        <v>10.900695578874942</v>
      </c>
      <c r="I29" s="75">
        <v>9.2179006988860763</v>
      </c>
      <c r="J29" s="77">
        <v>1</v>
      </c>
      <c r="K29" s="79">
        <v>-7.7187500000002185E-3</v>
      </c>
      <c r="L29" s="103"/>
      <c r="M29" s="75"/>
      <c r="N29" s="75"/>
      <c r="O29" s="76"/>
      <c r="P29" s="75"/>
      <c r="Q29" s="75"/>
      <c r="R29" s="75"/>
      <c r="S29" s="77"/>
      <c r="T29" s="79"/>
      <c r="U29" s="75"/>
      <c r="V29" s="75"/>
      <c r="W29" s="75"/>
      <c r="X29" s="76"/>
      <c r="Y29" s="75"/>
      <c r="Z29" s="75"/>
      <c r="AA29" s="75"/>
      <c r="AB29" s="77"/>
      <c r="AC29" s="79"/>
      <c r="AD29" s="75"/>
      <c r="AE29" s="75"/>
      <c r="AF29" s="75"/>
      <c r="AG29" s="76"/>
      <c r="AH29" s="75"/>
      <c r="AI29" s="75"/>
      <c r="AJ29" s="75"/>
      <c r="AK29" s="77"/>
      <c r="AL29" s="79"/>
      <c r="AM29" s="75"/>
      <c r="AN29" s="75"/>
      <c r="AO29" s="75"/>
      <c r="AP29" s="76"/>
      <c r="AQ29" s="75"/>
      <c r="AR29" s="75"/>
      <c r="AS29" s="75"/>
      <c r="AT29" s="77"/>
      <c r="AU29" s="79"/>
      <c r="AV29" s="75"/>
      <c r="AW29" s="75"/>
      <c r="AX29" s="75"/>
      <c r="AY29" s="76"/>
      <c r="AZ29" s="75"/>
      <c r="BA29" s="75"/>
      <c r="BB29" s="75"/>
      <c r="BC29" s="77"/>
      <c r="BD29" s="79"/>
    </row>
    <row r="30" spans="1:56" ht="30" customHeight="1">
      <c r="A30" s="74" t="s">
        <v>304</v>
      </c>
      <c r="B30" s="97" t="s">
        <v>297</v>
      </c>
      <c r="C30" s="99">
        <v>1.3</v>
      </c>
      <c r="D30" s="75">
        <v>0.05</v>
      </c>
      <c r="E30" s="75">
        <v>0.05</v>
      </c>
      <c r="F30" s="76">
        <v>1.6263951827039476E-3</v>
      </c>
      <c r="G30" s="75">
        <v>1.2775000000000001</v>
      </c>
      <c r="H30" s="75">
        <v>10.24761192354104</v>
      </c>
      <c r="I30" s="75">
        <v>5.6361865579475836</v>
      </c>
      <c r="J30" s="77">
        <v>1</v>
      </c>
      <c r="K30" s="79">
        <v>-2.2499999999999964E-2</v>
      </c>
      <c r="L30" s="103"/>
      <c r="M30" s="75"/>
      <c r="N30" s="75"/>
      <c r="O30" s="76"/>
      <c r="P30" s="75"/>
      <c r="Q30" s="75"/>
      <c r="R30" s="75"/>
      <c r="S30" s="77"/>
      <c r="T30" s="79"/>
      <c r="U30" s="75"/>
      <c r="V30" s="75"/>
      <c r="W30" s="75"/>
      <c r="X30" s="76"/>
      <c r="Y30" s="75"/>
      <c r="Z30" s="75"/>
      <c r="AA30" s="75"/>
      <c r="AB30" s="77"/>
      <c r="AC30" s="79"/>
      <c r="AD30" s="75"/>
      <c r="AE30" s="75"/>
      <c r="AF30" s="75"/>
      <c r="AG30" s="76"/>
      <c r="AH30" s="75"/>
      <c r="AI30" s="75"/>
      <c r="AJ30" s="75"/>
      <c r="AK30" s="77"/>
      <c r="AL30" s="79"/>
      <c r="AM30" s="75"/>
      <c r="AN30" s="75"/>
      <c r="AO30" s="75"/>
      <c r="AP30" s="76"/>
      <c r="AQ30" s="75"/>
      <c r="AR30" s="75"/>
      <c r="AS30" s="75"/>
      <c r="AT30" s="77"/>
      <c r="AU30" s="79"/>
      <c r="AV30" s="75"/>
      <c r="AW30" s="75"/>
      <c r="AX30" s="75"/>
      <c r="AY30" s="76"/>
      <c r="AZ30" s="75"/>
      <c r="BA30" s="75"/>
      <c r="BB30" s="75"/>
      <c r="BC30" s="77"/>
      <c r="BD30" s="79"/>
    </row>
    <row r="31" spans="1:56" ht="30" customHeight="1">
      <c r="A31" s="74" t="s">
        <v>304</v>
      </c>
      <c r="B31" s="97" t="s">
        <v>297</v>
      </c>
      <c r="C31" s="99">
        <v>1.3</v>
      </c>
      <c r="D31" s="75">
        <v>0.05</v>
      </c>
      <c r="E31" s="75">
        <v>0.05</v>
      </c>
      <c r="F31" s="76">
        <v>1.2951522516054693E-3</v>
      </c>
      <c r="G31" s="75">
        <v>1.2737499999999999</v>
      </c>
      <c r="H31" s="75">
        <v>12.868499935823529</v>
      </c>
      <c r="I31" s="75">
        <v>6.1125374695161554</v>
      </c>
      <c r="J31" s="77">
        <v>1</v>
      </c>
      <c r="K31" s="79">
        <v>-2.6250000000000107E-2</v>
      </c>
      <c r="L31" s="103"/>
      <c r="M31" s="75"/>
      <c r="N31" s="75"/>
      <c r="O31" s="76"/>
      <c r="P31" s="75"/>
      <c r="Q31" s="75"/>
      <c r="R31" s="75"/>
      <c r="S31" s="77"/>
      <c r="T31" s="79"/>
      <c r="U31" s="75"/>
      <c r="V31" s="75"/>
      <c r="W31" s="75"/>
      <c r="X31" s="76"/>
      <c r="Y31" s="75"/>
      <c r="Z31" s="75"/>
      <c r="AA31" s="75"/>
      <c r="AB31" s="77"/>
      <c r="AC31" s="79"/>
      <c r="AD31" s="75"/>
      <c r="AE31" s="75"/>
      <c r="AF31" s="75"/>
      <c r="AG31" s="76"/>
      <c r="AH31" s="75"/>
      <c r="AI31" s="75"/>
      <c r="AJ31" s="75"/>
      <c r="AK31" s="77"/>
      <c r="AL31" s="79"/>
      <c r="AM31" s="75"/>
      <c r="AN31" s="75"/>
      <c r="AO31" s="75"/>
      <c r="AP31" s="76"/>
      <c r="AQ31" s="75"/>
      <c r="AR31" s="75"/>
      <c r="AS31" s="75"/>
      <c r="AT31" s="77"/>
      <c r="AU31" s="79"/>
      <c r="AV31" s="75"/>
      <c r="AW31" s="75"/>
      <c r="AX31" s="75"/>
      <c r="AY31" s="76"/>
      <c r="AZ31" s="75"/>
      <c r="BA31" s="75"/>
      <c r="BB31" s="75"/>
      <c r="BC31" s="77"/>
      <c r="BD31" s="79"/>
    </row>
    <row r="32" spans="1:56" ht="30" customHeight="1">
      <c r="A32" s="74" t="s">
        <v>304</v>
      </c>
      <c r="B32" s="97" t="s">
        <v>297</v>
      </c>
      <c r="C32" s="99">
        <v>1.3</v>
      </c>
      <c r="D32" s="75">
        <v>0.05</v>
      </c>
      <c r="E32" s="75">
        <v>0.05</v>
      </c>
      <c r="F32" s="76">
        <v>1.606124869608284E-3</v>
      </c>
      <c r="G32" s="75">
        <v>1.27753125</v>
      </c>
      <c r="H32" s="75">
        <v>10.376943276354034</v>
      </c>
      <c r="I32" s="75">
        <v>5.7138043915424364</v>
      </c>
      <c r="J32" s="77">
        <v>1</v>
      </c>
      <c r="K32" s="79">
        <v>-2.2468750000000037E-2</v>
      </c>
      <c r="L32" s="103"/>
      <c r="M32" s="75"/>
      <c r="N32" s="75"/>
      <c r="O32" s="76"/>
      <c r="P32" s="75"/>
      <c r="Q32" s="75"/>
      <c r="R32" s="75"/>
      <c r="S32" s="77"/>
      <c r="T32" s="79"/>
      <c r="U32" s="75"/>
      <c r="V32" s="75"/>
      <c r="W32" s="75"/>
      <c r="X32" s="76"/>
      <c r="Y32" s="75"/>
      <c r="Z32" s="75"/>
      <c r="AA32" s="75"/>
      <c r="AB32" s="77"/>
      <c r="AC32" s="79"/>
      <c r="AD32" s="75"/>
      <c r="AE32" s="75"/>
      <c r="AF32" s="75"/>
      <c r="AG32" s="76"/>
      <c r="AH32" s="75"/>
      <c r="AI32" s="75"/>
      <c r="AJ32" s="75"/>
      <c r="AK32" s="77"/>
      <c r="AL32" s="79"/>
      <c r="AM32" s="75"/>
      <c r="AN32" s="75"/>
      <c r="AO32" s="75"/>
      <c r="AP32" s="76"/>
      <c r="AQ32" s="75"/>
      <c r="AR32" s="75"/>
      <c r="AS32" s="75"/>
      <c r="AT32" s="77"/>
      <c r="AU32" s="79"/>
      <c r="AV32" s="75"/>
      <c r="AW32" s="75"/>
      <c r="AX32" s="75"/>
      <c r="AY32" s="76"/>
      <c r="AZ32" s="75"/>
      <c r="BA32" s="75"/>
      <c r="BB32" s="75"/>
      <c r="BC32" s="77"/>
      <c r="BD32" s="79"/>
    </row>
    <row r="33" spans="1:56" ht="30" customHeight="1">
      <c r="A33" s="74" t="s">
        <v>304</v>
      </c>
      <c r="B33" s="97" t="s">
        <v>297</v>
      </c>
      <c r="C33" s="99">
        <v>1.3</v>
      </c>
      <c r="D33" s="75">
        <v>0.05</v>
      </c>
      <c r="E33" s="75">
        <v>0.05</v>
      </c>
      <c r="F33" s="76">
        <v>3.2922195670124113E-3</v>
      </c>
      <c r="G33" s="75">
        <v>1.276</v>
      </c>
      <c r="H33" s="75">
        <v>5.062440802449629</v>
      </c>
      <c r="I33" s="75">
        <v>2.6324692172738073</v>
      </c>
      <c r="J33" s="77">
        <v>0.99999999999999856</v>
      </c>
      <c r="K33" s="79">
        <v>-2.4000000000000021E-2</v>
      </c>
      <c r="L33" s="103"/>
      <c r="M33" s="75"/>
      <c r="N33" s="75"/>
      <c r="O33" s="76"/>
      <c r="P33" s="75"/>
      <c r="Q33" s="75"/>
      <c r="R33" s="75"/>
      <c r="S33" s="77"/>
      <c r="T33" s="79"/>
      <c r="U33" s="75"/>
      <c r="V33" s="75"/>
      <c r="W33" s="75"/>
      <c r="X33" s="76"/>
      <c r="Y33" s="75"/>
      <c r="Z33" s="75"/>
      <c r="AA33" s="75"/>
      <c r="AB33" s="77"/>
      <c r="AC33" s="79"/>
      <c r="AD33" s="75"/>
      <c r="AE33" s="75"/>
      <c r="AF33" s="75"/>
      <c r="AG33" s="76"/>
      <c r="AH33" s="75"/>
      <c r="AI33" s="75"/>
      <c r="AJ33" s="75"/>
      <c r="AK33" s="77"/>
      <c r="AL33" s="79"/>
      <c r="AM33" s="75"/>
      <c r="AN33" s="75"/>
      <c r="AO33" s="75"/>
      <c r="AP33" s="76"/>
      <c r="AQ33" s="75"/>
      <c r="AR33" s="75"/>
      <c r="AS33" s="75"/>
      <c r="AT33" s="77"/>
      <c r="AU33" s="79"/>
      <c r="AV33" s="75"/>
      <c r="AW33" s="75"/>
      <c r="AX33" s="75"/>
      <c r="AY33" s="76"/>
      <c r="AZ33" s="75"/>
      <c r="BA33" s="75"/>
      <c r="BB33" s="75"/>
      <c r="BC33" s="77"/>
      <c r="BD33" s="79"/>
    </row>
    <row r="34" spans="1:56" ht="30" customHeight="1">
      <c r="A34" s="74" t="s">
        <v>304</v>
      </c>
      <c r="B34" s="97" t="s">
        <v>297</v>
      </c>
      <c r="C34" s="99">
        <v>1.3</v>
      </c>
      <c r="D34" s="75">
        <v>0.05</v>
      </c>
      <c r="E34" s="75">
        <v>0.05</v>
      </c>
      <c r="F34" s="76">
        <v>8.5297747011051153E-3</v>
      </c>
      <c r="G34" s="75">
        <v>1.27821875</v>
      </c>
      <c r="H34" s="75">
        <v>1.9539398460908179</v>
      </c>
      <c r="I34" s="75">
        <v>1.1027548006375028</v>
      </c>
      <c r="J34" s="77">
        <v>0.99953061932780762</v>
      </c>
      <c r="K34" s="79">
        <v>-2.1781250000000085E-2</v>
      </c>
      <c r="L34" s="103"/>
      <c r="M34" s="75"/>
      <c r="N34" s="75"/>
      <c r="O34" s="76"/>
      <c r="P34" s="75"/>
      <c r="Q34" s="75"/>
      <c r="R34" s="75"/>
      <c r="S34" s="77"/>
      <c r="T34" s="79"/>
      <c r="U34" s="75"/>
      <c r="V34" s="75"/>
      <c r="W34" s="75"/>
      <c r="X34" s="76"/>
      <c r="Y34" s="75"/>
      <c r="Z34" s="75"/>
      <c r="AA34" s="75"/>
      <c r="AB34" s="77"/>
      <c r="AC34" s="79"/>
      <c r="AD34" s="75"/>
      <c r="AE34" s="75"/>
      <c r="AF34" s="75"/>
      <c r="AG34" s="76"/>
      <c r="AH34" s="75"/>
      <c r="AI34" s="75"/>
      <c r="AJ34" s="75"/>
      <c r="AK34" s="77"/>
      <c r="AL34" s="79"/>
      <c r="AM34" s="75"/>
      <c r="AN34" s="75"/>
      <c r="AO34" s="75"/>
      <c r="AP34" s="76"/>
      <c r="AQ34" s="75"/>
      <c r="AR34" s="75"/>
      <c r="AS34" s="75"/>
      <c r="AT34" s="77"/>
      <c r="AU34" s="79"/>
      <c r="AV34" s="75"/>
      <c r="AW34" s="75"/>
      <c r="AX34" s="75"/>
      <c r="AY34" s="76"/>
      <c r="AZ34" s="75"/>
      <c r="BA34" s="75"/>
      <c r="BB34" s="75"/>
      <c r="BC34" s="77"/>
      <c r="BD34" s="79"/>
    </row>
    <row r="35" spans="1:56" ht="30" customHeight="1">
      <c r="A35" s="74" t="s">
        <v>304</v>
      </c>
      <c r="B35" s="97" t="s">
        <v>297</v>
      </c>
      <c r="C35" s="99">
        <v>1.3</v>
      </c>
      <c r="D35" s="75">
        <v>0.05</v>
      </c>
      <c r="E35" s="75">
        <v>0.05</v>
      </c>
      <c r="F35" s="76">
        <v>6.7327288001800883E-3</v>
      </c>
      <c r="G35" s="75">
        <v>1.27865625</v>
      </c>
      <c r="H35" s="75">
        <v>2.4754697777550283</v>
      </c>
      <c r="I35" s="75">
        <v>1.4187536163758518</v>
      </c>
      <c r="J35" s="77">
        <v>0.99998960629173383</v>
      </c>
      <c r="K35" s="79">
        <v>-2.1343749999999995E-2</v>
      </c>
      <c r="L35" s="103"/>
      <c r="M35" s="75"/>
      <c r="N35" s="75"/>
      <c r="O35" s="76"/>
      <c r="P35" s="75"/>
      <c r="Q35" s="75"/>
      <c r="R35" s="75"/>
      <c r="S35" s="77"/>
      <c r="T35" s="79"/>
      <c r="U35" s="75"/>
      <c r="V35" s="75"/>
      <c r="W35" s="75"/>
      <c r="X35" s="76"/>
      <c r="Y35" s="75"/>
      <c r="Z35" s="75"/>
      <c r="AA35" s="75"/>
      <c r="AB35" s="77"/>
      <c r="AC35" s="79"/>
      <c r="AD35" s="75"/>
      <c r="AE35" s="75"/>
      <c r="AF35" s="75"/>
      <c r="AG35" s="76"/>
      <c r="AH35" s="75"/>
      <c r="AI35" s="75"/>
      <c r="AJ35" s="75"/>
      <c r="AK35" s="77"/>
      <c r="AL35" s="79"/>
      <c r="AM35" s="75"/>
      <c r="AN35" s="75"/>
      <c r="AO35" s="75"/>
      <c r="AP35" s="76"/>
      <c r="AQ35" s="75"/>
      <c r="AR35" s="75"/>
      <c r="AS35" s="75"/>
      <c r="AT35" s="77"/>
      <c r="AU35" s="79"/>
      <c r="AV35" s="75"/>
      <c r="AW35" s="75"/>
      <c r="AX35" s="75"/>
      <c r="AY35" s="76"/>
      <c r="AZ35" s="75"/>
      <c r="BA35" s="75"/>
      <c r="BB35" s="75"/>
      <c r="BC35" s="77"/>
      <c r="BD35" s="79"/>
    </row>
    <row r="36" spans="1:56" ht="30" customHeight="1">
      <c r="A36" s="74" t="s">
        <v>304</v>
      </c>
      <c r="B36" s="97" t="s">
        <v>297</v>
      </c>
      <c r="C36" s="99">
        <v>1.3</v>
      </c>
      <c r="D36" s="75">
        <v>0.05</v>
      </c>
      <c r="E36" s="75">
        <v>0.05</v>
      </c>
      <c r="F36" s="76">
        <v>3.1145793999687622E-3</v>
      </c>
      <c r="G36" s="75">
        <v>1.2810937500000001</v>
      </c>
      <c r="H36" s="75">
        <v>5.3511773264903253</v>
      </c>
      <c r="I36" s="75">
        <v>3.3277633999111829</v>
      </c>
      <c r="J36" s="77">
        <v>1</v>
      </c>
      <c r="K36" s="79">
        <v>-1.8906249999999902E-2</v>
      </c>
      <c r="L36" s="103"/>
      <c r="M36" s="75"/>
      <c r="N36" s="75"/>
      <c r="O36" s="76"/>
      <c r="P36" s="75"/>
      <c r="Q36" s="75"/>
      <c r="R36" s="75"/>
      <c r="S36" s="77"/>
      <c r="T36" s="79"/>
      <c r="U36" s="75"/>
      <c r="V36" s="75"/>
      <c r="W36" s="75"/>
      <c r="X36" s="76"/>
      <c r="Y36" s="75"/>
      <c r="Z36" s="75"/>
      <c r="AA36" s="75"/>
      <c r="AB36" s="77"/>
      <c r="AC36" s="79"/>
      <c r="AD36" s="75"/>
      <c r="AE36" s="75"/>
      <c r="AF36" s="75"/>
      <c r="AG36" s="76"/>
      <c r="AH36" s="75"/>
      <c r="AI36" s="75"/>
      <c r="AJ36" s="75"/>
      <c r="AK36" s="77"/>
      <c r="AL36" s="79"/>
      <c r="AM36" s="75"/>
      <c r="AN36" s="75"/>
      <c r="AO36" s="75"/>
      <c r="AP36" s="76"/>
      <c r="AQ36" s="75"/>
      <c r="AR36" s="75"/>
      <c r="AS36" s="75"/>
      <c r="AT36" s="77"/>
      <c r="AU36" s="79"/>
      <c r="AV36" s="75"/>
      <c r="AW36" s="75"/>
      <c r="AX36" s="75"/>
      <c r="AY36" s="76"/>
      <c r="AZ36" s="75"/>
      <c r="BA36" s="75"/>
      <c r="BB36" s="75"/>
      <c r="BC36" s="77"/>
      <c r="BD36" s="79"/>
    </row>
    <row r="37" spans="1:56" ht="30" customHeight="1">
      <c r="A37" s="74" t="s">
        <v>304</v>
      </c>
      <c r="B37" s="97" t="s">
        <v>297</v>
      </c>
      <c r="C37" s="99">
        <v>1.3</v>
      </c>
      <c r="D37" s="75">
        <v>0.05</v>
      </c>
      <c r="E37" s="75">
        <v>0.05</v>
      </c>
      <c r="F37" s="76">
        <v>1.7121482450136282E-3</v>
      </c>
      <c r="G37" s="75">
        <v>1.2811874999999997</v>
      </c>
      <c r="H37" s="75">
        <v>9.7343595773355602</v>
      </c>
      <c r="I37" s="75">
        <v>6.0718067863629921</v>
      </c>
      <c r="J37" s="77">
        <v>1</v>
      </c>
      <c r="K37" s="79">
        <v>-1.8812500000000343E-2</v>
      </c>
      <c r="L37" s="103"/>
      <c r="M37" s="75"/>
      <c r="N37" s="75"/>
      <c r="O37" s="76"/>
      <c r="P37" s="75"/>
      <c r="Q37" s="75"/>
      <c r="R37" s="75"/>
      <c r="S37" s="77"/>
      <c r="T37" s="79"/>
      <c r="U37" s="75"/>
      <c r="V37" s="75"/>
      <c r="W37" s="75"/>
      <c r="X37" s="76"/>
      <c r="Y37" s="75"/>
      <c r="Z37" s="75"/>
      <c r="AA37" s="75"/>
      <c r="AB37" s="77"/>
      <c r="AC37" s="79"/>
      <c r="AD37" s="75"/>
      <c r="AE37" s="75"/>
      <c r="AF37" s="75"/>
      <c r="AG37" s="76"/>
      <c r="AH37" s="75"/>
      <c r="AI37" s="75"/>
      <c r="AJ37" s="75"/>
      <c r="AK37" s="77"/>
      <c r="AL37" s="79"/>
      <c r="AM37" s="75"/>
      <c r="AN37" s="75"/>
      <c r="AO37" s="75"/>
      <c r="AP37" s="76"/>
      <c r="AQ37" s="75"/>
      <c r="AR37" s="75"/>
      <c r="AS37" s="75"/>
      <c r="AT37" s="77"/>
      <c r="AU37" s="79"/>
      <c r="AV37" s="75"/>
      <c r="AW37" s="75"/>
      <c r="AX37" s="75"/>
      <c r="AY37" s="76"/>
      <c r="AZ37" s="75"/>
      <c r="BA37" s="75"/>
      <c r="BB37" s="75"/>
      <c r="BC37" s="77"/>
      <c r="BD37" s="79"/>
    </row>
    <row r="38" spans="1:56" ht="30" customHeight="1">
      <c r="A38" s="74" t="s">
        <v>304</v>
      </c>
      <c r="B38" s="97" t="s">
        <v>297</v>
      </c>
      <c r="C38" s="99">
        <v>1.3</v>
      </c>
      <c r="D38" s="75">
        <v>0.05</v>
      </c>
      <c r="E38" s="75">
        <v>0.05</v>
      </c>
      <c r="F38" s="76">
        <v>1.9794814407297556E-3</v>
      </c>
      <c r="G38" s="75">
        <v>1.2692187500000001</v>
      </c>
      <c r="H38" s="75">
        <v>8.4197135288736771</v>
      </c>
      <c r="I38" s="75">
        <v>3.2363273876608272</v>
      </c>
      <c r="J38" s="77">
        <v>1</v>
      </c>
      <c r="K38" s="79">
        <v>-3.0781249999999982E-2</v>
      </c>
      <c r="L38" s="103"/>
      <c r="M38" s="75"/>
      <c r="N38" s="75"/>
      <c r="O38" s="76"/>
      <c r="P38" s="75"/>
      <c r="Q38" s="75"/>
      <c r="R38" s="75"/>
      <c r="S38" s="77"/>
      <c r="T38" s="79"/>
      <c r="U38" s="75"/>
      <c r="V38" s="75"/>
      <c r="W38" s="75"/>
      <c r="X38" s="76"/>
      <c r="Y38" s="75"/>
      <c r="Z38" s="75"/>
      <c r="AA38" s="75"/>
      <c r="AB38" s="77"/>
      <c r="AC38" s="79"/>
      <c r="AD38" s="75"/>
      <c r="AE38" s="75"/>
      <c r="AF38" s="75"/>
      <c r="AG38" s="76"/>
      <c r="AH38" s="75"/>
      <c r="AI38" s="75"/>
      <c r="AJ38" s="75"/>
      <c r="AK38" s="77"/>
      <c r="AL38" s="79"/>
      <c r="AM38" s="75"/>
      <c r="AN38" s="75"/>
      <c r="AO38" s="75"/>
      <c r="AP38" s="76"/>
      <c r="AQ38" s="75"/>
      <c r="AR38" s="75"/>
      <c r="AS38" s="75"/>
      <c r="AT38" s="77"/>
      <c r="AU38" s="79"/>
      <c r="AV38" s="75"/>
      <c r="AW38" s="75"/>
      <c r="AX38" s="75"/>
      <c r="AY38" s="76"/>
      <c r="AZ38" s="75"/>
      <c r="BA38" s="75"/>
      <c r="BB38" s="75"/>
      <c r="BC38" s="77"/>
      <c r="BD38" s="79"/>
    </row>
    <row r="39" spans="1:56" ht="30" customHeight="1">
      <c r="A39" s="74" t="s">
        <v>304</v>
      </c>
      <c r="B39" s="97" t="s">
        <v>297</v>
      </c>
      <c r="C39" s="99">
        <v>1.3</v>
      </c>
      <c r="D39" s="75">
        <v>0.05</v>
      </c>
      <c r="E39" s="75">
        <v>0.05</v>
      </c>
      <c r="F39" s="76">
        <v>1.5606036879899224E-3</v>
      </c>
      <c r="G39" s="75">
        <v>1.2638750000000003</v>
      </c>
      <c r="H39" s="75">
        <v>10.67962788690674</v>
      </c>
      <c r="I39" s="75">
        <v>2.9635967386166828</v>
      </c>
      <c r="J39" s="77">
        <v>1</v>
      </c>
      <c r="K39" s="79">
        <v>-3.6124999999999741E-2</v>
      </c>
      <c r="L39" s="103"/>
      <c r="M39" s="75"/>
      <c r="N39" s="75"/>
      <c r="O39" s="76"/>
      <c r="P39" s="75"/>
      <c r="Q39" s="75"/>
      <c r="R39" s="75"/>
      <c r="S39" s="77"/>
      <c r="T39" s="79"/>
      <c r="U39" s="75"/>
      <c r="V39" s="75"/>
      <c r="W39" s="75"/>
      <c r="X39" s="76"/>
      <c r="Y39" s="75"/>
      <c r="Z39" s="75"/>
      <c r="AA39" s="75"/>
      <c r="AB39" s="77"/>
      <c r="AC39" s="79"/>
      <c r="AD39" s="75"/>
      <c r="AE39" s="75"/>
      <c r="AF39" s="75"/>
      <c r="AG39" s="76"/>
      <c r="AH39" s="75"/>
      <c r="AI39" s="75"/>
      <c r="AJ39" s="75"/>
      <c r="AK39" s="77"/>
      <c r="AL39" s="79"/>
      <c r="AM39" s="75"/>
      <c r="AN39" s="75"/>
      <c r="AO39" s="75"/>
      <c r="AP39" s="76"/>
      <c r="AQ39" s="75"/>
      <c r="AR39" s="75"/>
      <c r="AS39" s="75"/>
      <c r="AT39" s="77"/>
      <c r="AU39" s="79"/>
      <c r="AV39" s="75"/>
      <c r="AW39" s="75"/>
      <c r="AX39" s="75"/>
      <c r="AY39" s="76"/>
      <c r="AZ39" s="75"/>
      <c r="BA39" s="75"/>
      <c r="BB39" s="75"/>
      <c r="BC39" s="77"/>
      <c r="BD39" s="79"/>
    </row>
    <row r="40" spans="1:56" ht="30" customHeight="1">
      <c r="A40" s="74" t="s">
        <v>304</v>
      </c>
      <c r="B40" s="97" t="s">
        <v>297</v>
      </c>
      <c r="C40" s="99">
        <v>1.3</v>
      </c>
      <c r="D40" s="75">
        <v>0.05</v>
      </c>
      <c r="E40" s="75">
        <v>0.05</v>
      </c>
      <c r="F40" s="76">
        <v>2.2448417574807054E-3</v>
      </c>
      <c r="G40" s="75">
        <v>1.2631562499999998</v>
      </c>
      <c r="H40" s="75">
        <v>7.4244282970622413</v>
      </c>
      <c r="I40" s="75">
        <v>1.9535526956644647</v>
      </c>
      <c r="J40" s="77">
        <v>0.99999999769481807</v>
      </c>
      <c r="K40" s="79">
        <v>-3.6843750000000286E-2</v>
      </c>
      <c r="L40" s="103"/>
      <c r="M40" s="75"/>
      <c r="N40" s="75"/>
      <c r="O40" s="76"/>
      <c r="P40" s="75"/>
      <c r="Q40" s="75"/>
      <c r="R40" s="75"/>
      <c r="S40" s="77"/>
      <c r="T40" s="79"/>
      <c r="U40" s="75"/>
      <c r="V40" s="75"/>
      <c r="W40" s="75"/>
      <c r="X40" s="76"/>
      <c r="Y40" s="75"/>
      <c r="Z40" s="75"/>
      <c r="AA40" s="75"/>
      <c r="AB40" s="77"/>
      <c r="AC40" s="79"/>
      <c r="AD40" s="75"/>
      <c r="AE40" s="75"/>
      <c r="AF40" s="75"/>
      <c r="AG40" s="76"/>
      <c r="AH40" s="75"/>
      <c r="AI40" s="75"/>
      <c r="AJ40" s="75"/>
      <c r="AK40" s="77"/>
      <c r="AL40" s="79"/>
      <c r="AM40" s="75"/>
      <c r="AN40" s="75"/>
      <c r="AO40" s="75"/>
      <c r="AP40" s="76"/>
      <c r="AQ40" s="75"/>
      <c r="AR40" s="75"/>
      <c r="AS40" s="75"/>
      <c r="AT40" s="77"/>
      <c r="AU40" s="79"/>
      <c r="AV40" s="75"/>
      <c r="AW40" s="75"/>
      <c r="AX40" s="75"/>
      <c r="AY40" s="76"/>
      <c r="AZ40" s="75"/>
      <c r="BA40" s="75"/>
      <c r="BB40" s="75"/>
      <c r="BC40" s="77"/>
      <c r="BD40" s="79"/>
    </row>
    <row r="41" spans="1:56" ht="30" customHeight="1">
      <c r="A41" s="74" t="s">
        <v>304</v>
      </c>
      <c r="B41" s="97" t="s">
        <v>297</v>
      </c>
      <c r="C41" s="99">
        <v>1.3</v>
      </c>
      <c r="D41" s="75">
        <v>0.05</v>
      </c>
      <c r="E41" s="75">
        <v>0.05</v>
      </c>
      <c r="F41" s="76">
        <v>3.9757328397294735E-3</v>
      </c>
      <c r="G41" s="75">
        <v>1.2637500000000002</v>
      </c>
      <c r="H41" s="75">
        <v>4.1920992527759369</v>
      </c>
      <c r="I41" s="75">
        <v>1.1528272945133944</v>
      </c>
      <c r="J41" s="77">
        <v>0.9997283855973278</v>
      </c>
      <c r="K41" s="79">
        <v>-3.6249999999999893E-2</v>
      </c>
      <c r="L41" s="103"/>
      <c r="M41" s="75"/>
      <c r="N41" s="75"/>
      <c r="O41" s="76"/>
      <c r="P41" s="75"/>
      <c r="Q41" s="75"/>
      <c r="R41" s="75"/>
      <c r="S41" s="77"/>
      <c r="T41" s="79"/>
      <c r="U41" s="75"/>
      <c r="V41" s="75"/>
      <c r="W41" s="75"/>
      <c r="X41" s="76"/>
      <c r="Y41" s="75"/>
      <c r="Z41" s="75"/>
      <c r="AA41" s="75"/>
      <c r="AB41" s="77"/>
      <c r="AC41" s="79"/>
      <c r="AD41" s="75"/>
      <c r="AE41" s="75"/>
      <c r="AF41" s="75"/>
      <c r="AG41" s="76"/>
      <c r="AH41" s="75"/>
      <c r="AI41" s="75"/>
      <c r="AJ41" s="75"/>
      <c r="AK41" s="77"/>
      <c r="AL41" s="79"/>
      <c r="AM41" s="75"/>
      <c r="AN41" s="75"/>
      <c r="AO41" s="75"/>
      <c r="AP41" s="76"/>
      <c r="AQ41" s="75"/>
      <c r="AR41" s="75"/>
      <c r="AS41" s="75"/>
      <c r="AT41" s="77"/>
      <c r="AU41" s="79"/>
      <c r="AV41" s="75"/>
      <c r="AW41" s="75"/>
      <c r="AX41" s="75"/>
      <c r="AY41" s="76"/>
      <c r="AZ41" s="75"/>
      <c r="BA41" s="75"/>
      <c r="BB41" s="75"/>
      <c r="BC41" s="77"/>
      <c r="BD41" s="79"/>
    </row>
    <row r="42" spans="1:56" ht="30" customHeight="1">
      <c r="A42" s="74" t="s">
        <v>304</v>
      </c>
      <c r="B42" s="97" t="s">
        <v>297</v>
      </c>
      <c r="C42" s="99">
        <v>1.3</v>
      </c>
      <c r="D42" s="75">
        <v>0.05</v>
      </c>
      <c r="E42" s="75">
        <v>0.05</v>
      </c>
      <c r="F42" s="76">
        <v>2.6609481695986158E-3</v>
      </c>
      <c r="G42" s="75">
        <v>1.2821250000000002</v>
      </c>
      <c r="H42" s="75">
        <v>6.2634315305663115</v>
      </c>
      <c r="I42" s="75">
        <v>4.0242547583888744</v>
      </c>
      <c r="J42" s="77">
        <v>1</v>
      </c>
      <c r="K42" s="79">
        <v>-1.7874999999999863E-2</v>
      </c>
      <c r="L42" s="103"/>
      <c r="M42" s="75"/>
      <c r="N42" s="75"/>
      <c r="O42" s="76"/>
      <c r="P42" s="75"/>
      <c r="Q42" s="75"/>
      <c r="R42" s="75"/>
      <c r="S42" s="77"/>
      <c r="T42" s="79"/>
      <c r="U42" s="75"/>
      <c r="V42" s="75"/>
      <c r="W42" s="75"/>
      <c r="X42" s="76"/>
      <c r="Y42" s="75"/>
      <c r="Z42" s="75"/>
      <c r="AA42" s="75"/>
      <c r="AB42" s="77"/>
      <c r="AC42" s="79"/>
      <c r="AD42" s="75"/>
      <c r="AE42" s="75"/>
      <c r="AF42" s="75"/>
      <c r="AG42" s="76"/>
      <c r="AH42" s="75"/>
      <c r="AI42" s="75"/>
      <c r="AJ42" s="75"/>
      <c r="AK42" s="77"/>
      <c r="AL42" s="79"/>
      <c r="AM42" s="75"/>
      <c r="AN42" s="75"/>
      <c r="AO42" s="75"/>
      <c r="AP42" s="76"/>
      <c r="AQ42" s="75"/>
      <c r="AR42" s="75"/>
      <c r="AS42" s="75"/>
      <c r="AT42" s="77"/>
      <c r="AU42" s="79"/>
      <c r="AV42" s="75"/>
      <c r="AW42" s="75"/>
      <c r="AX42" s="75"/>
      <c r="AY42" s="76"/>
      <c r="AZ42" s="75"/>
      <c r="BA42" s="75"/>
      <c r="BB42" s="75"/>
      <c r="BC42" s="77"/>
      <c r="BD42" s="79"/>
    </row>
    <row r="43" spans="1:56" ht="30" customHeight="1">
      <c r="A43" s="74" t="s">
        <v>304</v>
      </c>
      <c r="B43" s="97" t="s">
        <v>297</v>
      </c>
      <c r="C43" s="99">
        <v>1.3</v>
      </c>
      <c r="D43" s="75">
        <v>0.05</v>
      </c>
      <c r="E43" s="75">
        <v>0.05</v>
      </c>
      <c r="F43" s="76">
        <v>3.0584032836042494E-3</v>
      </c>
      <c r="G43" s="75">
        <v>1.2825312499999995</v>
      </c>
      <c r="H43" s="75">
        <v>5.4494666403265972</v>
      </c>
      <c r="I43" s="75">
        <v>3.5455592328624297</v>
      </c>
      <c r="J43" s="77">
        <v>1</v>
      </c>
      <c r="K43" s="79">
        <v>-1.7468750000000588E-2</v>
      </c>
      <c r="L43" s="103"/>
      <c r="M43" s="75"/>
      <c r="N43" s="75"/>
      <c r="O43" s="76"/>
      <c r="P43" s="75"/>
      <c r="Q43" s="75"/>
      <c r="R43" s="75"/>
      <c r="S43" s="77"/>
      <c r="T43" s="79"/>
      <c r="U43" s="75"/>
      <c r="V43" s="75"/>
      <c r="W43" s="75"/>
      <c r="X43" s="76"/>
      <c r="Y43" s="75"/>
      <c r="Z43" s="75"/>
      <c r="AA43" s="75"/>
      <c r="AB43" s="77"/>
      <c r="AC43" s="79"/>
      <c r="AD43" s="75"/>
      <c r="AE43" s="75"/>
      <c r="AF43" s="75"/>
      <c r="AG43" s="76"/>
      <c r="AH43" s="75"/>
      <c r="AI43" s="75"/>
      <c r="AJ43" s="75"/>
      <c r="AK43" s="77"/>
      <c r="AL43" s="79"/>
      <c r="AM43" s="75"/>
      <c r="AN43" s="75"/>
      <c r="AO43" s="75"/>
      <c r="AP43" s="76"/>
      <c r="AQ43" s="75"/>
      <c r="AR43" s="75"/>
      <c r="AS43" s="75"/>
      <c r="AT43" s="77"/>
      <c r="AU43" s="79"/>
      <c r="AV43" s="75"/>
      <c r="AW43" s="75"/>
      <c r="AX43" s="75"/>
      <c r="AY43" s="76"/>
      <c r="AZ43" s="75"/>
      <c r="BA43" s="75"/>
      <c r="BB43" s="75"/>
      <c r="BC43" s="77"/>
      <c r="BD43" s="79"/>
    </row>
    <row r="44" spans="1:56" ht="30" customHeight="1">
      <c r="A44" s="74" t="s">
        <v>304</v>
      </c>
      <c r="B44" s="97" t="s">
        <v>297</v>
      </c>
      <c r="C44" s="99">
        <v>1.3</v>
      </c>
      <c r="D44" s="75">
        <v>0.05</v>
      </c>
      <c r="E44" s="75">
        <v>0.05</v>
      </c>
      <c r="F44" s="76">
        <v>2.8560913963870719E-3</v>
      </c>
      <c r="G44" s="75">
        <v>1.2788125000000001</v>
      </c>
      <c r="H44" s="75">
        <v>5.835480856022274</v>
      </c>
      <c r="I44" s="75">
        <v>3.3626958432828475</v>
      </c>
      <c r="J44" s="77">
        <v>1</v>
      </c>
      <c r="K44" s="79">
        <v>-2.1187499999999915E-2</v>
      </c>
      <c r="L44" s="103"/>
      <c r="M44" s="75"/>
      <c r="N44" s="75"/>
      <c r="O44" s="76"/>
      <c r="P44" s="75"/>
      <c r="Q44" s="75"/>
      <c r="R44" s="75"/>
      <c r="S44" s="77"/>
      <c r="T44" s="79"/>
      <c r="U44" s="75"/>
      <c r="V44" s="75"/>
      <c r="W44" s="75"/>
      <c r="X44" s="76"/>
      <c r="Y44" s="75"/>
      <c r="Z44" s="75"/>
      <c r="AA44" s="75"/>
      <c r="AB44" s="77"/>
      <c r="AC44" s="79"/>
      <c r="AD44" s="75"/>
      <c r="AE44" s="75"/>
      <c r="AF44" s="75"/>
      <c r="AG44" s="76"/>
      <c r="AH44" s="75"/>
      <c r="AI44" s="75"/>
      <c r="AJ44" s="75"/>
      <c r="AK44" s="77"/>
      <c r="AL44" s="79"/>
      <c r="AM44" s="75"/>
      <c r="AN44" s="75"/>
      <c r="AO44" s="75"/>
      <c r="AP44" s="76"/>
      <c r="AQ44" s="75"/>
      <c r="AR44" s="75"/>
      <c r="AS44" s="75"/>
      <c r="AT44" s="77"/>
      <c r="AU44" s="79"/>
      <c r="AV44" s="75"/>
      <c r="AW44" s="75"/>
      <c r="AX44" s="75"/>
      <c r="AY44" s="76"/>
      <c r="AZ44" s="75"/>
      <c r="BA44" s="75"/>
      <c r="BB44" s="75"/>
      <c r="BC44" s="77"/>
      <c r="BD44" s="79"/>
    </row>
    <row r="45" spans="1:56" ht="30" customHeight="1">
      <c r="A45" s="74" t="s">
        <v>304</v>
      </c>
      <c r="B45" s="97" t="s">
        <v>297</v>
      </c>
      <c r="C45" s="99">
        <v>1.3</v>
      </c>
      <c r="D45" s="75">
        <v>0.05</v>
      </c>
      <c r="E45" s="75">
        <v>0.05</v>
      </c>
      <c r="F45" s="76">
        <v>2.6120070147611233E-3</v>
      </c>
      <c r="G45" s="75">
        <v>1.2706250000000001</v>
      </c>
      <c r="H45" s="75">
        <v>6.3807893977615917</v>
      </c>
      <c r="I45" s="75">
        <v>2.6320756265766687</v>
      </c>
      <c r="J45" s="77">
        <v>0.99999999999999856</v>
      </c>
      <c r="K45" s="79">
        <v>-2.9374999999999929E-2</v>
      </c>
      <c r="L45" s="103"/>
      <c r="M45" s="75"/>
      <c r="N45" s="75"/>
      <c r="O45" s="76"/>
      <c r="P45" s="75"/>
      <c r="Q45" s="75"/>
      <c r="R45" s="75"/>
      <c r="S45" s="77"/>
      <c r="T45" s="79"/>
      <c r="U45" s="75"/>
      <c r="V45" s="75"/>
      <c r="W45" s="75"/>
      <c r="X45" s="76"/>
      <c r="Y45" s="75"/>
      <c r="Z45" s="75"/>
      <c r="AA45" s="75"/>
      <c r="AB45" s="77"/>
      <c r="AC45" s="79"/>
      <c r="AD45" s="75"/>
      <c r="AE45" s="75"/>
      <c r="AF45" s="75"/>
      <c r="AG45" s="76"/>
      <c r="AH45" s="75"/>
      <c r="AI45" s="75"/>
      <c r="AJ45" s="75"/>
      <c r="AK45" s="77"/>
      <c r="AL45" s="79"/>
      <c r="AM45" s="75"/>
      <c r="AN45" s="75"/>
      <c r="AO45" s="75"/>
      <c r="AP45" s="76"/>
      <c r="AQ45" s="75"/>
      <c r="AR45" s="75"/>
      <c r="AS45" s="75"/>
      <c r="AT45" s="77"/>
      <c r="AU45" s="79"/>
      <c r="AV45" s="75"/>
      <c r="AW45" s="75"/>
      <c r="AX45" s="75"/>
      <c r="AY45" s="76"/>
      <c r="AZ45" s="75"/>
      <c r="BA45" s="75"/>
      <c r="BB45" s="75"/>
      <c r="BC45" s="77"/>
      <c r="BD45" s="79"/>
    </row>
    <row r="46" spans="1:56" ht="30" customHeight="1">
      <c r="A46" s="74" t="s">
        <v>304</v>
      </c>
      <c r="B46" s="97" t="s">
        <v>297</v>
      </c>
      <c r="C46" s="99">
        <v>1.3</v>
      </c>
      <c r="D46" s="75">
        <v>0.05</v>
      </c>
      <c r="E46" s="75">
        <v>0.05</v>
      </c>
      <c r="F46" s="76">
        <v>2.4459891461790732E-3</v>
      </c>
      <c r="G46" s="75">
        <v>1.2657812499999999</v>
      </c>
      <c r="H46" s="75">
        <v>6.8138759702601313</v>
      </c>
      <c r="I46" s="75">
        <v>2.1506296031133325</v>
      </c>
      <c r="J46" s="77">
        <v>0.99999999994476774</v>
      </c>
      <c r="K46" s="79">
        <v>-3.4218750000000187E-2</v>
      </c>
      <c r="L46" s="103"/>
      <c r="M46" s="75"/>
      <c r="N46" s="75"/>
      <c r="O46" s="76"/>
      <c r="P46" s="75"/>
      <c r="Q46" s="75"/>
      <c r="R46" s="75"/>
      <c r="S46" s="77"/>
      <c r="T46" s="79"/>
      <c r="U46" s="75"/>
      <c r="V46" s="75"/>
      <c r="W46" s="75"/>
      <c r="X46" s="76"/>
      <c r="Y46" s="75"/>
      <c r="Z46" s="75"/>
      <c r="AA46" s="75"/>
      <c r="AB46" s="77"/>
      <c r="AC46" s="79"/>
      <c r="AD46" s="75"/>
      <c r="AE46" s="75"/>
      <c r="AF46" s="75"/>
      <c r="AG46" s="76"/>
      <c r="AH46" s="75"/>
      <c r="AI46" s="75"/>
      <c r="AJ46" s="75"/>
      <c r="AK46" s="77"/>
      <c r="AL46" s="79"/>
      <c r="AM46" s="75"/>
      <c r="AN46" s="75"/>
      <c r="AO46" s="75"/>
      <c r="AP46" s="76"/>
      <c r="AQ46" s="75"/>
      <c r="AR46" s="75"/>
      <c r="AS46" s="75"/>
      <c r="AT46" s="77"/>
      <c r="AU46" s="79"/>
      <c r="AV46" s="75"/>
      <c r="AW46" s="75"/>
      <c r="AX46" s="75"/>
      <c r="AY46" s="76"/>
      <c r="AZ46" s="75"/>
      <c r="BA46" s="75"/>
      <c r="BB46" s="75"/>
      <c r="BC46" s="77"/>
      <c r="BD46" s="79"/>
    </row>
    <row r="47" spans="1:56" ht="30" customHeight="1">
      <c r="A47" s="74" t="s">
        <v>207</v>
      </c>
      <c r="B47" s="97" t="s">
        <v>217</v>
      </c>
      <c r="C47" s="99">
        <v>262.05</v>
      </c>
      <c r="D47" s="75">
        <v>0.1</v>
      </c>
      <c r="E47" s="75">
        <v>0.1</v>
      </c>
      <c r="F47" s="76">
        <v>2.0887153599374611E-2</v>
      </c>
      <c r="G47" s="75">
        <v>262.02771875000002</v>
      </c>
      <c r="H47" s="75">
        <v>1.5958772541577402</v>
      </c>
      <c r="I47" s="75">
        <v>1.2402958534659301</v>
      </c>
      <c r="J47" s="77">
        <v>0.99990073569575932</v>
      </c>
      <c r="K47" s="79">
        <v>-2.2281249999991815E-2</v>
      </c>
      <c r="L47" s="103"/>
      <c r="M47" s="75"/>
      <c r="N47" s="75"/>
      <c r="O47" s="76"/>
      <c r="P47" s="75"/>
      <c r="Q47" s="75"/>
      <c r="R47" s="75"/>
      <c r="S47" s="77"/>
      <c r="T47" s="79"/>
      <c r="U47" s="75"/>
      <c r="V47" s="75"/>
      <c r="W47" s="75"/>
      <c r="X47" s="76"/>
      <c r="Y47" s="75"/>
      <c r="Z47" s="75"/>
      <c r="AA47" s="75"/>
      <c r="AB47" s="77"/>
      <c r="AC47" s="79"/>
      <c r="AD47" s="75"/>
      <c r="AE47" s="75"/>
      <c r="AF47" s="75"/>
      <c r="AG47" s="76"/>
      <c r="AH47" s="75"/>
      <c r="AI47" s="75"/>
      <c r="AJ47" s="75"/>
      <c r="AK47" s="77"/>
      <c r="AL47" s="79"/>
      <c r="AM47" s="75"/>
      <c r="AN47" s="75"/>
      <c r="AO47" s="75"/>
      <c r="AP47" s="76"/>
      <c r="AQ47" s="75"/>
      <c r="AR47" s="75"/>
      <c r="AS47" s="75"/>
      <c r="AT47" s="77"/>
      <c r="AU47" s="79"/>
      <c r="AV47" s="75"/>
      <c r="AW47" s="75"/>
      <c r="AX47" s="75"/>
      <c r="AY47" s="76"/>
      <c r="AZ47" s="75"/>
      <c r="BA47" s="75"/>
      <c r="BB47" s="75"/>
      <c r="BC47" s="77"/>
      <c r="BD47" s="79"/>
    </row>
    <row r="48" spans="1:56" ht="30" customHeight="1">
      <c r="A48" s="74" t="s">
        <v>207</v>
      </c>
      <c r="B48" s="97" t="s">
        <v>217</v>
      </c>
      <c r="C48" s="99">
        <v>262.05</v>
      </c>
      <c r="D48" s="75">
        <v>0.1</v>
      </c>
      <c r="E48" s="75">
        <v>0.1</v>
      </c>
      <c r="F48" s="76">
        <v>2.0053532188264736E-2</v>
      </c>
      <c r="G48" s="75">
        <v>262.03571875000006</v>
      </c>
      <c r="H48" s="75">
        <v>1.6622175595004391</v>
      </c>
      <c r="I48" s="75">
        <v>1.4248321142851077</v>
      </c>
      <c r="J48" s="77">
        <v>0.99999041547515866</v>
      </c>
      <c r="K48" s="79">
        <v>-1.4281249999953616E-2</v>
      </c>
      <c r="L48" s="103"/>
      <c r="M48" s="75"/>
      <c r="N48" s="75"/>
      <c r="O48" s="76"/>
      <c r="P48" s="75"/>
      <c r="Q48" s="75"/>
      <c r="R48" s="75"/>
      <c r="S48" s="77"/>
      <c r="T48" s="79"/>
      <c r="U48" s="75"/>
      <c r="V48" s="75"/>
      <c r="W48" s="75"/>
      <c r="X48" s="76"/>
      <c r="Y48" s="75"/>
      <c r="Z48" s="75"/>
      <c r="AA48" s="75"/>
      <c r="AB48" s="77"/>
      <c r="AC48" s="79"/>
      <c r="AD48" s="75"/>
      <c r="AE48" s="75"/>
      <c r="AF48" s="75"/>
      <c r="AG48" s="76"/>
      <c r="AH48" s="75"/>
      <c r="AI48" s="75"/>
      <c r="AJ48" s="75"/>
      <c r="AK48" s="77"/>
      <c r="AL48" s="79"/>
      <c r="AM48" s="75"/>
      <c r="AN48" s="75"/>
      <c r="AO48" s="75"/>
      <c r="AP48" s="76"/>
      <c r="AQ48" s="75"/>
      <c r="AR48" s="75"/>
      <c r="AS48" s="75"/>
      <c r="AT48" s="77"/>
      <c r="AU48" s="79"/>
      <c r="AV48" s="75"/>
      <c r="AW48" s="75"/>
      <c r="AX48" s="75"/>
      <c r="AY48" s="76"/>
      <c r="AZ48" s="75"/>
      <c r="BA48" s="75"/>
      <c r="BB48" s="75"/>
      <c r="BC48" s="77"/>
      <c r="BD48" s="79"/>
    </row>
    <row r="49" spans="1:56" ht="30" customHeight="1">
      <c r="A49" s="74" t="s">
        <v>208</v>
      </c>
      <c r="B49" s="97" t="s">
        <v>218</v>
      </c>
      <c r="C49" s="99">
        <v>97.71</v>
      </c>
      <c r="D49" s="75">
        <v>0.1</v>
      </c>
      <c r="E49" s="75">
        <v>0.1</v>
      </c>
      <c r="F49" s="76">
        <v>2.5517546145550522E-2</v>
      </c>
      <c r="G49" s="75">
        <v>97.693875000000006</v>
      </c>
      <c r="H49" s="75">
        <v>1.3062907045685406</v>
      </c>
      <c r="I49" s="75">
        <v>1.095651328457006</v>
      </c>
      <c r="J49" s="77">
        <v>0.99949094085387502</v>
      </c>
      <c r="K49" s="79">
        <v>-1.6124999999988177E-2</v>
      </c>
      <c r="L49" s="103"/>
      <c r="M49" s="75"/>
      <c r="N49" s="75"/>
      <c r="O49" s="76"/>
      <c r="P49" s="75"/>
      <c r="Q49" s="75"/>
      <c r="R49" s="75"/>
      <c r="S49" s="77"/>
      <c r="T49" s="79"/>
      <c r="U49" s="75"/>
      <c r="V49" s="75"/>
      <c r="W49" s="75"/>
      <c r="X49" s="76"/>
      <c r="Y49" s="75"/>
      <c r="Z49" s="75"/>
      <c r="AA49" s="75"/>
      <c r="AB49" s="77"/>
      <c r="AC49" s="79"/>
      <c r="AD49" s="75"/>
      <c r="AE49" s="75"/>
      <c r="AF49" s="75"/>
      <c r="AG49" s="76"/>
      <c r="AH49" s="75"/>
      <c r="AI49" s="75"/>
      <c r="AJ49" s="75"/>
      <c r="AK49" s="77"/>
      <c r="AL49" s="79"/>
      <c r="AM49" s="75"/>
      <c r="AN49" s="75"/>
      <c r="AO49" s="75"/>
      <c r="AP49" s="76"/>
      <c r="AQ49" s="75"/>
      <c r="AR49" s="75"/>
      <c r="AS49" s="75"/>
      <c r="AT49" s="77"/>
      <c r="AU49" s="79"/>
      <c r="AV49" s="75"/>
      <c r="AW49" s="75"/>
      <c r="AX49" s="75"/>
      <c r="AY49" s="76"/>
      <c r="AZ49" s="75"/>
      <c r="BA49" s="75"/>
      <c r="BB49" s="75"/>
      <c r="BC49" s="77"/>
      <c r="BD49" s="79"/>
    </row>
    <row r="50" spans="1:56" ht="30" customHeight="1">
      <c r="A50" s="74" t="s">
        <v>208</v>
      </c>
      <c r="B50" s="97" t="s">
        <v>218</v>
      </c>
      <c r="C50" s="99">
        <v>97.71</v>
      </c>
      <c r="D50" s="75">
        <v>0.1</v>
      </c>
      <c r="E50" s="75">
        <v>0.1</v>
      </c>
      <c r="F50" s="76">
        <v>1.5834705656430453E-2</v>
      </c>
      <c r="G50" s="75">
        <v>97.700812500000012</v>
      </c>
      <c r="H50" s="75">
        <v>2.1050807041553576</v>
      </c>
      <c r="I50" s="75">
        <v>1.9116764144614584</v>
      </c>
      <c r="J50" s="77">
        <v>0.99999999512253923</v>
      </c>
      <c r="K50" s="79">
        <v>-9.1874999999816964E-3</v>
      </c>
      <c r="L50" s="103"/>
      <c r="M50" s="75"/>
      <c r="N50" s="75"/>
      <c r="O50" s="76"/>
      <c r="P50" s="75"/>
      <c r="Q50" s="75"/>
      <c r="R50" s="75"/>
      <c r="S50" s="77"/>
      <c r="T50" s="79"/>
      <c r="U50" s="75"/>
      <c r="V50" s="75"/>
      <c r="W50" s="75"/>
      <c r="X50" s="76"/>
      <c r="Y50" s="75"/>
      <c r="Z50" s="75"/>
      <c r="AA50" s="75"/>
      <c r="AB50" s="77"/>
      <c r="AC50" s="79"/>
      <c r="AD50" s="75"/>
      <c r="AE50" s="75"/>
      <c r="AF50" s="75"/>
      <c r="AG50" s="76"/>
      <c r="AH50" s="75"/>
      <c r="AI50" s="75"/>
      <c r="AJ50" s="75"/>
      <c r="AK50" s="77"/>
      <c r="AL50" s="79"/>
      <c r="AM50" s="75"/>
      <c r="AN50" s="75"/>
      <c r="AO50" s="75"/>
      <c r="AP50" s="76"/>
      <c r="AQ50" s="75"/>
      <c r="AR50" s="75"/>
      <c r="AS50" s="75"/>
      <c r="AT50" s="77"/>
      <c r="AU50" s="79"/>
      <c r="AV50" s="75"/>
      <c r="AW50" s="75"/>
      <c r="AX50" s="75"/>
      <c r="AY50" s="76"/>
      <c r="AZ50" s="75"/>
      <c r="BA50" s="75"/>
      <c r="BB50" s="75"/>
      <c r="BC50" s="77"/>
      <c r="BD50" s="79"/>
    </row>
    <row r="51" spans="1:56" ht="30" customHeight="1">
      <c r="A51" s="74" t="s">
        <v>209</v>
      </c>
      <c r="B51" s="97" t="s">
        <v>265</v>
      </c>
      <c r="C51" s="99">
        <v>8.0500000000000007</v>
      </c>
      <c r="D51" s="75">
        <v>0.03</v>
      </c>
      <c r="E51" s="75">
        <v>0.03</v>
      </c>
      <c r="F51" s="76">
        <v>4.7480895988500716E-3</v>
      </c>
      <c r="G51" s="75">
        <v>8.0523124999999993</v>
      </c>
      <c r="H51" s="75">
        <v>2.1061102137629546</v>
      </c>
      <c r="I51" s="75">
        <v>1.9437642181188213</v>
      </c>
      <c r="J51" s="77">
        <v>0.99999999724497923</v>
      </c>
      <c r="K51" s="79">
        <v>2.3124999999986073E-3</v>
      </c>
      <c r="L51" s="103"/>
      <c r="M51" s="75"/>
      <c r="N51" s="75"/>
      <c r="O51" s="76"/>
      <c r="P51" s="75"/>
      <c r="Q51" s="75"/>
      <c r="R51" s="75"/>
      <c r="S51" s="77"/>
      <c r="T51" s="79"/>
      <c r="U51" s="75"/>
      <c r="V51" s="75"/>
      <c r="W51" s="75"/>
      <c r="X51" s="76"/>
      <c r="Y51" s="75"/>
      <c r="Z51" s="75"/>
      <c r="AA51" s="75"/>
      <c r="AB51" s="77"/>
      <c r="AC51" s="79"/>
      <c r="AD51" s="75"/>
      <c r="AE51" s="75"/>
      <c r="AF51" s="75"/>
      <c r="AG51" s="76"/>
      <c r="AH51" s="75"/>
      <c r="AI51" s="75"/>
      <c r="AJ51" s="75"/>
      <c r="AK51" s="77"/>
      <c r="AL51" s="79"/>
      <c r="AM51" s="75"/>
      <c r="AN51" s="75"/>
      <c r="AO51" s="75"/>
      <c r="AP51" s="76"/>
      <c r="AQ51" s="75"/>
      <c r="AR51" s="75"/>
      <c r="AS51" s="75"/>
      <c r="AT51" s="77"/>
      <c r="AU51" s="79"/>
      <c r="AV51" s="75"/>
      <c r="AW51" s="75"/>
      <c r="AX51" s="75"/>
      <c r="AY51" s="76"/>
      <c r="AZ51" s="75"/>
      <c r="BA51" s="75"/>
      <c r="BB51" s="75"/>
      <c r="BC51" s="77"/>
      <c r="BD51" s="79"/>
    </row>
    <row r="52" spans="1:56" ht="30" customHeight="1">
      <c r="A52" s="74" t="s">
        <v>209</v>
      </c>
      <c r="B52" s="97" t="s">
        <v>265</v>
      </c>
      <c r="C52" s="99">
        <v>8.0500000000000007</v>
      </c>
      <c r="D52" s="75">
        <v>0.03</v>
      </c>
      <c r="E52" s="75">
        <v>0.03</v>
      </c>
      <c r="F52" s="76">
        <v>3.7395014330446545E-3</v>
      </c>
      <c r="G52" s="75">
        <v>8.0453749999999982</v>
      </c>
      <c r="H52" s="75">
        <v>2.6741532739186344</v>
      </c>
      <c r="I52" s="75">
        <v>2.2618879775226093</v>
      </c>
      <c r="J52" s="77">
        <v>0.99999999999422229</v>
      </c>
      <c r="K52" s="79">
        <v>-4.6250000000025437E-3</v>
      </c>
      <c r="L52" s="103"/>
      <c r="M52" s="75"/>
      <c r="N52" s="75"/>
      <c r="O52" s="76"/>
      <c r="P52" s="75"/>
      <c r="Q52" s="75"/>
      <c r="R52" s="75"/>
      <c r="S52" s="77"/>
      <c r="T52" s="79"/>
      <c r="U52" s="75"/>
      <c r="V52" s="75"/>
      <c r="W52" s="75"/>
      <c r="X52" s="76"/>
      <c r="Y52" s="75"/>
      <c r="Z52" s="75"/>
      <c r="AA52" s="75"/>
      <c r="AB52" s="77"/>
      <c r="AC52" s="79"/>
      <c r="AD52" s="75"/>
      <c r="AE52" s="75"/>
      <c r="AF52" s="75"/>
      <c r="AG52" s="76"/>
      <c r="AH52" s="75"/>
      <c r="AI52" s="75"/>
      <c r="AJ52" s="75"/>
      <c r="AK52" s="77"/>
      <c r="AL52" s="79"/>
      <c r="AM52" s="75"/>
      <c r="AN52" s="75"/>
      <c r="AO52" s="75"/>
      <c r="AP52" s="76"/>
      <c r="AQ52" s="75"/>
      <c r="AR52" s="75"/>
      <c r="AS52" s="75"/>
      <c r="AT52" s="77"/>
      <c r="AU52" s="79"/>
      <c r="AV52" s="75"/>
      <c r="AW52" s="75"/>
      <c r="AX52" s="75"/>
      <c r="AY52" s="76"/>
      <c r="AZ52" s="75"/>
      <c r="BA52" s="75"/>
      <c r="BB52" s="75"/>
      <c r="BC52" s="77"/>
      <c r="BD52" s="79"/>
    </row>
    <row r="53" spans="1:56" ht="30" customHeight="1">
      <c r="A53" s="74" t="s">
        <v>209</v>
      </c>
      <c r="B53" s="97" t="s">
        <v>265</v>
      </c>
      <c r="C53" s="99">
        <v>8.0500000000000007</v>
      </c>
      <c r="D53" s="75">
        <v>0.03</v>
      </c>
      <c r="E53" s="75">
        <v>0.03</v>
      </c>
      <c r="F53" s="76">
        <v>3.9655776945626961E-3</v>
      </c>
      <c r="G53" s="75">
        <v>8.0543750000000003</v>
      </c>
      <c r="H53" s="75">
        <v>2.5217006878243846</v>
      </c>
      <c r="I53" s="75">
        <v>2.153952670850023</v>
      </c>
      <c r="J53" s="77">
        <v>0.99999999994828748</v>
      </c>
      <c r="K53" s="79">
        <v>4.3749999999995737E-3</v>
      </c>
      <c r="L53" s="103"/>
      <c r="M53" s="75"/>
      <c r="N53" s="75"/>
      <c r="O53" s="76"/>
      <c r="P53" s="75"/>
      <c r="Q53" s="75"/>
      <c r="R53" s="75"/>
      <c r="S53" s="77"/>
      <c r="T53" s="79"/>
      <c r="U53" s="75"/>
      <c r="V53" s="75"/>
      <c r="W53" s="75"/>
      <c r="X53" s="76"/>
      <c r="Y53" s="75"/>
      <c r="Z53" s="75"/>
      <c r="AA53" s="75"/>
      <c r="AB53" s="77"/>
      <c r="AC53" s="79"/>
      <c r="AD53" s="75"/>
      <c r="AE53" s="75"/>
      <c r="AF53" s="75"/>
      <c r="AG53" s="76"/>
      <c r="AH53" s="75"/>
      <c r="AI53" s="75"/>
      <c r="AJ53" s="75"/>
      <c r="AK53" s="77"/>
      <c r="AL53" s="79"/>
      <c r="AM53" s="75"/>
      <c r="AN53" s="75"/>
      <c r="AO53" s="75"/>
      <c r="AP53" s="76"/>
      <c r="AQ53" s="75"/>
      <c r="AR53" s="75"/>
      <c r="AS53" s="75"/>
      <c r="AT53" s="77"/>
      <c r="AU53" s="79"/>
      <c r="AV53" s="75"/>
      <c r="AW53" s="75"/>
      <c r="AX53" s="75"/>
      <c r="AY53" s="76"/>
      <c r="AZ53" s="75"/>
      <c r="BA53" s="75"/>
      <c r="BB53" s="75"/>
      <c r="BC53" s="77"/>
      <c r="BD53" s="79"/>
    </row>
    <row r="54" spans="1:56" ht="30" customHeight="1">
      <c r="A54" s="74" t="s">
        <v>209</v>
      </c>
      <c r="B54" s="97" t="s">
        <v>265</v>
      </c>
      <c r="C54" s="99">
        <v>8.0500000000000007</v>
      </c>
      <c r="D54" s="75">
        <v>0.03</v>
      </c>
      <c r="E54" s="75">
        <v>0.03</v>
      </c>
      <c r="F54" s="76">
        <v>7.904418935612962E-3</v>
      </c>
      <c r="G54" s="75">
        <v>8.0473125000000003</v>
      </c>
      <c r="H54" s="75">
        <v>1.2651151313533358</v>
      </c>
      <c r="I54" s="75">
        <v>1.1517819008362469</v>
      </c>
      <c r="J54" s="77">
        <v>0.99970748508972862</v>
      </c>
      <c r="K54" s="79">
        <v>-2.6875000000003979E-3</v>
      </c>
      <c r="L54" s="103"/>
      <c r="M54" s="75"/>
      <c r="N54" s="75"/>
      <c r="O54" s="76"/>
      <c r="P54" s="75"/>
      <c r="Q54" s="75"/>
      <c r="R54" s="75"/>
      <c r="S54" s="77"/>
      <c r="T54" s="79"/>
      <c r="U54" s="75"/>
      <c r="V54" s="75"/>
      <c r="W54" s="75"/>
      <c r="X54" s="76"/>
      <c r="Y54" s="75"/>
      <c r="Z54" s="75"/>
      <c r="AA54" s="75"/>
      <c r="AB54" s="77"/>
      <c r="AC54" s="79"/>
      <c r="AD54" s="75"/>
      <c r="AE54" s="75"/>
      <c r="AF54" s="75"/>
      <c r="AG54" s="76"/>
      <c r="AH54" s="75"/>
      <c r="AI54" s="75"/>
      <c r="AJ54" s="75"/>
      <c r="AK54" s="77"/>
      <c r="AL54" s="79"/>
      <c r="AM54" s="75"/>
      <c r="AN54" s="75"/>
      <c r="AO54" s="75"/>
      <c r="AP54" s="76"/>
      <c r="AQ54" s="75"/>
      <c r="AR54" s="75"/>
      <c r="AS54" s="75"/>
      <c r="AT54" s="77"/>
      <c r="AU54" s="79"/>
      <c r="AV54" s="75"/>
      <c r="AW54" s="75"/>
      <c r="AX54" s="75"/>
      <c r="AY54" s="76"/>
      <c r="AZ54" s="75"/>
      <c r="BA54" s="75"/>
      <c r="BB54" s="75"/>
      <c r="BC54" s="77"/>
      <c r="BD54" s="79"/>
    </row>
    <row r="55" spans="1:56" ht="30" customHeight="1">
      <c r="A55" s="74" t="s">
        <v>290</v>
      </c>
      <c r="B55" s="97" t="s">
        <v>264</v>
      </c>
      <c r="C55" s="99">
        <v>0.35</v>
      </c>
      <c r="D55" s="75">
        <v>0.05</v>
      </c>
      <c r="E55" s="75">
        <v>0.05</v>
      </c>
      <c r="F55" s="76">
        <v>5.5306149398510179E-3</v>
      </c>
      <c r="G55" s="75">
        <v>0.35515624999999995</v>
      </c>
      <c r="H55" s="75">
        <v>3.0135286668711068</v>
      </c>
      <c r="I55" s="75">
        <v>2.7027585231000253</v>
      </c>
      <c r="J55" s="77">
        <v>0.99999999999999978</v>
      </c>
      <c r="K55" s="79">
        <v>5.1562499999999734E-3</v>
      </c>
      <c r="L55" s="103"/>
      <c r="M55" s="75"/>
      <c r="N55" s="75"/>
      <c r="O55" s="76"/>
      <c r="P55" s="75"/>
      <c r="Q55" s="75"/>
      <c r="R55" s="75"/>
      <c r="S55" s="77"/>
      <c r="T55" s="79"/>
      <c r="U55" s="75"/>
      <c r="V55" s="75"/>
      <c r="W55" s="75"/>
      <c r="X55" s="76"/>
      <c r="Y55" s="75"/>
      <c r="Z55" s="75"/>
      <c r="AA55" s="75"/>
      <c r="AB55" s="77"/>
      <c r="AC55" s="79"/>
      <c r="AD55" s="75"/>
      <c r="AE55" s="75"/>
      <c r="AF55" s="75"/>
      <c r="AG55" s="76"/>
      <c r="AH55" s="75"/>
      <c r="AI55" s="75"/>
      <c r="AJ55" s="75"/>
      <c r="AK55" s="77"/>
      <c r="AL55" s="79"/>
      <c r="AM55" s="75"/>
      <c r="AN55" s="75"/>
      <c r="AO55" s="75"/>
      <c r="AP55" s="76"/>
      <c r="AQ55" s="75"/>
      <c r="AR55" s="75"/>
      <c r="AS55" s="75"/>
      <c r="AT55" s="77"/>
      <c r="AU55" s="79"/>
      <c r="AV55" s="75"/>
      <c r="AW55" s="75"/>
      <c r="AX55" s="75"/>
      <c r="AY55" s="76"/>
      <c r="AZ55" s="75"/>
      <c r="BA55" s="75"/>
      <c r="BB55" s="75"/>
      <c r="BC55" s="77"/>
      <c r="BD55" s="79"/>
    </row>
    <row r="56" spans="1:56" ht="30" customHeight="1">
      <c r="A56" s="74" t="s">
        <v>290</v>
      </c>
      <c r="B56" s="97" t="s">
        <v>264</v>
      </c>
      <c r="C56" s="99">
        <v>0.35</v>
      </c>
      <c r="D56" s="75">
        <v>0.05</v>
      </c>
      <c r="E56" s="75">
        <v>0.05</v>
      </c>
      <c r="F56" s="76">
        <v>6.8905615670769157E-3</v>
      </c>
      <c r="G56" s="75">
        <v>0.33143750000000005</v>
      </c>
      <c r="H56" s="75">
        <v>2.4187675423001735</v>
      </c>
      <c r="I56" s="75">
        <v>1.5208000922212375</v>
      </c>
      <c r="J56" s="77">
        <v>0.99999747139421458</v>
      </c>
      <c r="K56" s="79">
        <v>-1.8562499999999926E-2</v>
      </c>
      <c r="L56" s="103"/>
      <c r="M56" s="75"/>
      <c r="N56" s="75"/>
      <c r="O56" s="76"/>
      <c r="P56" s="75"/>
      <c r="Q56" s="75"/>
      <c r="R56" s="75"/>
      <c r="S56" s="77"/>
      <c r="T56" s="79"/>
      <c r="U56" s="75"/>
      <c r="V56" s="75"/>
      <c r="W56" s="75"/>
      <c r="X56" s="76"/>
      <c r="Y56" s="75"/>
      <c r="Z56" s="75"/>
      <c r="AA56" s="75"/>
      <c r="AB56" s="77"/>
      <c r="AC56" s="79"/>
      <c r="AD56" s="75"/>
      <c r="AE56" s="75"/>
      <c r="AF56" s="75"/>
      <c r="AG56" s="76"/>
      <c r="AH56" s="75"/>
      <c r="AI56" s="75"/>
      <c r="AJ56" s="75"/>
      <c r="AK56" s="77"/>
      <c r="AL56" s="79"/>
      <c r="AM56" s="75"/>
      <c r="AN56" s="75"/>
      <c r="AO56" s="75"/>
      <c r="AP56" s="76"/>
      <c r="AQ56" s="75"/>
      <c r="AR56" s="75"/>
      <c r="AS56" s="75"/>
      <c r="AT56" s="77"/>
      <c r="AU56" s="79"/>
      <c r="AV56" s="75"/>
      <c r="AW56" s="75"/>
      <c r="AX56" s="75"/>
      <c r="AY56" s="76"/>
      <c r="AZ56" s="75"/>
      <c r="BA56" s="75"/>
      <c r="BB56" s="75"/>
      <c r="BC56" s="77"/>
      <c r="BD56" s="79"/>
    </row>
    <row r="57" spans="1:56" ht="30" customHeight="1">
      <c r="A57" s="74" t="s">
        <v>290</v>
      </c>
      <c r="B57" s="97" t="s">
        <v>264</v>
      </c>
      <c r="C57" s="99">
        <v>0.35</v>
      </c>
      <c r="D57" s="75">
        <v>0.05</v>
      </c>
      <c r="E57" s="75">
        <v>0.05</v>
      </c>
      <c r="F57" s="76">
        <v>6.7679718932917481E-3</v>
      </c>
      <c r="G57" s="75">
        <v>0.33353125000000006</v>
      </c>
      <c r="H57" s="75">
        <v>2.4625791787324447</v>
      </c>
      <c r="I57" s="75">
        <v>1.6514671617374495</v>
      </c>
      <c r="J57" s="77">
        <v>0.99999963723368301</v>
      </c>
      <c r="K57" s="79">
        <v>-1.6468749999999921E-2</v>
      </c>
      <c r="L57" s="103"/>
      <c r="M57" s="75"/>
      <c r="N57" s="75"/>
      <c r="O57" s="76"/>
      <c r="P57" s="75"/>
      <c r="Q57" s="75"/>
      <c r="R57" s="75"/>
      <c r="S57" s="77"/>
      <c r="T57" s="79"/>
      <c r="U57" s="75"/>
      <c r="V57" s="75"/>
      <c r="W57" s="75"/>
      <c r="X57" s="76"/>
      <c r="Y57" s="75"/>
      <c r="Z57" s="75"/>
      <c r="AA57" s="75"/>
      <c r="AB57" s="77"/>
      <c r="AC57" s="79"/>
      <c r="AD57" s="75"/>
      <c r="AE57" s="75"/>
      <c r="AF57" s="75"/>
      <c r="AG57" s="76"/>
      <c r="AH57" s="75"/>
      <c r="AI57" s="75"/>
      <c r="AJ57" s="75"/>
      <c r="AK57" s="77"/>
      <c r="AL57" s="79"/>
      <c r="AM57" s="75"/>
      <c r="AN57" s="75"/>
      <c r="AO57" s="75"/>
      <c r="AP57" s="76"/>
      <c r="AQ57" s="75"/>
      <c r="AR57" s="75"/>
      <c r="AS57" s="75"/>
      <c r="AT57" s="77"/>
      <c r="AU57" s="79"/>
      <c r="AV57" s="75"/>
      <c r="AW57" s="75"/>
      <c r="AX57" s="75"/>
      <c r="AY57" s="76"/>
      <c r="AZ57" s="75"/>
      <c r="BA57" s="75"/>
      <c r="BB57" s="75"/>
      <c r="BC57" s="77"/>
      <c r="BD57" s="79"/>
    </row>
    <row r="58" spans="1:56" ht="30" customHeight="1">
      <c r="A58" s="74" t="s">
        <v>290</v>
      </c>
      <c r="B58" s="97" t="s">
        <v>264</v>
      </c>
      <c r="C58" s="99">
        <v>0.35</v>
      </c>
      <c r="D58" s="75">
        <v>0.05</v>
      </c>
      <c r="E58" s="75">
        <v>0.05</v>
      </c>
      <c r="F58" s="76">
        <v>5.0656974171954276E-3</v>
      </c>
      <c r="G58" s="75">
        <v>0.34212500000000001</v>
      </c>
      <c r="H58" s="75">
        <v>3.2901030784215286</v>
      </c>
      <c r="I58" s="75">
        <v>2.7719118435701402</v>
      </c>
      <c r="J58" s="77">
        <v>1</v>
      </c>
      <c r="K58" s="79">
        <v>-7.8749999999999654E-3</v>
      </c>
      <c r="L58" s="103"/>
      <c r="M58" s="75"/>
      <c r="N58" s="75"/>
      <c r="O58" s="76"/>
      <c r="P58" s="75"/>
      <c r="Q58" s="75"/>
      <c r="R58" s="75"/>
      <c r="S58" s="77"/>
      <c r="T58" s="79"/>
      <c r="U58" s="75"/>
      <c r="V58" s="75"/>
      <c r="W58" s="75"/>
      <c r="X58" s="76"/>
      <c r="Y58" s="75"/>
      <c r="Z58" s="75"/>
      <c r="AA58" s="75"/>
      <c r="AB58" s="77"/>
      <c r="AC58" s="79"/>
      <c r="AD58" s="75"/>
      <c r="AE58" s="75"/>
      <c r="AF58" s="75"/>
      <c r="AG58" s="76"/>
      <c r="AH58" s="75"/>
      <c r="AI58" s="75"/>
      <c r="AJ58" s="75"/>
      <c r="AK58" s="77"/>
      <c r="AL58" s="79"/>
      <c r="AM58" s="75"/>
      <c r="AN58" s="75"/>
      <c r="AO58" s="75"/>
      <c r="AP58" s="76"/>
      <c r="AQ58" s="75"/>
      <c r="AR58" s="75"/>
      <c r="AS58" s="75"/>
      <c r="AT58" s="77"/>
      <c r="AU58" s="79"/>
      <c r="AV58" s="75"/>
      <c r="AW58" s="75"/>
      <c r="AX58" s="75"/>
      <c r="AY58" s="76"/>
      <c r="AZ58" s="75"/>
      <c r="BA58" s="75"/>
      <c r="BB58" s="75"/>
      <c r="BC58" s="77"/>
      <c r="BD58" s="79"/>
    </row>
    <row r="59" spans="1:56" ht="30" customHeight="1">
      <c r="A59" s="74" t="s">
        <v>291</v>
      </c>
      <c r="B59" s="97" t="s">
        <v>264</v>
      </c>
      <c r="C59" s="99">
        <v>0.35</v>
      </c>
      <c r="D59" s="75">
        <v>0.05</v>
      </c>
      <c r="E59" s="75">
        <v>0.05</v>
      </c>
      <c r="F59" s="76">
        <v>1.3581259324477592E-2</v>
      </c>
      <c r="G59" s="75">
        <v>0.33153125000000006</v>
      </c>
      <c r="H59" s="75">
        <v>1.2271812405958717</v>
      </c>
      <c r="I59" s="75">
        <v>0.77389116985077344</v>
      </c>
      <c r="J59" s="77">
        <v>0.98987450775232266</v>
      </c>
      <c r="K59" s="79">
        <v>-1.8468749999999923E-2</v>
      </c>
      <c r="L59" s="103"/>
      <c r="M59" s="75"/>
      <c r="N59" s="75"/>
      <c r="O59" s="76"/>
      <c r="P59" s="75"/>
      <c r="Q59" s="75"/>
      <c r="R59" s="75"/>
      <c r="S59" s="77"/>
      <c r="T59" s="79"/>
      <c r="U59" s="75"/>
      <c r="V59" s="75"/>
      <c r="W59" s="75"/>
      <c r="X59" s="76"/>
      <c r="Y59" s="75"/>
      <c r="Z59" s="75"/>
      <c r="AA59" s="75"/>
      <c r="AB59" s="77"/>
      <c r="AC59" s="79"/>
      <c r="AD59" s="75"/>
      <c r="AE59" s="75"/>
      <c r="AF59" s="75"/>
      <c r="AG59" s="76"/>
      <c r="AH59" s="75"/>
      <c r="AI59" s="75"/>
      <c r="AJ59" s="75"/>
      <c r="AK59" s="77"/>
      <c r="AL59" s="79"/>
      <c r="AM59" s="75"/>
      <c r="AN59" s="75"/>
      <c r="AO59" s="75"/>
      <c r="AP59" s="76"/>
      <c r="AQ59" s="75"/>
      <c r="AR59" s="75"/>
      <c r="AS59" s="75"/>
      <c r="AT59" s="77"/>
      <c r="AU59" s="79"/>
      <c r="AV59" s="75"/>
      <c r="AW59" s="75"/>
      <c r="AX59" s="75"/>
      <c r="AY59" s="76"/>
      <c r="AZ59" s="75"/>
      <c r="BA59" s="75"/>
      <c r="BB59" s="75"/>
      <c r="BC59" s="77"/>
      <c r="BD59" s="79"/>
    </row>
    <row r="60" spans="1:56" ht="30" customHeight="1">
      <c r="A60" s="74" t="s">
        <v>291</v>
      </c>
      <c r="B60" s="97" t="s">
        <v>264</v>
      </c>
      <c r="C60" s="99">
        <v>0.35</v>
      </c>
      <c r="D60" s="75">
        <v>0.05</v>
      </c>
      <c r="E60" s="75">
        <v>0.05</v>
      </c>
      <c r="F60" s="76">
        <v>1.2016118207399333E-2</v>
      </c>
      <c r="G60" s="75">
        <v>0.32475000000000004</v>
      </c>
      <c r="H60" s="75">
        <v>1.3870258580182406</v>
      </c>
      <c r="I60" s="75">
        <v>0.68657779971903066</v>
      </c>
      <c r="J60" s="77">
        <v>0.98028798249433202</v>
      </c>
      <c r="K60" s="79">
        <v>-2.5249999999999939E-2</v>
      </c>
      <c r="L60" s="103"/>
      <c r="M60" s="75"/>
      <c r="N60" s="75"/>
      <c r="O60" s="76"/>
      <c r="P60" s="75"/>
      <c r="Q60" s="75"/>
      <c r="R60" s="75"/>
      <c r="S60" s="77"/>
      <c r="T60" s="79"/>
      <c r="U60" s="75"/>
      <c r="V60" s="75"/>
      <c r="W60" s="75"/>
      <c r="X60" s="76"/>
      <c r="Y60" s="75"/>
      <c r="Z60" s="75"/>
      <c r="AA60" s="75"/>
      <c r="AB60" s="77"/>
      <c r="AC60" s="79"/>
      <c r="AD60" s="75"/>
      <c r="AE60" s="75"/>
      <c r="AF60" s="75"/>
      <c r="AG60" s="76"/>
      <c r="AH60" s="75"/>
      <c r="AI60" s="75"/>
      <c r="AJ60" s="75"/>
      <c r="AK60" s="77"/>
      <c r="AL60" s="79"/>
      <c r="AM60" s="75"/>
      <c r="AN60" s="75"/>
      <c r="AO60" s="75"/>
      <c r="AP60" s="76"/>
      <c r="AQ60" s="75"/>
      <c r="AR60" s="75"/>
      <c r="AS60" s="75"/>
      <c r="AT60" s="77"/>
      <c r="AU60" s="79"/>
      <c r="AV60" s="75"/>
      <c r="AW60" s="75"/>
      <c r="AX60" s="75"/>
      <c r="AY60" s="76"/>
      <c r="AZ60" s="75"/>
      <c r="BA60" s="75"/>
      <c r="BB60" s="75"/>
      <c r="BC60" s="77"/>
      <c r="BD60" s="79"/>
    </row>
    <row r="61" spans="1:56" ht="30" customHeight="1">
      <c r="A61" s="74" t="s">
        <v>291</v>
      </c>
      <c r="B61" s="97" t="s">
        <v>264</v>
      </c>
      <c r="C61" s="99">
        <v>0.35</v>
      </c>
      <c r="D61" s="75">
        <v>0.05</v>
      </c>
      <c r="E61" s="75">
        <v>0.05</v>
      </c>
      <c r="F61" s="76">
        <v>1.3889976659912127E-2</v>
      </c>
      <c r="G61" s="75">
        <v>0.32218750000000007</v>
      </c>
      <c r="H61" s="75">
        <v>1.1999060239437509</v>
      </c>
      <c r="I61" s="75">
        <v>0.53245829812504153</v>
      </c>
      <c r="J61" s="77">
        <v>0.94490890678066386</v>
      </c>
      <c r="K61" s="79">
        <v>-2.7812499999999907E-2</v>
      </c>
      <c r="L61" s="103"/>
      <c r="M61" s="75"/>
      <c r="N61" s="75"/>
      <c r="O61" s="76"/>
      <c r="P61" s="75"/>
      <c r="Q61" s="75"/>
      <c r="R61" s="75"/>
      <c r="S61" s="77"/>
      <c r="T61" s="79"/>
      <c r="U61" s="75"/>
      <c r="V61" s="75"/>
      <c r="W61" s="75"/>
      <c r="X61" s="76"/>
      <c r="Y61" s="75"/>
      <c r="Z61" s="75"/>
      <c r="AA61" s="75"/>
      <c r="AB61" s="77"/>
      <c r="AC61" s="79"/>
      <c r="AD61" s="75"/>
      <c r="AE61" s="75"/>
      <c r="AF61" s="75"/>
      <c r="AG61" s="76"/>
      <c r="AH61" s="75"/>
      <c r="AI61" s="75"/>
      <c r="AJ61" s="75"/>
      <c r="AK61" s="77"/>
      <c r="AL61" s="79"/>
      <c r="AM61" s="75"/>
      <c r="AN61" s="75"/>
      <c r="AO61" s="75"/>
      <c r="AP61" s="76"/>
      <c r="AQ61" s="75"/>
      <c r="AR61" s="75"/>
      <c r="AS61" s="75"/>
      <c r="AT61" s="77"/>
      <c r="AU61" s="79"/>
      <c r="AV61" s="75"/>
      <c r="AW61" s="75"/>
      <c r="AX61" s="75"/>
      <c r="AY61" s="76"/>
      <c r="AZ61" s="75"/>
      <c r="BA61" s="75"/>
      <c r="BB61" s="75"/>
      <c r="BC61" s="77"/>
      <c r="BD61" s="79"/>
    </row>
    <row r="62" spans="1:56" ht="30" customHeight="1">
      <c r="A62" s="74" t="s">
        <v>291</v>
      </c>
      <c r="B62" s="97" t="s">
        <v>264</v>
      </c>
      <c r="C62" s="99">
        <v>0.35</v>
      </c>
      <c r="D62" s="75">
        <v>0.05</v>
      </c>
      <c r="E62" s="75">
        <v>0.05</v>
      </c>
      <c r="F62" s="76">
        <v>1.2295914611326486E-2</v>
      </c>
      <c r="G62" s="75">
        <v>0.32718749999999996</v>
      </c>
      <c r="H62" s="75">
        <v>1.3554637612165932</v>
      </c>
      <c r="I62" s="75">
        <v>0.73703342016152207</v>
      </c>
      <c r="J62" s="77">
        <v>0.986485550943209</v>
      </c>
      <c r="K62" s="79">
        <v>-2.2812500000000013E-2</v>
      </c>
      <c r="L62" s="103"/>
      <c r="M62" s="75"/>
      <c r="N62" s="75"/>
      <c r="O62" s="76"/>
      <c r="P62" s="75"/>
      <c r="Q62" s="75"/>
      <c r="R62" s="75"/>
      <c r="S62" s="77"/>
      <c r="T62" s="79"/>
      <c r="U62" s="75"/>
      <c r="V62" s="75"/>
      <c r="W62" s="75"/>
      <c r="X62" s="76"/>
      <c r="Y62" s="75"/>
      <c r="Z62" s="75"/>
      <c r="AA62" s="75"/>
      <c r="AB62" s="77"/>
      <c r="AC62" s="79"/>
      <c r="AD62" s="75"/>
      <c r="AE62" s="75"/>
      <c r="AF62" s="75"/>
      <c r="AG62" s="76"/>
      <c r="AH62" s="75"/>
      <c r="AI62" s="75"/>
      <c r="AJ62" s="75"/>
      <c r="AK62" s="77"/>
      <c r="AL62" s="79"/>
      <c r="AM62" s="75"/>
      <c r="AN62" s="75"/>
      <c r="AO62" s="75"/>
      <c r="AP62" s="76"/>
      <c r="AQ62" s="75"/>
      <c r="AR62" s="75"/>
      <c r="AS62" s="75"/>
      <c r="AT62" s="77"/>
      <c r="AU62" s="79"/>
      <c r="AV62" s="75"/>
      <c r="AW62" s="75"/>
      <c r="AX62" s="75"/>
      <c r="AY62" s="76"/>
      <c r="AZ62" s="75"/>
      <c r="BA62" s="75"/>
      <c r="BB62" s="75"/>
      <c r="BC62" s="77"/>
      <c r="BD62" s="79"/>
    </row>
    <row r="63" spans="1:56" ht="30" customHeight="1">
      <c r="A63" s="74" t="s">
        <v>292</v>
      </c>
      <c r="B63" s="97" t="s">
        <v>264</v>
      </c>
      <c r="C63" s="99">
        <v>0.35</v>
      </c>
      <c r="D63" s="75">
        <v>0.05</v>
      </c>
      <c r="E63" s="75">
        <v>0.05</v>
      </c>
      <c r="F63" s="76">
        <v>6.423165609854121E-3</v>
      </c>
      <c r="G63" s="75">
        <v>0.34103125000000001</v>
      </c>
      <c r="H63" s="75">
        <v>2.5947745518342917</v>
      </c>
      <c r="I63" s="75">
        <v>2.1293368665990173</v>
      </c>
      <c r="J63" s="77">
        <v>0.99999999991597111</v>
      </c>
      <c r="K63" s="79">
        <v>-8.9687499999999698E-3</v>
      </c>
      <c r="L63" s="103"/>
      <c r="M63" s="75"/>
      <c r="N63" s="75"/>
      <c r="O63" s="76"/>
      <c r="P63" s="75"/>
      <c r="Q63" s="75"/>
      <c r="R63" s="75"/>
      <c r="S63" s="77"/>
      <c r="T63" s="79"/>
      <c r="U63" s="75"/>
      <c r="V63" s="75"/>
      <c r="W63" s="75"/>
      <c r="X63" s="76"/>
      <c r="Y63" s="75"/>
      <c r="Z63" s="75"/>
      <c r="AA63" s="75"/>
      <c r="AB63" s="77"/>
      <c r="AC63" s="79"/>
      <c r="AD63" s="75"/>
      <c r="AE63" s="75"/>
      <c r="AF63" s="75"/>
      <c r="AG63" s="76"/>
      <c r="AH63" s="75"/>
      <c r="AI63" s="75"/>
      <c r="AJ63" s="75"/>
      <c r="AK63" s="77"/>
      <c r="AL63" s="79"/>
      <c r="AM63" s="75"/>
      <c r="AN63" s="75"/>
      <c r="AO63" s="75"/>
      <c r="AP63" s="76"/>
      <c r="AQ63" s="75"/>
      <c r="AR63" s="75"/>
      <c r="AS63" s="75"/>
      <c r="AT63" s="77"/>
      <c r="AU63" s="79"/>
      <c r="AV63" s="75"/>
      <c r="AW63" s="75"/>
      <c r="AX63" s="75"/>
      <c r="AY63" s="76"/>
      <c r="AZ63" s="75"/>
      <c r="BA63" s="75"/>
      <c r="BB63" s="75"/>
      <c r="BC63" s="77"/>
      <c r="BD63" s="79"/>
    </row>
    <row r="64" spans="1:56" ht="30" customHeight="1">
      <c r="A64" s="74" t="s">
        <v>292</v>
      </c>
      <c r="B64" s="97" t="s">
        <v>264</v>
      </c>
      <c r="C64" s="99">
        <v>0.35</v>
      </c>
      <c r="D64" s="75">
        <v>0.05</v>
      </c>
      <c r="E64" s="75">
        <v>0.05</v>
      </c>
      <c r="F64" s="76">
        <v>9.0526573357611086E-3</v>
      </c>
      <c r="G64" s="75">
        <v>0.33928124999999992</v>
      </c>
      <c r="H64" s="75">
        <v>1.8410800330227457</v>
      </c>
      <c r="I64" s="75">
        <v>1.4463985009434925</v>
      </c>
      <c r="J64" s="77">
        <v>0.99999284972699476</v>
      </c>
      <c r="K64" s="79">
        <v>-1.0718750000000055E-2</v>
      </c>
      <c r="L64" s="103"/>
      <c r="M64" s="75"/>
      <c r="N64" s="75"/>
      <c r="O64" s="76"/>
      <c r="P64" s="75"/>
      <c r="Q64" s="75"/>
      <c r="R64" s="75"/>
      <c r="S64" s="77"/>
      <c r="T64" s="79"/>
      <c r="U64" s="75"/>
      <c r="V64" s="75"/>
      <c r="W64" s="75"/>
      <c r="X64" s="76"/>
      <c r="Y64" s="75"/>
      <c r="Z64" s="75"/>
      <c r="AA64" s="75"/>
      <c r="AB64" s="77"/>
      <c r="AC64" s="79"/>
      <c r="AD64" s="75"/>
      <c r="AE64" s="75"/>
      <c r="AF64" s="75"/>
      <c r="AG64" s="76"/>
      <c r="AH64" s="75"/>
      <c r="AI64" s="75"/>
      <c r="AJ64" s="75"/>
      <c r="AK64" s="77"/>
      <c r="AL64" s="79"/>
      <c r="AM64" s="75"/>
      <c r="AN64" s="75"/>
      <c r="AO64" s="75"/>
      <c r="AP64" s="76"/>
      <c r="AQ64" s="75"/>
      <c r="AR64" s="75"/>
      <c r="AS64" s="75"/>
      <c r="AT64" s="77"/>
      <c r="AU64" s="79"/>
      <c r="AV64" s="75"/>
      <c r="AW64" s="75"/>
      <c r="AX64" s="75"/>
      <c r="AY64" s="76"/>
      <c r="AZ64" s="75"/>
      <c r="BA64" s="75"/>
      <c r="BB64" s="75"/>
      <c r="BC64" s="77"/>
      <c r="BD64" s="79"/>
    </row>
    <row r="65" spans="1:56" ht="30" customHeight="1">
      <c r="A65" s="74" t="s">
        <v>292</v>
      </c>
      <c r="B65" s="97" t="s">
        <v>264</v>
      </c>
      <c r="C65" s="99">
        <v>0.35</v>
      </c>
      <c r="D65" s="75">
        <v>0.05</v>
      </c>
      <c r="E65" s="75">
        <v>0.05</v>
      </c>
      <c r="F65" s="76">
        <v>4.8434150508539688E-3</v>
      </c>
      <c r="G65" s="75">
        <v>0.33565624999999993</v>
      </c>
      <c r="H65" s="75">
        <v>3.4410981697156169</v>
      </c>
      <c r="I65" s="75">
        <v>2.4539331322784461</v>
      </c>
      <c r="J65" s="77">
        <v>0.99999999999990929</v>
      </c>
      <c r="K65" s="79">
        <v>-1.4343750000000044E-2</v>
      </c>
      <c r="L65" s="103"/>
      <c r="M65" s="75"/>
      <c r="N65" s="75"/>
      <c r="O65" s="76"/>
      <c r="P65" s="75"/>
      <c r="Q65" s="75"/>
      <c r="R65" s="75"/>
      <c r="S65" s="77"/>
      <c r="T65" s="79"/>
      <c r="U65" s="75"/>
      <c r="V65" s="75"/>
      <c r="W65" s="75"/>
      <c r="X65" s="76"/>
      <c r="Y65" s="75"/>
      <c r="Z65" s="75"/>
      <c r="AA65" s="75"/>
      <c r="AB65" s="77"/>
      <c r="AC65" s="79"/>
      <c r="AD65" s="75"/>
      <c r="AE65" s="75"/>
      <c r="AF65" s="75"/>
      <c r="AG65" s="76"/>
      <c r="AH65" s="75"/>
      <c r="AI65" s="75"/>
      <c r="AJ65" s="75"/>
      <c r="AK65" s="77"/>
      <c r="AL65" s="79"/>
      <c r="AM65" s="75"/>
      <c r="AN65" s="75"/>
      <c r="AO65" s="75"/>
      <c r="AP65" s="76"/>
      <c r="AQ65" s="75"/>
      <c r="AR65" s="75"/>
      <c r="AS65" s="75"/>
      <c r="AT65" s="77"/>
      <c r="AU65" s="79"/>
      <c r="AV65" s="75"/>
      <c r="AW65" s="75"/>
      <c r="AX65" s="75"/>
      <c r="AY65" s="76"/>
      <c r="AZ65" s="75"/>
      <c r="BA65" s="75"/>
      <c r="BB65" s="75"/>
      <c r="BC65" s="77"/>
      <c r="BD65" s="79"/>
    </row>
    <row r="66" spans="1:56" ht="30" customHeight="1">
      <c r="A66" s="74" t="s">
        <v>292</v>
      </c>
      <c r="B66" s="97" t="s">
        <v>264</v>
      </c>
      <c r="C66" s="99">
        <v>0.35</v>
      </c>
      <c r="D66" s="75">
        <v>0.05</v>
      </c>
      <c r="E66" s="75">
        <v>0.05</v>
      </c>
      <c r="F66" s="76">
        <v>7.0652916977428006E-3</v>
      </c>
      <c r="G66" s="75">
        <v>0.33821875000000001</v>
      </c>
      <c r="H66" s="75">
        <v>2.3589495493853825</v>
      </c>
      <c r="I66" s="75">
        <v>1.8031220618114534</v>
      </c>
      <c r="J66" s="77">
        <v>0.99999996837590577</v>
      </c>
      <c r="K66" s="79">
        <v>-1.1781249999999965E-2</v>
      </c>
      <c r="L66" s="103"/>
      <c r="M66" s="75"/>
      <c r="N66" s="75"/>
      <c r="O66" s="76"/>
      <c r="P66" s="75"/>
      <c r="Q66" s="75"/>
      <c r="R66" s="75"/>
      <c r="S66" s="77"/>
      <c r="T66" s="79"/>
      <c r="U66" s="75"/>
      <c r="V66" s="75"/>
      <c r="W66" s="75"/>
      <c r="X66" s="76"/>
      <c r="Y66" s="75"/>
      <c r="Z66" s="75"/>
      <c r="AA66" s="75"/>
      <c r="AB66" s="77"/>
      <c r="AC66" s="79"/>
      <c r="AD66" s="75"/>
      <c r="AE66" s="75"/>
      <c r="AF66" s="75"/>
      <c r="AG66" s="76"/>
      <c r="AH66" s="75"/>
      <c r="AI66" s="75"/>
      <c r="AJ66" s="75"/>
      <c r="AK66" s="77"/>
      <c r="AL66" s="79"/>
      <c r="AM66" s="75"/>
      <c r="AN66" s="75"/>
      <c r="AO66" s="75"/>
      <c r="AP66" s="76"/>
      <c r="AQ66" s="75"/>
      <c r="AR66" s="75"/>
      <c r="AS66" s="75"/>
      <c r="AT66" s="77"/>
      <c r="AU66" s="79"/>
      <c r="AV66" s="75"/>
      <c r="AW66" s="75"/>
      <c r="AX66" s="75"/>
      <c r="AY66" s="76"/>
      <c r="AZ66" s="75"/>
      <c r="BA66" s="75"/>
      <c r="BB66" s="75"/>
      <c r="BC66" s="77"/>
      <c r="BD66" s="79"/>
    </row>
    <row r="67" spans="1:56" ht="30" customHeight="1">
      <c r="A67" s="74" t="s">
        <v>293</v>
      </c>
      <c r="B67" s="97" t="s">
        <v>264</v>
      </c>
      <c r="C67" s="99">
        <v>0.35</v>
      </c>
      <c r="D67" s="75">
        <v>0.05</v>
      </c>
      <c r="E67" s="75">
        <v>0.05</v>
      </c>
      <c r="F67" s="76">
        <v>9.0444689924195579E-3</v>
      </c>
      <c r="G67" s="75">
        <v>0.35506249999999995</v>
      </c>
      <c r="H67" s="75">
        <v>1.8427468412612722</v>
      </c>
      <c r="I67" s="75">
        <v>1.6561687235835696</v>
      </c>
      <c r="J67" s="77">
        <v>0.99999966207499291</v>
      </c>
      <c r="K67" s="79">
        <v>5.0624999999999698E-3</v>
      </c>
      <c r="L67" s="103"/>
      <c r="M67" s="75"/>
      <c r="N67" s="75"/>
      <c r="O67" s="76"/>
      <c r="P67" s="75"/>
      <c r="Q67" s="75"/>
      <c r="R67" s="75"/>
      <c r="S67" s="77"/>
      <c r="T67" s="79"/>
      <c r="U67" s="75"/>
      <c r="V67" s="75"/>
      <c r="W67" s="75"/>
      <c r="X67" s="76"/>
      <c r="Y67" s="75"/>
      <c r="Z67" s="75"/>
      <c r="AA67" s="75"/>
      <c r="AB67" s="77"/>
      <c r="AC67" s="79"/>
      <c r="AD67" s="75"/>
      <c r="AE67" s="75"/>
      <c r="AF67" s="75"/>
      <c r="AG67" s="76"/>
      <c r="AH67" s="75"/>
      <c r="AI67" s="75"/>
      <c r="AJ67" s="75"/>
      <c r="AK67" s="77"/>
      <c r="AL67" s="79"/>
      <c r="AM67" s="75"/>
      <c r="AN67" s="75"/>
      <c r="AO67" s="75"/>
      <c r="AP67" s="76"/>
      <c r="AQ67" s="75"/>
      <c r="AR67" s="75"/>
      <c r="AS67" s="75"/>
      <c r="AT67" s="77"/>
      <c r="AU67" s="79"/>
      <c r="AV67" s="75"/>
      <c r="AW67" s="75"/>
      <c r="AX67" s="75"/>
      <c r="AY67" s="76"/>
      <c r="AZ67" s="75"/>
      <c r="BA67" s="75"/>
      <c r="BB67" s="75"/>
      <c r="BC67" s="77"/>
      <c r="BD67" s="79"/>
    </row>
    <row r="68" spans="1:56" ht="30" customHeight="1">
      <c r="A68" s="74" t="s">
        <v>293</v>
      </c>
      <c r="B68" s="97" t="s">
        <v>264</v>
      </c>
      <c r="C68" s="100">
        <v>0.35</v>
      </c>
      <c r="D68" s="78">
        <v>0.05</v>
      </c>
      <c r="E68" s="78">
        <v>0.05</v>
      </c>
      <c r="F68" s="76">
        <v>5.173988914785441E-3</v>
      </c>
      <c r="G68" s="75">
        <v>0.35593750000000002</v>
      </c>
      <c r="H68" s="75">
        <v>3.2212412784726285</v>
      </c>
      <c r="I68" s="75">
        <v>2.8387188766540015</v>
      </c>
      <c r="J68" s="77">
        <v>1</v>
      </c>
      <c r="K68" s="79">
        <v>5.93750000000004E-3</v>
      </c>
      <c r="L68" s="103"/>
      <c r="M68" s="75"/>
      <c r="N68" s="75"/>
      <c r="O68" s="76"/>
      <c r="P68" s="75"/>
      <c r="Q68" s="75"/>
      <c r="R68" s="75"/>
      <c r="S68" s="77"/>
      <c r="T68" s="79"/>
      <c r="U68" s="75"/>
      <c r="V68" s="75"/>
      <c r="W68" s="75"/>
      <c r="X68" s="76"/>
      <c r="Y68" s="75"/>
      <c r="Z68" s="75"/>
      <c r="AA68" s="75"/>
      <c r="AB68" s="77"/>
      <c r="AC68" s="79"/>
      <c r="AD68" s="75"/>
      <c r="AE68" s="75"/>
      <c r="AF68" s="75"/>
      <c r="AG68" s="76"/>
      <c r="AH68" s="75"/>
      <c r="AI68" s="75"/>
      <c r="AJ68" s="75"/>
      <c r="AK68" s="77"/>
      <c r="AL68" s="79"/>
      <c r="AM68" s="75"/>
      <c r="AN68" s="75"/>
      <c r="AO68" s="75"/>
      <c r="AP68" s="76"/>
      <c r="AQ68" s="75"/>
      <c r="AR68" s="75"/>
      <c r="AS68" s="75"/>
      <c r="AT68" s="77"/>
      <c r="AU68" s="79"/>
      <c r="AV68" s="75"/>
      <c r="AW68" s="75"/>
      <c r="AX68" s="75"/>
      <c r="AY68" s="76"/>
      <c r="AZ68" s="75"/>
      <c r="BA68" s="75"/>
      <c r="BB68" s="75"/>
      <c r="BC68" s="77"/>
      <c r="BD68" s="79"/>
    </row>
    <row r="69" spans="1:56" ht="30" customHeight="1">
      <c r="A69" s="74" t="s">
        <v>293</v>
      </c>
      <c r="B69" s="98" t="s">
        <v>264</v>
      </c>
      <c r="C69" s="100">
        <v>0.35</v>
      </c>
      <c r="D69" s="78">
        <v>0.05</v>
      </c>
      <c r="E69" s="78">
        <v>0.05</v>
      </c>
      <c r="F69" s="76">
        <v>6.5659649071016513E-3</v>
      </c>
      <c r="G69" s="75">
        <v>0.35828125</v>
      </c>
      <c r="H69" s="75">
        <v>2.5383423308644617</v>
      </c>
      <c r="I69" s="75">
        <v>2.117929382315034</v>
      </c>
      <c r="J69" s="77">
        <v>0.99999999989496191</v>
      </c>
      <c r="K69" s="79">
        <v>8.2812500000000178E-3</v>
      </c>
      <c r="L69" s="103"/>
      <c r="M69" s="75"/>
      <c r="N69" s="75"/>
      <c r="O69" s="76"/>
      <c r="P69" s="75"/>
      <c r="Q69" s="75"/>
      <c r="R69" s="75"/>
      <c r="S69" s="77"/>
      <c r="T69" s="79"/>
      <c r="U69" s="75"/>
      <c r="V69" s="75"/>
      <c r="W69" s="75"/>
      <c r="X69" s="76"/>
      <c r="Y69" s="75"/>
      <c r="Z69" s="75"/>
      <c r="AA69" s="75"/>
      <c r="AB69" s="77"/>
      <c r="AC69" s="79"/>
      <c r="AD69" s="75"/>
      <c r="AE69" s="75"/>
      <c r="AF69" s="75"/>
      <c r="AG69" s="76"/>
      <c r="AH69" s="75"/>
      <c r="AI69" s="75"/>
      <c r="AJ69" s="75"/>
      <c r="AK69" s="77"/>
      <c r="AL69" s="79"/>
      <c r="AM69" s="75"/>
      <c r="AN69" s="75"/>
      <c r="AO69" s="75"/>
      <c r="AP69" s="76"/>
      <c r="AQ69" s="75"/>
      <c r="AR69" s="75"/>
      <c r="AS69" s="75"/>
      <c r="AT69" s="77"/>
      <c r="AU69" s="79"/>
      <c r="AV69" s="75"/>
      <c r="AW69" s="75"/>
      <c r="AX69" s="75"/>
      <c r="AY69" s="76"/>
      <c r="AZ69" s="75"/>
      <c r="BA69" s="75"/>
      <c r="BB69" s="75"/>
      <c r="BC69" s="77"/>
      <c r="BD69" s="79"/>
    </row>
    <row r="70" spans="1:56" ht="30" customHeight="1">
      <c r="A70" s="74" t="s">
        <v>293</v>
      </c>
      <c r="B70" s="98" t="s">
        <v>264</v>
      </c>
      <c r="C70" s="100">
        <v>0.35</v>
      </c>
      <c r="D70" s="78">
        <v>0.05</v>
      </c>
      <c r="E70" s="78">
        <v>0.05</v>
      </c>
      <c r="F70" s="76">
        <v>6.4579907991023106E-3</v>
      </c>
      <c r="G70" s="75">
        <v>0.34518750000000004</v>
      </c>
      <c r="H70" s="75">
        <v>2.5807820396683443</v>
      </c>
      <c r="I70" s="75">
        <v>2.332381768350269</v>
      </c>
      <c r="J70" s="77">
        <v>0.99999999999869382</v>
      </c>
      <c r="K70" s="79">
        <v>-4.8124999999999418E-3</v>
      </c>
      <c r="L70" s="103"/>
      <c r="M70" s="75"/>
      <c r="N70" s="75"/>
      <c r="O70" s="76"/>
      <c r="P70" s="75"/>
      <c r="Q70" s="75"/>
      <c r="R70" s="75"/>
      <c r="S70" s="77"/>
      <c r="T70" s="79"/>
      <c r="U70" s="75"/>
      <c r="V70" s="75"/>
      <c r="W70" s="75"/>
      <c r="X70" s="76"/>
      <c r="Y70" s="75"/>
      <c r="Z70" s="75"/>
      <c r="AA70" s="75"/>
      <c r="AB70" s="77"/>
      <c r="AC70" s="79"/>
      <c r="AD70" s="75"/>
      <c r="AE70" s="75"/>
      <c r="AF70" s="75"/>
      <c r="AG70" s="76"/>
      <c r="AH70" s="75"/>
      <c r="AI70" s="75"/>
      <c r="AJ70" s="75"/>
      <c r="AK70" s="77"/>
      <c r="AL70" s="79"/>
      <c r="AM70" s="75"/>
      <c r="AN70" s="75"/>
      <c r="AO70" s="75"/>
      <c r="AP70" s="76"/>
      <c r="AQ70" s="75"/>
      <c r="AR70" s="75"/>
      <c r="AS70" s="75"/>
      <c r="AT70" s="77"/>
      <c r="AU70" s="79"/>
      <c r="AV70" s="75"/>
      <c r="AW70" s="75"/>
      <c r="AX70" s="75"/>
      <c r="AY70" s="76"/>
      <c r="AZ70" s="75"/>
      <c r="BA70" s="75"/>
      <c r="BB70" s="75"/>
      <c r="BC70" s="77"/>
      <c r="BD70" s="79"/>
    </row>
    <row r="71" spans="1:56" ht="30" customHeight="1">
      <c r="A71" s="74" t="s">
        <v>294</v>
      </c>
      <c r="B71" s="98" t="s">
        <v>263</v>
      </c>
      <c r="C71" s="100">
        <v>0</v>
      </c>
      <c r="D71" s="78">
        <v>0.4</v>
      </c>
      <c r="E71" s="78">
        <v>0</v>
      </c>
      <c r="F71" s="76">
        <v>1.4005435292840268E-2</v>
      </c>
      <c r="G71" s="75">
        <v>0.18390624999999997</v>
      </c>
      <c r="H71" s="75">
        <v>4.7600567403104854</v>
      </c>
      <c r="I71" s="75">
        <v>4.3770209244886251</v>
      </c>
      <c r="J71" s="77">
        <v>1</v>
      </c>
      <c r="K71" s="79">
        <v>-1.6093750000000046E-2</v>
      </c>
      <c r="L71" s="103"/>
      <c r="M71" s="75"/>
      <c r="N71" s="75"/>
      <c r="O71" s="76"/>
      <c r="P71" s="75"/>
      <c r="Q71" s="75"/>
      <c r="R71" s="75"/>
      <c r="S71" s="77"/>
      <c r="T71" s="79"/>
      <c r="U71" s="75"/>
      <c r="V71" s="75"/>
      <c r="W71" s="75"/>
      <c r="X71" s="76"/>
      <c r="Y71" s="75"/>
      <c r="Z71" s="75"/>
      <c r="AA71" s="75"/>
      <c r="AB71" s="77"/>
      <c r="AC71" s="79"/>
      <c r="AD71" s="75"/>
      <c r="AE71" s="75"/>
      <c r="AF71" s="75"/>
      <c r="AG71" s="76"/>
      <c r="AH71" s="75"/>
      <c r="AI71" s="75"/>
      <c r="AJ71" s="75"/>
      <c r="AK71" s="77"/>
      <c r="AL71" s="79"/>
      <c r="AM71" s="75"/>
      <c r="AN71" s="75"/>
      <c r="AO71" s="75"/>
      <c r="AP71" s="76"/>
      <c r="AQ71" s="75"/>
      <c r="AR71" s="75"/>
      <c r="AS71" s="75"/>
      <c r="AT71" s="77"/>
      <c r="AU71" s="79"/>
      <c r="AV71" s="75"/>
      <c r="AW71" s="75"/>
      <c r="AX71" s="75"/>
      <c r="AY71" s="76"/>
      <c r="AZ71" s="75"/>
      <c r="BA71" s="75"/>
      <c r="BB71" s="75"/>
      <c r="BC71" s="77"/>
      <c r="BD71" s="79"/>
    </row>
    <row r="72" spans="1:56" ht="30" customHeight="1">
      <c r="A72" s="74" t="s">
        <v>219</v>
      </c>
      <c r="B72" s="98" t="s">
        <v>220</v>
      </c>
      <c r="C72" s="100">
        <v>0</v>
      </c>
      <c r="D72" s="78">
        <v>0.1</v>
      </c>
      <c r="E72" s="78">
        <v>0</v>
      </c>
      <c r="F72" s="76">
        <v>1.1483508511858779E-2</v>
      </c>
      <c r="G72" s="75">
        <v>5.5500000000000028E-2</v>
      </c>
      <c r="H72" s="75">
        <v>1.4513566693885716</v>
      </c>
      <c r="I72" s="75">
        <v>1.2917074357558278</v>
      </c>
      <c r="J72" s="77">
        <v>0.99994671442083494</v>
      </c>
      <c r="K72" s="79">
        <v>5.5000000000000257E-3</v>
      </c>
      <c r="L72" s="103"/>
      <c r="M72" s="75"/>
      <c r="N72" s="75"/>
      <c r="O72" s="76"/>
      <c r="P72" s="75"/>
      <c r="Q72" s="75"/>
      <c r="R72" s="75"/>
      <c r="S72" s="77"/>
      <c r="T72" s="79"/>
      <c r="U72" s="75"/>
      <c r="V72" s="75"/>
      <c r="W72" s="75"/>
      <c r="X72" s="76"/>
      <c r="Y72" s="75"/>
      <c r="Z72" s="75"/>
      <c r="AA72" s="75"/>
      <c r="AB72" s="77"/>
      <c r="AC72" s="79"/>
      <c r="AD72" s="75"/>
      <c r="AE72" s="75"/>
      <c r="AF72" s="75"/>
      <c r="AG72" s="76"/>
      <c r="AH72" s="75"/>
      <c r="AI72" s="75"/>
      <c r="AJ72" s="75"/>
      <c r="AK72" s="77"/>
      <c r="AL72" s="79"/>
      <c r="AM72" s="75"/>
      <c r="AN72" s="75"/>
      <c r="AO72" s="75"/>
      <c r="AP72" s="76"/>
      <c r="AQ72" s="75"/>
      <c r="AR72" s="75"/>
      <c r="AS72" s="75"/>
      <c r="AT72" s="77"/>
      <c r="AU72" s="79"/>
      <c r="AV72" s="75"/>
      <c r="AW72" s="75"/>
      <c r="AX72" s="75"/>
      <c r="AY72" s="76"/>
      <c r="AZ72" s="75"/>
      <c r="BA72" s="75"/>
      <c r="BB72" s="75"/>
      <c r="BC72" s="77"/>
      <c r="BD72" s="79"/>
    </row>
    <row r="73" spans="1:56" ht="30" customHeight="1">
      <c r="A73" s="74" t="s">
        <v>296</v>
      </c>
      <c r="B73" s="98" t="s">
        <v>267</v>
      </c>
      <c r="C73" s="100">
        <v>0.6</v>
      </c>
      <c r="D73" s="78">
        <v>0.1</v>
      </c>
      <c r="E73" s="78">
        <v>0.1</v>
      </c>
      <c r="F73" s="76">
        <v>5.0700734867741677E-4</v>
      </c>
      <c r="G73" s="75">
        <v>0.57946875000000009</v>
      </c>
      <c r="H73" s="75">
        <v>65.745266652025677</v>
      </c>
      <c r="I73" s="75">
        <v>52.246941592531726</v>
      </c>
      <c r="J73" s="77">
        <v>1</v>
      </c>
      <c r="K73" s="79">
        <v>-2.053124999999989E-2</v>
      </c>
      <c r="L73" s="103"/>
      <c r="M73" s="75"/>
      <c r="N73" s="75"/>
      <c r="O73" s="76"/>
      <c r="P73" s="75"/>
      <c r="Q73" s="75"/>
      <c r="R73" s="75"/>
      <c r="S73" s="77"/>
      <c r="T73" s="79"/>
      <c r="U73" s="75"/>
      <c r="V73" s="75"/>
      <c r="W73" s="75"/>
      <c r="X73" s="76"/>
      <c r="Y73" s="75"/>
      <c r="Z73" s="75"/>
      <c r="AA73" s="75"/>
      <c r="AB73" s="77"/>
      <c r="AC73" s="79"/>
      <c r="AD73" s="75"/>
      <c r="AE73" s="75"/>
      <c r="AF73" s="75"/>
      <c r="AG73" s="76"/>
      <c r="AH73" s="75"/>
      <c r="AI73" s="75"/>
      <c r="AJ73" s="75"/>
      <c r="AK73" s="77"/>
      <c r="AL73" s="79"/>
      <c r="AM73" s="75"/>
      <c r="AN73" s="75"/>
      <c r="AO73" s="75"/>
      <c r="AP73" s="76"/>
      <c r="AQ73" s="75"/>
      <c r="AR73" s="75"/>
      <c r="AS73" s="75"/>
      <c r="AT73" s="77"/>
      <c r="AU73" s="79"/>
      <c r="AV73" s="75"/>
      <c r="AW73" s="75"/>
      <c r="AX73" s="75"/>
      <c r="AY73" s="76"/>
      <c r="AZ73" s="75"/>
      <c r="BA73" s="75"/>
      <c r="BB73" s="75"/>
      <c r="BC73" s="77"/>
      <c r="BD73" s="79"/>
    </row>
    <row r="74" spans="1:56" ht="30" customHeight="1">
      <c r="A74" s="74" t="s">
        <v>296</v>
      </c>
      <c r="B74" s="98" t="s">
        <v>267</v>
      </c>
      <c r="C74" s="100">
        <v>0.6</v>
      </c>
      <c r="D74" s="78">
        <v>0.1</v>
      </c>
      <c r="E74" s="78">
        <v>0.1</v>
      </c>
      <c r="F74" s="76">
        <v>3.3287603039705849E-3</v>
      </c>
      <c r="G74" s="75">
        <v>0.58712500000000001</v>
      </c>
      <c r="H74" s="75">
        <v>10.013737935282673</v>
      </c>
      <c r="I74" s="75">
        <v>8.724469176115031</v>
      </c>
      <c r="J74" s="77">
        <v>1</v>
      </c>
      <c r="K74" s="79">
        <v>-1.287499999999997E-2</v>
      </c>
      <c r="L74" s="103"/>
      <c r="M74" s="75"/>
      <c r="N74" s="75"/>
      <c r="O74" s="76"/>
      <c r="P74" s="75"/>
      <c r="Q74" s="75"/>
      <c r="R74" s="75"/>
      <c r="S74" s="77"/>
      <c r="T74" s="79"/>
      <c r="U74" s="75"/>
      <c r="V74" s="75"/>
      <c r="W74" s="75"/>
      <c r="X74" s="76"/>
      <c r="Y74" s="75"/>
      <c r="Z74" s="75"/>
      <c r="AA74" s="75"/>
      <c r="AB74" s="77"/>
      <c r="AC74" s="79"/>
      <c r="AD74" s="75"/>
      <c r="AE74" s="75"/>
      <c r="AF74" s="75"/>
      <c r="AG74" s="76"/>
      <c r="AH74" s="75"/>
      <c r="AI74" s="75"/>
      <c r="AJ74" s="75"/>
      <c r="AK74" s="77"/>
      <c r="AL74" s="79"/>
      <c r="AM74" s="75"/>
      <c r="AN74" s="75"/>
      <c r="AO74" s="75"/>
      <c r="AP74" s="76"/>
      <c r="AQ74" s="75"/>
      <c r="AR74" s="75"/>
      <c r="AS74" s="75"/>
      <c r="AT74" s="77"/>
      <c r="AU74" s="79"/>
      <c r="AV74" s="75"/>
      <c r="AW74" s="75"/>
      <c r="AX74" s="75"/>
      <c r="AY74" s="76"/>
      <c r="AZ74" s="75"/>
      <c r="BA74" s="75"/>
      <c r="BB74" s="75"/>
      <c r="BC74" s="77"/>
      <c r="BD74" s="79"/>
    </row>
    <row r="75" spans="1:56" ht="30" customHeight="1">
      <c r="A75" s="74" t="s">
        <v>296</v>
      </c>
      <c r="B75" s="98" t="s">
        <v>267</v>
      </c>
      <c r="C75" s="100">
        <v>0.6</v>
      </c>
      <c r="D75" s="78">
        <v>0.1</v>
      </c>
      <c r="E75" s="78">
        <v>0.1</v>
      </c>
      <c r="F75" s="76">
        <v>4.7041505352257342E-3</v>
      </c>
      <c r="G75" s="75">
        <v>0.60624999999999984</v>
      </c>
      <c r="H75" s="75">
        <v>7.0859410394556575</v>
      </c>
      <c r="I75" s="75">
        <v>6.6430697244896884</v>
      </c>
      <c r="J75" s="77">
        <v>1</v>
      </c>
      <c r="K75" s="79">
        <v>6.2499999999998668E-3</v>
      </c>
      <c r="L75" s="103"/>
      <c r="M75" s="75"/>
      <c r="N75" s="75"/>
      <c r="O75" s="76"/>
      <c r="P75" s="75"/>
      <c r="Q75" s="75"/>
      <c r="R75" s="75"/>
      <c r="S75" s="77"/>
      <c r="T75" s="79"/>
      <c r="U75" s="75"/>
      <c r="V75" s="75"/>
      <c r="W75" s="75"/>
      <c r="X75" s="76"/>
      <c r="Y75" s="75"/>
      <c r="Z75" s="75"/>
      <c r="AA75" s="75"/>
      <c r="AB75" s="77"/>
      <c r="AC75" s="79"/>
      <c r="AD75" s="75"/>
      <c r="AE75" s="75"/>
      <c r="AF75" s="75"/>
      <c r="AG75" s="76"/>
      <c r="AH75" s="75"/>
      <c r="AI75" s="75"/>
      <c r="AJ75" s="75"/>
      <c r="AK75" s="77"/>
      <c r="AL75" s="79"/>
      <c r="AM75" s="75"/>
      <c r="AN75" s="75"/>
      <c r="AO75" s="75"/>
      <c r="AP75" s="76"/>
      <c r="AQ75" s="75"/>
      <c r="AR75" s="75"/>
      <c r="AS75" s="75"/>
      <c r="AT75" s="77"/>
      <c r="AU75" s="79"/>
      <c r="AV75" s="75"/>
      <c r="AW75" s="75"/>
      <c r="AX75" s="75"/>
      <c r="AY75" s="76"/>
      <c r="AZ75" s="75"/>
      <c r="BA75" s="75"/>
      <c r="BB75" s="75"/>
      <c r="BC75" s="77"/>
      <c r="BD75" s="79"/>
    </row>
    <row r="76" spans="1:56" ht="30" customHeight="1">
      <c r="A76" s="74" t="s">
        <v>296</v>
      </c>
      <c r="B76" s="98" t="s">
        <v>267</v>
      </c>
      <c r="C76" s="100">
        <v>0.6</v>
      </c>
      <c r="D76" s="78">
        <v>0.1</v>
      </c>
      <c r="E76" s="78">
        <v>0.1</v>
      </c>
      <c r="F76" s="76">
        <v>1.552508376165655E-3</v>
      </c>
      <c r="G76" s="75">
        <v>0.60590624999999998</v>
      </c>
      <c r="H76" s="75">
        <v>21.470630268455704</v>
      </c>
      <c r="I76" s="75">
        <v>20.20252116822504</v>
      </c>
      <c r="J76" s="77">
        <v>1</v>
      </c>
      <c r="K76" s="79">
        <v>5.9062500000000018E-3</v>
      </c>
      <c r="L76" s="103"/>
      <c r="M76" s="75"/>
      <c r="N76" s="75"/>
      <c r="O76" s="76"/>
      <c r="P76" s="75"/>
      <c r="Q76" s="75"/>
      <c r="R76" s="75"/>
      <c r="S76" s="77"/>
      <c r="T76" s="79"/>
      <c r="U76" s="75"/>
      <c r="V76" s="75"/>
      <c r="W76" s="75"/>
      <c r="X76" s="76"/>
      <c r="Y76" s="75"/>
      <c r="Z76" s="75"/>
      <c r="AA76" s="75"/>
      <c r="AB76" s="77"/>
      <c r="AC76" s="79"/>
      <c r="AD76" s="75"/>
      <c r="AE76" s="75"/>
      <c r="AF76" s="75"/>
      <c r="AG76" s="76"/>
      <c r="AH76" s="75"/>
      <c r="AI76" s="75"/>
      <c r="AJ76" s="75"/>
      <c r="AK76" s="77"/>
      <c r="AL76" s="79"/>
      <c r="AM76" s="75"/>
      <c r="AN76" s="75"/>
      <c r="AO76" s="75"/>
      <c r="AP76" s="76"/>
      <c r="AQ76" s="75"/>
      <c r="AR76" s="75"/>
      <c r="AS76" s="75"/>
      <c r="AT76" s="77"/>
      <c r="AU76" s="79"/>
      <c r="AV76" s="75"/>
      <c r="AW76" s="75"/>
      <c r="AX76" s="75"/>
      <c r="AY76" s="76"/>
      <c r="AZ76" s="75"/>
      <c r="BA76" s="75"/>
      <c r="BB76" s="75"/>
      <c r="BC76" s="77"/>
      <c r="BD76" s="79"/>
    </row>
    <row r="77" spans="1:56" ht="30" customHeight="1">
      <c r="A77" s="74" t="s">
        <v>296</v>
      </c>
      <c r="B77" s="98" t="s">
        <v>267</v>
      </c>
      <c r="C77" s="100">
        <v>0.6</v>
      </c>
      <c r="D77" s="78">
        <v>0.1</v>
      </c>
      <c r="E77" s="78">
        <v>0.1</v>
      </c>
      <c r="F77" s="76">
        <v>8.4030884299339872E-3</v>
      </c>
      <c r="G77" s="75">
        <v>0.62796874999999985</v>
      </c>
      <c r="H77" s="75">
        <v>3.9667954956407838</v>
      </c>
      <c r="I77" s="75">
        <v>2.8573323804537565</v>
      </c>
      <c r="J77" s="77">
        <v>1</v>
      </c>
      <c r="K77" s="79">
        <v>2.7968749999999876E-2</v>
      </c>
      <c r="L77" s="103"/>
      <c r="M77" s="75"/>
      <c r="N77" s="75"/>
      <c r="O77" s="76"/>
      <c r="P77" s="75"/>
      <c r="Q77" s="75"/>
      <c r="R77" s="75"/>
      <c r="S77" s="77"/>
      <c r="T77" s="79"/>
      <c r="U77" s="75"/>
      <c r="V77" s="75"/>
      <c r="W77" s="75"/>
      <c r="X77" s="76"/>
      <c r="Y77" s="75"/>
      <c r="Z77" s="75"/>
      <c r="AA77" s="75"/>
      <c r="AB77" s="77"/>
      <c r="AC77" s="79"/>
      <c r="AD77" s="75"/>
      <c r="AE77" s="75"/>
      <c r="AF77" s="75"/>
      <c r="AG77" s="76"/>
      <c r="AH77" s="75"/>
      <c r="AI77" s="75"/>
      <c r="AJ77" s="75"/>
      <c r="AK77" s="77"/>
      <c r="AL77" s="79"/>
      <c r="AM77" s="75"/>
      <c r="AN77" s="75"/>
      <c r="AO77" s="75"/>
      <c r="AP77" s="76"/>
      <c r="AQ77" s="75"/>
      <c r="AR77" s="75"/>
      <c r="AS77" s="75"/>
      <c r="AT77" s="77"/>
      <c r="AU77" s="79"/>
      <c r="AV77" s="75"/>
      <c r="AW77" s="75"/>
      <c r="AX77" s="75"/>
      <c r="AY77" s="76"/>
      <c r="AZ77" s="75"/>
      <c r="BA77" s="75"/>
      <c r="BB77" s="75"/>
      <c r="BC77" s="77"/>
      <c r="BD77" s="79"/>
    </row>
    <row r="78" spans="1:56" ht="30" customHeight="1">
      <c r="A78" s="74" t="s">
        <v>266</v>
      </c>
      <c r="B78" s="98" t="s">
        <v>220</v>
      </c>
      <c r="C78" s="100">
        <v>0</v>
      </c>
      <c r="D78" s="78">
        <v>0.05</v>
      </c>
      <c r="E78" s="78">
        <v>0</v>
      </c>
      <c r="F78" s="76">
        <v>2.0237999231723131E-3</v>
      </c>
      <c r="G78" s="75">
        <v>3.1031250000000021E-2</v>
      </c>
      <c r="H78" s="75">
        <v>4.1176665923925944</v>
      </c>
      <c r="I78" s="75">
        <v>3.1242795269778783</v>
      </c>
      <c r="J78" s="77">
        <v>1</v>
      </c>
      <c r="K78" s="79">
        <v>6.0312500000000192E-3</v>
      </c>
      <c r="L78" s="103"/>
      <c r="M78" s="75"/>
      <c r="N78" s="75"/>
      <c r="O78" s="76"/>
      <c r="P78" s="75"/>
      <c r="Q78" s="75"/>
      <c r="R78" s="75"/>
      <c r="S78" s="77"/>
      <c r="T78" s="79"/>
      <c r="U78" s="75"/>
      <c r="V78" s="75"/>
      <c r="W78" s="75"/>
      <c r="X78" s="76"/>
      <c r="Y78" s="75"/>
      <c r="Z78" s="75"/>
      <c r="AA78" s="75"/>
      <c r="AB78" s="77"/>
      <c r="AC78" s="79"/>
      <c r="AD78" s="75"/>
      <c r="AE78" s="75"/>
      <c r="AF78" s="75"/>
      <c r="AG78" s="76"/>
      <c r="AH78" s="75"/>
      <c r="AI78" s="75"/>
      <c r="AJ78" s="75"/>
      <c r="AK78" s="77"/>
      <c r="AL78" s="79"/>
      <c r="AM78" s="75"/>
      <c r="AN78" s="75"/>
      <c r="AO78" s="75"/>
      <c r="AP78" s="76"/>
      <c r="AQ78" s="75"/>
      <c r="AR78" s="75"/>
      <c r="AS78" s="75"/>
      <c r="AT78" s="77"/>
      <c r="AU78" s="79"/>
      <c r="AV78" s="75"/>
      <c r="AW78" s="75"/>
      <c r="AX78" s="75"/>
      <c r="AY78" s="76"/>
      <c r="AZ78" s="75"/>
      <c r="BA78" s="75"/>
      <c r="BB78" s="75"/>
      <c r="BC78" s="77"/>
      <c r="BD78" s="79"/>
    </row>
    <row r="79" spans="1:56" ht="30" customHeight="1">
      <c r="A79" s="74" t="s">
        <v>266</v>
      </c>
      <c r="B79" s="98" t="s">
        <v>220</v>
      </c>
      <c r="C79" s="100">
        <v>0</v>
      </c>
      <c r="D79" s="78">
        <v>0.05</v>
      </c>
      <c r="E79" s="78">
        <v>0</v>
      </c>
      <c r="F79" s="76">
        <v>1.3545026464923721E-3</v>
      </c>
      <c r="G79" s="75">
        <v>2.8187500000000018E-2</v>
      </c>
      <c r="H79" s="75">
        <v>6.1523197130056433</v>
      </c>
      <c r="I79" s="75">
        <v>5.3678989495974196</v>
      </c>
      <c r="J79" s="77">
        <v>1</v>
      </c>
      <c r="K79" s="79">
        <v>3.1875000000000167E-3</v>
      </c>
      <c r="L79" s="103"/>
      <c r="M79" s="75"/>
      <c r="N79" s="75"/>
      <c r="O79" s="76"/>
      <c r="P79" s="75"/>
      <c r="Q79" s="75"/>
      <c r="R79" s="75"/>
      <c r="S79" s="77"/>
      <c r="T79" s="79"/>
      <c r="U79" s="75"/>
      <c r="V79" s="75"/>
      <c r="W79" s="75"/>
      <c r="X79" s="76"/>
      <c r="Y79" s="75"/>
      <c r="Z79" s="75"/>
      <c r="AA79" s="75"/>
      <c r="AB79" s="77"/>
      <c r="AC79" s="79"/>
      <c r="AD79" s="75"/>
      <c r="AE79" s="75"/>
      <c r="AF79" s="75"/>
      <c r="AG79" s="76"/>
      <c r="AH79" s="75"/>
      <c r="AI79" s="75"/>
      <c r="AJ79" s="75"/>
      <c r="AK79" s="77"/>
      <c r="AL79" s="79"/>
      <c r="AM79" s="75"/>
      <c r="AN79" s="75"/>
      <c r="AO79" s="75"/>
      <c r="AP79" s="76"/>
      <c r="AQ79" s="75"/>
      <c r="AR79" s="75"/>
      <c r="AS79" s="75"/>
      <c r="AT79" s="77"/>
      <c r="AU79" s="79"/>
      <c r="AV79" s="75"/>
      <c r="AW79" s="75"/>
      <c r="AX79" s="75"/>
      <c r="AY79" s="76"/>
      <c r="AZ79" s="75"/>
      <c r="BA79" s="75"/>
      <c r="BB79" s="75"/>
      <c r="BC79" s="77"/>
      <c r="BD79" s="79"/>
    </row>
    <row r="80" spans="1:56" ht="30" customHeight="1">
      <c r="A80" s="74" t="s">
        <v>266</v>
      </c>
      <c r="B80" s="98" t="s">
        <v>220</v>
      </c>
      <c r="C80" s="100">
        <v>0</v>
      </c>
      <c r="D80" s="78">
        <v>0.05</v>
      </c>
      <c r="E80" s="78">
        <v>0</v>
      </c>
      <c r="F80" s="76">
        <v>1.7957723650554309E-3</v>
      </c>
      <c r="G80" s="75">
        <v>2.8468750000000018E-2</v>
      </c>
      <c r="H80" s="75">
        <v>4.6405287749687059</v>
      </c>
      <c r="I80" s="75">
        <v>3.9966554074417946</v>
      </c>
      <c r="J80" s="77">
        <v>1</v>
      </c>
      <c r="K80" s="79">
        <v>3.468750000000017E-3</v>
      </c>
      <c r="L80" s="103"/>
      <c r="M80" s="75"/>
      <c r="N80" s="75"/>
      <c r="O80" s="76"/>
      <c r="P80" s="75"/>
      <c r="Q80" s="75"/>
      <c r="R80" s="75"/>
      <c r="S80" s="77"/>
      <c r="T80" s="79"/>
      <c r="U80" s="75"/>
      <c r="V80" s="75"/>
      <c r="W80" s="75"/>
      <c r="X80" s="76"/>
      <c r="Y80" s="75"/>
      <c r="Z80" s="75"/>
      <c r="AA80" s="75"/>
      <c r="AB80" s="77"/>
      <c r="AC80" s="79"/>
      <c r="AD80" s="75"/>
      <c r="AE80" s="75"/>
      <c r="AF80" s="75"/>
      <c r="AG80" s="76"/>
      <c r="AH80" s="75"/>
      <c r="AI80" s="75"/>
      <c r="AJ80" s="75"/>
      <c r="AK80" s="77"/>
      <c r="AL80" s="79"/>
      <c r="AM80" s="75"/>
      <c r="AN80" s="75"/>
      <c r="AO80" s="75"/>
      <c r="AP80" s="76"/>
      <c r="AQ80" s="75"/>
      <c r="AR80" s="75"/>
      <c r="AS80" s="75"/>
      <c r="AT80" s="77"/>
      <c r="AU80" s="79"/>
      <c r="AV80" s="75"/>
      <c r="AW80" s="75"/>
      <c r="AX80" s="75"/>
      <c r="AY80" s="76"/>
      <c r="AZ80" s="75"/>
      <c r="BA80" s="75"/>
      <c r="BB80" s="75"/>
      <c r="BC80" s="77"/>
      <c r="BD80" s="79"/>
    </row>
    <row r="81" spans="1:56" ht="30" customHeight="1">
      <c r="A81" s="74" t="s">
        <v>266</v>
      </c>
      <c r="B81" s="98" t="s">
        <v>220</v>
      </c>
      <c r="C81" s="100">
        <v>0</v>
      </c>
      <c r="D81" s="78">
        <v>0.05</v>
      </c>
      <c r="E81" s="78">
        <v>0</v>
      </c>
      <c r="F81" s="76">
        <v>2.3417666339201992E-3</v>
      </c>
      <c r="G81" s="75">
        <v>3.1000000000000021E-2</v>
      </c>
      <c r="H81" s="75">
        <v>3.5585669437022607</v>
      </c>
      <c r="I81" s="75">
        <v>2.7045108772137154</v>
      </c>
      <c r="J81" s="77">
        <v>0.99999999999999978</v>
      </c>
      <c r="K81" s="79">
        <v>6.0000000000000192E-3</v>
      </c>
      <c r="L81" s="103"/>
      <c r="M81" s="75"/>
      <c r="N81" s="75"/>
      <c r="O81" s="76"/>
      <c r="P81" s="75"/>
      <c r="Q81" s="75"/>
      <c r="R81" s="75"/>
      <c r="S81" s="77"/>
      <c r="T81" s="79"/>
      <c r="U81" s="75"/>
      <c r="V81" s="75"/>
      <c r="W81" s="75"/>
      <c r="X81" s="76"/>
      <c r="Y81" s="75"/>
      <c r="Z81" s="75"/>
      <c r="AA81" s="75"/>
      <c r="AB81" s="77"/>
      <c r="AC81" s="79"/>
      <c r="AD81" s="75"/>
      <c r="AE81" s="75"/>
      <c r="AF81" s="75"/>
      <c r="AG81" s="76"/>
      <c r="AH81" s="75"/>
      <c r="AI81" s="75"/>
      <c r="AJ81" s="75"/>
      <c r="AK81" s="77"/>
      <c r="AL81" s="79"/>
      <c r="AM81" s="75"/>
      <c r="AN81" s="75"/>
      <c r="AO81" s="75"/>
      <c r="AP81" s="76"/>
      <c r="AQ81" s="75"/>
      <c r="AR81" s="75"/>
      <c r="AS81" s="75"/>
      <c r="AT81" s="77"/>
      <c r="AU81" s="79"/>
      <c r="AV81" s="75"/>
      <c r="AW81" s="75"/>
      <c r="AX81" s="75"/>
      <c r="AY81" s="76"/>
      <c r="AZ81" s="75"/>
      <c r="BA81" s="75"/>
      <c r="BB81" s="75"/>
      <c r="BC81" s="77"/>
      <c r="BD81" s="79"/>
    </row>
    <row r="82" spans="1:56" ht="30" customHeight="1">
      <c r="A82" s="74" t="s">
        <v>300</v>
      </c>
      <c r="B82" s="97" t="s">
        <v>220</v>
      </c>
      <c r="C82" s="99">
        <v>0</v>
      </c>
      <c r="D82" s="75">
        <v>0.2</v>
      </c>
      <c r="E82" s="75">
        <v>0</v>
      </c>
      <c r="F82" s="76">
        <v>6.1141691599209966E-3</v>
      </c>
      <c r="G82" s="75">
        <v>4.5187500000000019E-2</v>
      </c>
      <c r="H82" s="75">
        <v>5.4518173216136603</v>
      </c>
      <c r="I82" s="75">
        <v>2.4635399522041737</v>
      </c>
      <c r="J82" s="77">
        <v>1</v>
      </c>
      <c r="K82" s="79">
        <v>-5.4812499999999986E-2</v>
      </c>
      <c r="L82" s="103"/>
      <c r="M82" s="75"/>
      <c r="N82" s="75"/>
      <c r="O82" s="76"/>
      <c r="P82" s="75"/>
      <c r="Q82" s="75"/>
      <c r="R82" s="75"/>
      <c r="S82" s="77"/>
      <c r="T82" s="79"/>
      <c r="U82" s="75"/>
      <c r="V82" s="75"/>
      <c r="W82" s="75"/>
      <c r="X82" s="76"/>
      <c r="Y82" s="75"/>
      <c r="Z82" s="75"/>
      <c r="AA82" s="75"/>
      <c r="AB82" s="77"/>
      <c r="AC82" s="79"/>
      <c r="AD82" s="75"/>
      <c r="AE82" s="75"/>
      <c r="AF82" s="75"/>
      <c r="AG82" s="76"/>
      <c r="AH82" s="75"/>
      <c r="AI82" s="75"/>
      <c r="AJ82" s="75"/>
      <c r="AK82" s="77"/>
      <c r="AL82" s="79"/>
      <c r="AM82" s="75"/>
      <c r="AN82" s="75"/>
      <c r="AO82" s="75"/>
      <c r="AP82" s="76"/>
      <c r="AQ82" s="75"/>
      <c r="AR82" s="75"/>
      <c r="AS82" s="75"/>
      <c r="AT82" s="77"/>
      <c r="AU82" s="79"/>
      <c r="AV82" s="75"/>
      <c r="AW82" s="75"/>
      <c r="AX82" s="75"/>
      <c r="AY82" s="76"/>
      <c r="AZ82" s="75"/>
      <c r="BA82" s="75"/>
      <c r="BB82" s="75"/>
      <c r="BC82" s="77"/>
      <c r="BD82" s="79"/>
    </row>
    <row r="83" spans="1:56" ht="30" customHeight="1">
      <c r="A83" s="74"/>
      <c r="B83" s="97" t="s">
        <v>298</v>
      </c>
      <c r="C83" s="99"/>
      <c r="D83" s="75"/>
      <c r="E83" s="75"/>
      <c r="F83" s="76"/>
      <c r="G83" s="75"/>
      <c r="H83" s="75"/>
      <c r="I83" s="75"/>
      <c r="J83" s="77"/>
      <c r="K83" s="79"/>
      <c r="L83" s="103"/>
      <c r="M83" s="75"/>
      <c r="N83" s="75"/>
      <c r="O83" s="76"/>
      <c r="P83" s="75"/>
      <c r="Q83" s="75"/>
      <c r="R83" s="75"/>
      <c r="S83" s="77"/>
      <c r="T83" s="79"/>
      <c r="U83" s="75"/>
      <c r="V83" s="75"/>
      <c r="W83" s="75"/>
      <c r="X83" s="76"/>
      <c r="Y83" s="75"/>
      <c r="Z83" s="75"/>
      <c r="AA83" s="75"/>
      <c r="AB83" s="77"/>
      <c r="AC83" s="79"/>
      <c r="AD83" s="75"/>
      <c r="AE83" s="75"/>
      <c r="AF83" s="75"/>
      <c r="AG83" s="76"/>
      <c r="AH83" s="75"/>
      <c r="AI83" s="75"/>
      <c r="AJ83" s="75"/>
      <c r="AK83" s="77"/>
      <c r="AL83" s="79"/>
      <c r="AM83" s="75"/>
      <c r="AN83" s="75"/>
      <c r="AO83" s="75"/>
      <c r="AP83" s="76"/>
      <c r="AQ83" s="75"/>
      <c r="AR83" s="75"/>
      <c r="AS83" s="75"/>
      <c r="AT83" s="77"/>
      <c r="AU83" s="79"/>
      <c r="AV83" s="75"/>
      <c r="AW83" s="75"/>
      <c r="AX83" s="75"/>
      <c r="AY83" s="76"/>
      <c r="AZ83" s="75"/>
      <c r="BA83" s="75"/>
      <c r="BB83" s="75"/>
      <c r="BC83" s="77"/>
      <c r="BD83" s="79"/>
    </row>
    <row r="84" spans="1:56" ht="30" customHeight="1">
      <c r="A84" s="74" t="s">
        <v>157</v>
      </c>
      <c r="B84" s="97" t="s">
        <v>217</v>
      </c>
      <c r="C84" s="100">
        <v>276.39999999999998</v>
      </c>
      <c r="D84" s="78">
        <v>0.1</v>
      </c>
      <c r="E84" s="78">
        <v>0.1</v>
      </c>
      <c r="F84" s="76">
        <v>5.8170182750996603E-3</v>
      </c>
      <c r="G84" s="75">
        <v>276.37003125000007</v>
      </c>
      <c r="H84" s="75">
        <v>5.73031263732274</v>
      </c>
      <c r="I84" s="75">
        <v>4.0130095688306575</v>
      </c>
      <c r="J84" s="77">
        <v>1</v>
      </c>
      <c r="K84" s="79">
        <v>-2.9968749999909505E-2</v>
      </c>
      <c r="L84" s="103"/>
      <c r="M84" s="75"/>
      <c r="N84" s="75"/>
      <c r="O84" s="76"/>
      <c r="P84" s="75"/>
      <c r="Q84" s="75"/>
      <c r="R84" s="75"/>
      <c r="S84" s="77"/>
      <c r="T84" s="79"/>
      <c r="U84" s="75"/>
      <c r="V84" s="75"/>
      <c r="W84" s="75"/>
      <c r="X84" s="76"/>
      <c r="Y84" s="75"/>
      <c r="Z84" s="75"/>
      <c r="AA84" s="75"/>
      <c r="AB84" s="77"/>
      <c r="AC84" s="79"/>
      <c r="AD84" s="75"/>
      <c r="AE84" s="75"/>
      <c r="AF84" s="75"/>
      <c r="AG84" s="76"/>
      <c r="AH84" s="75"/>
      <c r="AI84" s="75"/>
      <c r="AJ84" s="75"/>
      <c r="AK84" s="77"/>
      <c r="AL84" s="79"/>
      <c r="AM84" s="75"/>
      <c r="AN84" s="75"/>
      <c r="AO84" s="75"/>
      <c r="AP84" s="76"/>
      <c r="AQ84" s="75"/>
      <c r="AR84" s="75"/>
      <c r="AS84" s="75"/>
      <c r="AT84" s="77"/>
      <c r="AU84" s="79"/>
      <c r="AV84" s="75"/>
      <c r="AW84" s="75"/>
      <c r="AX84" s="75"/>
      <c r="AY84" s="76"/>
      <c r="AZ84" s="75"/>
      <c r="BA84" s="75"/>
      <c r="BB84" s="75"/>
      <c r="BC84" s="77"/>
      <c r="BD84" s="79"/>
    </row>
    <row r="85" spans="1:56" ht="30" customHeight="1">
      <c r="A85" s="74" t="s">
        <v>157</v>
      </c>
      <c r="B85" s="98" t="s">
        <v>217</v>
      </c>
      <c r="C85" s="100">
        <v>276.39999999999998</v>
      </c>
      <c r="D85" s="78">
        <v>0.1</v>
      </c>
      <c r="E85" s="78">
        <v>0.1</v>
      </c>
      <c r="F85" s="76">
        <v>5.1859573104505886E-3</v>
      </c>
      <c r="G85" s="75">
        <v>276.36559374999996</v>
      </c>
      <c r="H85" s="75">
        <v>6.4276142933472595</v>
      </c>
      <c r="I85" s="75">
        <v>4.2161132505418308</v>
      </c>
      <c r="J85" s="77">
        <v>1</v>
      </c>
      <c r="K85" s="79">
        <v>-3.4406250000017735E-2</v>
      </c>
      <c r="L85" s="103"/>
      <c r="M85" s="75"/>
      <c r="N85" s="75"/>
      <c r="O85" s="76"/>
      <c r="P85" s="75"/>
      <c r="Q85" s="75"/>
      <c r="R85" s="75"/>
      <c r="S85" s="77"/>
      <c r="T85" s="79"/>
      <c r="U85" s="75"/>
      <c r="V85" s="75"/>
      <c r="W85" s="75"/>
      <c r="X85" s="76"/>
      <c r="Y85" s="75"/>
      <c r="Z85" s="75"/>
      <c r="AA85" s="75"/>
      <c r="AB85" s="77"/>
      <c r="AC85" s="79"/>
      <c r="AD85" s="75"/>
      <c r="AE85" s="75"/>
      <c r="AF85" s="75"/>
      <c r="AG85" s="76"/>
      <c r="AH85" s="75"/>
      <c r="AI85" s="75"/>
      <c r="AJ85" s="75"/>
      <c r="AK85" s="77"/>
      <c r="AL85" s="79"/>
      <c r="AM85" s="75"/>
      <c r="AN85" s="75"/>
      <c r="AO85" s="75"/>
      <c r="AP85" s="76"/>
      <c r="AQ85" s="75"/>
      <c r="AR85" s="75"/>
      <c r="AS85" s="75"/>
      <c r="AT85" s="77"/>
      <c r="AU85" s="79"/>
      <c r="AV85" s="75"/>
      <c r="AW85" s="75"/>
      <c r="AX85" s="75"/>
      <c r="AY85" s="76"/>
      <c r="AZ85" s="75"/>
      <c r="BA85" s="75"/>
      <c r="BB85" s="75"/>
      <c r="BC85" s="77"/>
      <c r="BD85" s="79"/>
    </row>
    <row r="86" spans="1:56" ht="30" customHeight="1">
      <c r="A86" s="74" t="s">
        <v>157</v>
      </c>
      <c r="B86" s="98" t="s">
        <v>217</v>
      </c>
      <c r="C86" s="100">
        <v>276.39999999999998</v>
      </c>
      <c r="D86" s="78">
        <v>0.1</v>
      </c>
      <c r="E86" s="78">
        <v>0.1</v>
      </c>
      <c r="F86" s="76">
        <v>5.663176898230142E-3</v>
      </c>
      <c r="G86" s="75">
        <v>276.37715625000004</v>
      </c>
      <c r="H86" s="75">
        <v>5.8859777704910217</v>
      </c>
      <c r="I86" s="75">
        <v>4.541399723548559</v>
      </c>
      <c r="J86" s="77">
        <v>1</v>
      </c>
      <c r="K86" s="79">
        <v>-2.2843749999935881E-2</v>
      </c>
      <c r="L86" s="103"/>
      <c r="M86" s="75"/>
      <c r="N86" s="75"/>
      <c r="O86" s="76"/>
      <c r="P86" s="75"/>
      <c r="Q86" s="75"/>
      <c r="R86" s="75"/>
      <c r="S86" s="77"/>
      <c r="T86" s="79"/>
      <c r="U86" s="75"/>
      <c r="V86" s="75"/>
      <c r="W86" s="75"/>
      <c r="X86" s="76"/>
      <c r="Y86" s="75"/>
      <c r="Z86" s="75"/>
      <c r="AA86" s="75"/>
      <c r="AB86" s="77"/>
      <c r="AC86" s="79"/>
      <c r="AD86" s="75"/>
      <c r="AE86" s="75"/>
      <c r="AF86" s="75"/>
      <c r="AG86" s="76"/>
      <c r="AH86" s="75"/>
      <c r="AI86" s="75"/>
      <c r="AJ86" s="75"/>
      <c r="AK86" s="77"/>
      <c r="AL86" s="79"/>
      <c r="AM86" s="75"/>
      <c r="AN86" s="75"/>
      <c r="AO86" s="75"/>
      <c r="AP86" s="76"/>
      <c r="AQ86" s="75"/>
      <c r="AR86" s="75"/>
      <c r="AS86" s="75"/>
      <c r="AT86" s="77"/>
      <c r="AU86" s="79"/>
      <c r="AV86" s="75"/>
      <c r="AW86" s="75"/>
      <c r="AX86" s="75"/>
      <c r="AY86" s="76"/>
      <c r="AZ86" s="75"/>
      <c r="BA86" s="75"/>
      <c r="BB86" s="75"/>
      <c r="BC86" s="77"/>
      <c r="BD86" s="79"/>
    </row>
    <row r="87" spans="1:56" ht="30" customHeight="1">
      <c r="A87" s="74" t="s">
        <v>206</v>
      </c>
      <c r="B87" s="98" t="s">
        <v>218</v>
      </c>
      <c r="C87" s="100">
        <v>112.05</v>
      </c>
      <c r="D87" s="78">
        <v>0.1</v>
      </c>
      <c r="E87" s="78">
        <v>0.1</v>
      </c>
      <c r="F87" s="76">
        <v>9.8266732959088211E-3</v>
      </c>
      <c r="G87" s="75">
        <v>112.03178124999998</v>
      </c>
      <c r="H87" s="75">
        <v>3.3921279694125213</v>
      </c>
      <c r="I87" s="75">
        <v>2.7741246549845715</v>
      </c>
      <c r="J87" s="77">
        <v>1</v>
      </c>
      <c r="K87" s="79">
        <v>-1.8218750000016826E-2</v>
      </c>
      <c r="L87" s="103"/>
      <c r="M87" s="75"/>
      <c r="N87" s="75"/>
      <c r="O87" s="76"/>
      <c r="P87" s="75"/>
      <c r="Q87" s="75"/>
      <c r="R87" s="75"/>
      <c r="S87" s="77"/>
      <c r="T87" s="79"/>
      <c r="U87" s="75"/>
      <c r="V87" s="75"/>
      <c r="W87" s="75"/>
      <c r="X87" s="76"/>
      <c r="Y87" s="75"/>
      <c r="Z87" s="75"/>
      <c r="AA87" s="75"/>
      <c r="AB87" s="77"/>
      <c r="AC87" s="79"/>
      <c r="AD87" s="75"/>
      <c r="AE87" s="75"/>
      <c r="AF87" s="75"/>
      <c r="AG87" s="76"/>
      <c r="AH87" s="75"/>
      <c r="AI87" s="75"/>
      <c r="AJ87" s="75"/>
      <c r="AK87" s="77"/>
      <c r="AL87" s="79"/>
      <c r="AM87" s="75"/>
      <c r="AN87" s="75"/>
      <c r="AO87" s="75"/>
      <c r="AP87" s="76"/>
      <c r="AQ87" s="75"/>
      <c r="AR87" s="75"/>
      <c r="AS87" s="75"/>
      <c r="AT87" s="77"/>
      <c r="AU87" s="79"/>
      <c r="AV87" s="75"/>
      <c r="AW87" s="75"/>
      <c r="AX87" s="75"/>
      <c r="AY87" s="76"/>
      <c r="AZ87" s="75"/>
      <c r="BA87" s="75"/>
      <c r="BB87" s="75"/>
      <c r="BC87" s="77"/>
      <c r="BD87" s="79"/>
    </row>
    <row r="88" spans="1:56" ht="30" customHeight="1">
      <c r="A88" s="74" t="s">
        <v>206</v>
      </c>
      <c r="B88" s="98" t="s">
        <v>218</v>
      </c>
      <c r="C88" s="100">
        <v>112.05</v>
      </c>
      <c r="D88" s="78">
        <v>0.1</v>
      </c>
      <c r="E88" s="78">
        <v>0.1</v>
      </c>
      <c r="F88" s="76">
        <v>8.4564825296450669E-3</v>
      </c>
      <c r="G88" s="75">
        <v>112.05681250000001</v>
      </c>
      <c r="H88" s="75">
        <v>3.9417492103221425</v>
      </c>
      <c r="I88" s="75">
        <v>3.6732175453685594</v>
      </c>
      <c r="J88" s="77">
        <v>1</v>
      </c>
      <c r="K88" s="79">
        <v>6.812500000009436E-3</v>
      </c>
      <c r="L88" s="103"/>
      <c r="M88" s="75"/>
      <c r="N88" s="75"/>
      <c r="O88" s="76"/>
      <c r="P88" s="75"/>
      <c r="Q88" s="75"/>
      <c r="R88" s="75"/>
      <c r="S88" s="77"/>
      <c r="T88" s="79"/>
      <c r="U88" s="75"/>
      <c r="V88" s="75"/>
      <c r="W88" s="75"/>
      <c r="X88" s="76"/>
      <c r="Y88" s="75"/>
      <c r="Z88" s="75"/>
      <c r="AA88" s="75"/>
      <c r="AB88" s="77"/>
      <c r="AC88" s="79"/>
      <c r="AD88" s="75"/>
      <c r="AE88" s="75"/>
      <c r="AF88" s="75"/>
      <c r="AG88" s="76"/>
      <c r="AH88" s="75"/>
      <c r="AI88" s="75"/>
      <c r="AJ88" s="75"/>
      <c r="AK88" s="77"/>
      <c r="AL88" s="79"/>
      <c r="AM88" s="75"/>
      <c r="AN88" s="75"/>
      <c r="AO88" s="75"/>
      <c r="AP88" s="76"/>
      <c r="AQ88" s="75"/>
      <c r="AR88" s="75"/>
      <c r="AS88" s="75"/>
      <c r="AT88" s="77"/>
      <c r="AU88" s="79"/>
      <c r="AV88" s="75"/>
      <c r="AW88" s="75"/>
      <c r="AX88" s="75"/>
      <c r="AY88" s="76"/>
      <c r="AZ88" s="75"/>
      <c r="BA88" s="75"/>
      <c r="BB88" s="75"/>
      <c r="BC88" s="77"/>
      <c r="BD88" s="79"/>
    </row>
    <row r="89" spans="1:56" ht="30" customHeight="1">
      <c r="A89" s="74" t="s">
        <v>206</v>
      </c>
      <c r="B89" s="98" t="s">
        <v>218</v>
      </c>
      <c r="C89" s="100">
        <v>112.05</v>
      </c>
      <c r="D89" s="78">
        <v>0.1</v>
      </c>
      <c r="E89" s="78">
        <v>0.1</v>
      </c>
      <c r="F89" s="76">
        <v>5.9884802046355342E-3</v>
      </c>
      <c r="G89" s="75">
        <v>112.05540625</v>
      </c>
      <c r="H89" s="75">
        <v>5.566242551412115</v>
      </c>
      <c r="I89" s="75">
        <v>5.2653175634759819</v>
      </c>
      <c r="J89" s="77">
        <v>1</v>
      </c>
      <c r="K89" s="79">
        <v>5.4062500000071623E-3</v>
      </c>
      <c r="L89" s="103"/>
      <c r="M89" s="75"/>
      <c r="N89" s="75"/>
      <c r="O89" s="76"/>
      <c r="P89" s="75"/>
      <c r="Q89" s="75"/>
      <c r="R89" s="75"/>
      <c r="S89" s="77"/>
      <c r="T89" s="79"/>
      <c r="U89" s="75"/>
      <c r="V89" s="75"/>
      <c r="W89" s="75"/>
      <c r="X89" s="76"/>
      <c r="Y89" s="75"/>
      <c r="Z89" s="75"/>
      <c r="AA89" s="75"/>
      <c r="AB89" s="77"/>
      <c r="AC89" s="79"/>
      <c r="AD89" s="75"/>
      <c r="AE89" s="75"/>
      <c r="AF89" s="75"/>
      <c r="AG89" s="76"/>
      <c r="AH89" s="75"/>
      <c r="AI89" s="75"/>
      <c r="AJ89" s="75"/>
      <c r="AK89" s="77"/>
      <c r="AL89" s="79"/>
      <c r="AM89" s="75"/>
      <c r="AN89" s="75"/>
      <c r="AO89" s="75"/>
      <c r="AP89" s="76"/>
      <c r="AQ89" s="75"/>
      <c r="AR89" s="75"/>
      <c r="AS89" s="75"/>
      <c r="AT89" s="77"/>
      <c r="AU89" s="79"/>
      <c r="AV89" s="75"/>
      <c r="AW89" s="75"/>
      <c r="AX89" s="75"/>
      <c r="AY89" s="76"/>
      <c r="AZ89" s="75"/>
      <c r="BA89" s="75"/>
      <c r="BB89" s="75"/>
      <c r="BC89" s="77"/>
      <c r="BD89" s="79"/>
    </row>
    <row r="90" spans="1:56" ht="30" customHeight="1">
      <c r="A90" s="74" t="s">
        <v>206</v>
      </c>
      <c r="B90" s="98" t="s">
        <v>218</v>
      </c>
      <c r="C90" s="100">
        <v>112.05</v>
      </c>
      <c r="D90" s="78">
        <v>0.1</v>
      </c>
      <c r="E90" s="78">
        <v>0.1</v>
      </c>
      <c r="F90" s="76">
        <v>4.407540276651723E-3</v>
      </c>
      <c r="G90" s="75">
        <v>112.05215624999998</v>
      </c>
      <c r="H90" s="75">
        <v>7.562797215923295</v>
      </c>
      <c r="I90" s="75">
        <v>7.3997244009561092</v>
      </c>
      <c r="J90" s="77">
        <v>1</v>
      </c>
      <c r="K90" s="79">
        <v>2.1562499999845386E-3</v>
      </c>
      <c r="L90" s="103"/>
      <c r="M90" s="75"/>
      <c r="N90" s="75"/>
      <c r="O90" s="76"/>
      <c r="P90" s="75"/>
      <c r="Q90" s="75"/>
      <c r="R90" s="75"/>
      <c r="S90" s="77"/>
      <c r="T90" s="79"/>
      <c r="U90" s="75"/>
      <c r="V90" s="75"/>
      <c r="W90" s="75"/>
      <c r="X90" s="76"/>
      <c r="Y90" s="75"/>
      <c r="Z90" s="75"/>
      <c r="AA90" s="75"/>
      <c r="AB90" s="77"/>
      <c r="AC90" s="79"/>
      <c r="AD90" s="75"/>
      <c r="AE90" s="75"/>
      <c r="AF90" s="75"/>
      <c r="AG90" s="76"/>
      <c r="AH90" s="75"/>
      <c r="AI90" s="75"/>
      <c r="AJ90" s="75"/>
      <c r="AK90" s="77"/>
      <c r="AL90" s="79"/>
      <c r="AM90" s="75"/>
      <c r="AN90" s="75"/>
      <c r="AO90" s="75"/>
      <c r="AP90" s="76"/>
      <c r="AQ90" s="75"/>
      <c r="AR90" s="75"/>
      <c r="AS90" s="75"/>
      <c r="AT90" s="77"/>
      <c r="AU90" s="79"/>
      <c r="AV90" s="75"/>
      <c r="AW90" s="75"/>
      <c r="AX90" s="75"/>
      <c r="AY90" s="76"/>
      <c r="AZ90" s="75"/>
      <c r="BA90" s="75"/>
      <c r="BB90" s="75"/>
      <c r="BC90" s="77"/>
      <c r="BD90" s="79"/>
    </row>
    <row r="91" spans="1:56" ht="30" customHeight="1">
      <c r="A91" s="74" t="s">
        <v>206</v>
      </c>
      <c r="B91" s="98" t="s">
        <v>218</v>
      </c>
      <c r="C91" s="100">
        <v>112.05</v>
      </c>
      <c r="D91" s="78">
        <v>0.1</v>
      </c>
      <c r="E91" s="78">
        <v>0.1</v>
      </c>
      <c r="F91" s="76">
        <v>1.0034617500785412E-2</v>
      </c>
      <c r="G91" s="75">
        <v>112.03712500000002</v>
      </c>
      <c r="H91" s="75">
        <v>3.3218339743116694</v>
      </c>
      <c r="I91" s="75">
        <v>2.89414785011969</v>
      </c>
      <c r="J91" s="77">
        <v>1</v>
      </c>
      <c r="K91" s="79">
        <v>-1.2874999999979764E-2</v>
      </c>
      <c r="L91" s="103"/>
      <c r="M91" s="75"/>
      <c r="N91" s="75"/>
      <c r="O91" s="76"/>
      <c r="P91" s="75"/>
      <c r="Q91" s="75"/>
      <c r="R91" s="75"/>
      <c r="S91" s="77"/>
      <c r="T91" s="79"/>
      <c r="U91" s="75"/>
      <c r="V91" s="75"/>
      <c r="W91" s="75"/>
      <c r="X91" s="76"/>
      <c r="Y91" s="75"/>
      <c r="Z91" s="75"/>
      <c r="AA91" s="75"/>
      <c r="AB91" s="77"/>
      <c r="AC91" s="79"/>
      <c r="AD91" s="75"/>
      <c r="AE91" s="75"/>
      <c r="AF91" s="75"/>
      <c r="AG91" s="76"/>
      <c r="AH91" s="75"/>
      <c r="AI91" s="75"/>
      <c r="AJ91" s="75"/>
      <c r="AK91" s="77"/>
      <c r="AL91" s="79"/>
      <c r="AM91" s="75"/>
      <c r="AN91" s="75"/>
      <c r="AO91" s="75"/>
      <c r="AP91" s="76"/>
      <c r="AQ91" s="75"/>
      <c r="AR91" s="75"/>
      <c r="AS91" s="75"/>
      <c r="AT91" s="77"/>
      <c r="AU91" s="79"/>
      <c r="AV91" s="75"/>
      <c r="AW91" s="75"/>
      <c r="AX91" s="75"/>
      <c r="AY91" s="76"/>
      <c r="AZ91" s="75"/>
      <c r="BA91" s="75"/>
      <c r="BB91" s="75"/>
      <c r="BC91" s="77"/>
      <c r="BD91" s="79"/>
    </row>
    <row r="92" spans="1:56" ht="30" customHeight="1">
      <c r="A92" s="74" t="s">
        <v>304</v>
      </c>
      <c r="B92" s="98" t="s">
        <v>297</v>
      </c>
      <c r="C92" s="100">
        <v>1.3</v>
      </c>
      <c r="D92" s="78">
        <v>0.05</v>
      </c>
      <c r="E92" s="78">
        <v>0.05</v>
      </c>
      <c r="F92" s="76">
        <v>2.6760587292846707E-3</v>
      </c>
      <c r="G92" s="75">
        <v>1.2890000000000001</v>
      </c>
      <c r="H92" s="75">
        <v>6.2280646101970261</v>
      </c>
      <c r="I92" s="75">
        <v>4.8578903959536941</v>
      </c>
      <c r="J92" s="77">
        <v>1</v>
      </c>
      <c r="K92" s="79">
        <v>-1.0999999999999899E-2</v>
      </c>
      <c r="L92" s="103"/>
      <c r="M92" s="75"/>
      <c r="N92" s="75"/>
      <c r="O92" s="76"/>
      <c r="P92" s="75"/>
      <c r="Q92" s="75"/>
      <c r="R92" s="75"/>
      <c r="S92" s="77"/>
      <c r="T92" s="79"/>
      <c r="U92" s="75"/>
      <c r="V92" s="75"/>
      <c r="W92" s="75"/>
      <c r="X92" s="76"/>
      <c r="Y92" s="75"/>
      <c r="Z92" s="75"/>
      <c r="AA92" s="75"/>
      <c r="AB92" s="77"/>
      <c r="AC92" s="79"/>
      <c r="AD92" s="75"/>
      <c r="AE92" s="75"/>
      <c r="AF92" s="75"/>
      <c r="AG92" s="76"/>
      <c r="AH92" s="75"/>
      <c r="AI92" s="75"/>
      <c r="AJ92" s="75"/>
      <c r="AK92" s="77"/>
      <c r="AL92" s="79"/>
      <c r="AM92" s="75"/>
      <c r="AN92" s="75"/>
      <c r="AO92" s="75"/>
      <c r="AP92" s="76"/>
      <c r="AQ92" s="75"/>
      <c r="AR92" s="75"/>
      <c r="AS92" s="75"/>
      <c r="AT92" s="77"/>
      <c r="AU92" s="79"/>
      <c r="AV92" s="75"/>
      <c r="AW92" s="75"/>
      <c r="AX92" s="75"/>
      <c r="AY92" s="76"/>
      <c r="AZ92" s="75"/>
      <c r="BA92" s="75"/>
      <c r="BB92" s="75"/>
      <c r="BC92" s="77"/>
      <c r="BD92" s="79"/>
    </row>
    <row r="93" spans="1:56" ht="30" customHeight="1">
      <c r="A93" s="74" t="s">
        <v>304</v>
      </c>
      <c r="B93" s="98" t="s">
        <v>297</v>
      </c>
      <c r="C93" s="100">
        <v>1.3</v>
      </c>
      <c r="D93" s="78">
        <v>0.05</v>
      </c>
      <c r="E93" s="78">
        <v>0.05</v>
      </c>
      <c r="F93" s="76">
        <v>2.9877100412059173E-3</v>
      </c>
      <c r="G93" s="75">
        <v>1.2899062499999998</v>
      </c>
      <c r="H93" s="75">
        <v>5.5784083585097779</v>
      </c>
      <c r="I93" s="75">
        <v>4.4522671711355919</v>
      </c>
      <c r="J93" s="77">
        <v>1</v>
      </c>
      <c r="K93" s="79">
        <v>-1.0093750000000234E-2</v>
      </c>
      <c r="L93" s="103"/>
      <c r="M93" s="75"/>
      <c r="N93" s="75"/>
      <c r="O93" s="76"/>
      <c r="P93" s="75"/>
      <c r="Q93" s="75"/>
      <c r="R93" s="75"/>
      <c r="S93" s="77"/>
      <c r="T93" s="79"/>
      <c r="U93" s="75"/>
      <c r="V93" s="75"/>
      <c r="W93" s="75"/>
      <c r="X93" s="76"/>
      <c r="Y93" s="75"/>
      <c r="Z93" s="75"/>
      <c r="AA93" s="75"/>
      <c r="AB93" s="77"/>
      <c r="AC93" s="79"/>
      <c r="AD93" s="75"/>
      <c r="AE93" s="75"/>
      <c r="AF93" s="75"/>
      <c r="AG93" s="76"/>
      <c r="AH93" s="75"/>
      <c r="AI93" s="75"/>
      <c r="AJ93" s="75"/>
      <c r="AK93" s="77"/>
      <c r="AL93" s="79"/>
      <c r="AM93" s="75"/>
      <c r="AN93" s="75"/>
      <c r="AO93" s="75"/>
      <c r="AP93" s="76"/>
      <c r="AQ93" s="75"/>
      <c r="AR93" s="75"/>
      <c r="AS93" s="75"/>
      <c r="AT93" s="77"/>
      <c r="AU93" s="79"/>
      <c r="AV93" s="75"/>
      <c r="AW93" s="75"/>
      <c r="AX93" s="75"/>
      <c r="AY93" s="76"/>
      <c r="AZ93" s="75"/>
      <c r="BA93" s="75"/>
      <c r="BB93" s="75"/>
      <c r="BC93" s="77"/>
      <c r="BD93" s="79"/>
    </row>
    <row r="94" spans="1:56" ht="30" customHeight="1">
      <c r="A94" s="74" t="s">
        <v>304</v>
      </c>
      <c r="B94" s="98" t="s">
        <v>297</v>
      </c>
      <c r="C94" s="100">
        <v>1.3</v>
      </c>
      <c r="D94" s="78">
        <v>0.05</v>
      </c>
      <c r="E94" s="78">
        <v>0.05</v>
      </c>
      <c r="F94" s="76">
        <v>4.6332206801497954E-3</v>
      </c>
      <c r="G94" s="75">
        <v>1.3042187500000002</v>
      </c>
      <c r="H94" s="75">
        <v>3.5972097634097229</v>
      </c>
      <c r="I94" s="75">
        <v>3.2936951896220164</v>
      </c>
      <c r="J94" s="77">
        <v>1</v>
      </c>
      <c r="K94" s="79">
        <v>4.2187500000001599E-3</v>
      </c>
      <c r="L94" s="103"/>
      <c r="M94" s="75"/>
      <c r="N94" s="75"/>
      <c r="O94" s="76"/>
      <c r="P94" s="75"/>
      <c r="Q94" s="75"/>
      <c r="R94" s="75"/>
      <c r="S94" s="77"/>
      <c r="T94" s="79"/>
      <c r="U94" s="75"/>
      <c r="V94" s="75"/>
      <c r="W94" s="75"/>
      <c r="X94" s="76"/>
      <c r="Y94" s="75"/>
      <c r="Z94" s="75"/>
      <c r="AA94" s="75"/>
      <c r="AB94" s="77"/>
      <c r="AC94" s="79"/>
      <c r="AD94" s="75"/>
      <c r="AE94" s="75"/>
      <c r="AF94" s="75"/>
      <c r="AG94" s="76"/>
      <c r="AH94" s="75"/>
      <c r="AI94" s="75"/>
      <c r="AJ94" s="75"/>
      <c r="AK94" s="77"/>
      <c r="AL94" s="79"/>
      <c r="AM94" s="75"/>
      <c r="AN94" s="75"/>
      <c r="AO94" s="75"/>
      <c r="AP94" s="76"/>
      <c r="AQ94" s="75"/>
      <c r="AR94" s="75"/>
      <c r="AS94" s="75"/>
      <c r="AT94" s="77"/>
      <c r="AU94" s="79"/>
      <c r="AV94" s="75"/>
      <c r="AW94" s="75"/>
      <c r="AX94" s="75"/>
      <c r="AY94" s="76"/>
      <c r="AZ94" s="75"/>
      <c r="BA94" s="75"/>
      <c r="BB94" s="75"/>
      <c r="BC94" s="77"/>
      <c r="BD94" s="79"/>
    </row>
    <row r="95" spans="1:56" ht="30" customHeight="1">
      <c r="A95" s="74" t="s">
        <v>304</v>
      </c>
      <c r="B95" s="98" t="s">
        <v>297</v>
      </c>
      <c r="C95" s="100">
        <v>1.3</v>
      </c>
      <c r="D95" s="78">
        <v>0.05</v>
      </c>
      <c r="E95" s="78">
        <v>0.05</v>
      </c>
      <c r="F95" s="76">
        <v>4.5609669320045322E-3</v>
      </c>
      <c r="G95" s="75">
        <v>1.3033125000000001</v>
      </c>
      <c r="H95" s="75">
        <v>3.6541959008112626</v>
      </c>
      <c r="I95" s="75">
        <v>3.4121054223825129</v>
      </c>
      <c r="J95" s="77">
        <v>1</v>
      </c>
      <c r="K95" s="79">
        <v>3.3125000000000515E-3</v>
      </c>
      <c r="L95" s="103"/>
      <c r="M95" s="75"/>
      <c r="N95" s="75"/>
      <c r="O95" s="76"/>
      <c r="P95" s="75"/>
      <c r="Q95" s="75"/>
      <c r="R95" s="75"/>
      <c r="S95" s="77"/>
      <c r="T95" s="79"/>
      <c r="U95" s="75"/>
      <c r="V95" s="75"/>
      <c r="W95" s="75"/>
      <c r="X95" s="76"/>
      <c r="Y95" s="75"/>
      <c r="Z95" s="75"/>
      <c r="AA95" s="75"/>
      <c r="AB95" s="77"/>
      <c r="AC95" s="79"/>
      <c r="AD95" s="75"/>
      <c r="AE95" s="75"/>
      <c r="AF95" s="75"/>
      <c r="AG95" s="76"/>
      <c r="AH95" s="75"/>
      <c r="AI95" s="75"/>
      <c r="AJ95" s="75"/>
      <c r="AK95" s="77"/>
      <c r="AL95" s="79"/>
      <c r="AM95" s="75"/>
      <c r="AN95" s="75"/>
      <c r="AO95" s="75"/>
      <c r="AP95" s="76"/>
      <c r="AQ95" s="75"/>
      <c r="AR95" s="75"/>
      <c r="AS95" s="75"/>
      <c r="AT95" s="77"/>
      <c r="AU95" s="79"/>
      <c r="AV95" s="75"/>
      <c r="AW95" s="75"/>
      <c r="AX95" s="75"/>
      <c r="AY95" s="76"/>
      <c r="AZ95" s="75"/>
      <c r="BA95" s="75"/>
      <c r="BB95" s="75"/>
      <c r="BC95" s="77"/>
      <c r="BD95" s="79"/>
    </row>
    <row r="96" spans="1:56" ht="30" customHeight="1">
      <c r="A96" s="74" t="s">
        <v>304</v>
      </c>
      <c r="B96" s="98" t="s">
        <v>297</v>
      </c>
      <c r="C96" s="100">
        <v>1.3</v>
      </c>
      <c r="D96" s="78">
        <v>0.05</v>
      </c>
      <c r="E96" s="78">
        <v>0.05</v>
      </c>
      <c r="F96" s="76">
        <v>3.845687781935646E-3</v>
      </c>
      <c r="G96" s="75">
        <v>1.3097187499999998</v>
      </c>
      <c r="H96" s="75">
        <v>4.3338584959899853</v>
      </c>
      <c r="I96" s="75">
        <v>3.4914647508319518</v>
      </c>
      <c r="J96" s="77">
        <v>1</v>
      </c>
      <c r="K96" s="79">
        <v>9.7187499999997762E-3</v>
      </c>
      <c r="L96" s="103"/>
      <c r="M96" s="75"/>
      <c r="N96" s="75"/>
      <c r="O96" s="76"/>
      <c r="P96" s="75"/>
      <c r="Q96" s="75"/>
      <c r="R96" s="75"/>
      <c r="S96" s="77"/>
      <c r="T96" s="79"/>
      <c r="U96" s="75"/>
      <c r="V96" s="75"/>
      <c r="W96" s="75"/>
      <c r="X96" s="76"/>
      <c r="Y96" s="75"/>
      <c r="Z96" s="75"/>
      <c r="AA96" s="75"/>
      <c r="AB96" s="77"/>
      <c r="AC96" s="79"/>
      <c r="AD96" s="75"/>
      <c r="AE96" s="75"/>
      <c r="AF96" s="75"/>
      <c r="AG96" s="76"/>
      <c r="AH96" s="75"/>
      <c r="AI96" s="75"/>
      <c r="AJ96" s="75"/>
      <c r="AK96" s="77"/>
      <c r="AL96" s="79"/>
      <c r="AM96" s="75"/>
      <c r="AN96" s="75"/>
      <c r="AO96" s="75"/>
      <c r="AP96" s="76"/>
      <c r="AQ96" s="75"/>
      <c r="AR96" s="75"/>
      <c r="AS96" s="75"/>
      <c r="AT96" s="77"/>
      <c r="AU96" s="79"/>
      <c r="AV96" s="75"/>
      <c r="AW96" s="75"/>
      <c r="AX96" s="75"/>
      <c r="AY96" s="76"/>
      <c r="AZ96" s="75"/>
      <c r="BA96" s="75"/>
      <c r="BB96" s="75"/>
      <c r="BC96" s="77"/>
      <c r="BD96" s="79"/>
    </row>
    <row r="97" spans="1:56" ht="30" customHeight="1">
      <c r="A97" s="74" t="s">
        <v>304</v>
      </c>
      <c r="B97" s="98" t="s">
        <v>297</v>
      </c>
      <c r="C97" s="100">
        <v>1.3</v>
      </c>
      <c r="D97" s="78">
        <v>0.05</v>
      </c>
      <c r="E97" s="78">
        <v>0.05</v>
      </c>
      <c r="F97" s="76">
        <v>4.6472329609723965E-3</v>
      </c>
      <c r="G97" s="75">
        <v>1.3063749999999996</v>
      </c>
      <c r="H97" s="75">
        <v>3.5863634998791438</v>
      </c>
      <c r="I97" s="75">
        <v>3.1291021536445838</v>
      </c>
      <c r="J97" s="77">
        <v>1</v>
      </c>
      <c r="K97" s="79">
        <v>6.3749999999995755E-3</v>
      </c>
      <c r="L97" s="103"/>
      <c r="M97" s="75"/>
      <c r="N97" s="75"/>
      <c r="O97" s="76"/>
      <c r="P97" s="75"/>
      <c r="Q97" s="75"/>
      <c r="R97" s="75"/>
      <c r="S97" s="77"/>
      <c r="T97" s="79"/>
      <c r="U97" s="75"/>
      <c r="V97" s="75"/>
      <c r="W97" s="75"/>
      <c r="X97" s="76"/>
      <c r="Y97" s="75"/>
      <c r="Z97" s="75"/>
      <c r="AA97" s="75"/>
      <c r="AB97" s="77"/>
      <c r="AC97" s="79"/>
      <c r="AD97" s="75"/>
      <c r="AE97" s="75"/>
      <c r="AF97" s="75"/>
      <c r="AG97" s="76"/>
      <c r="AH97" s="75"/>
      <c r="AI97" s="75"/>
      <c r="AJ97" s="75"/>
      <c r="AK97" s="77"/>
      <c r="AL97" s="79"/>
      <c r="AM97" s="75"/>
      <c r="AN97" s="75"/>
      <c r="AO97" s="75"/>
      <c r="AP97" s="76"/>
      <c r="AQ97" s="75"/>
      <c r="AR97" s="75"/>
      <c r="AS97" s="75"/>
      <c r="AT97" s="77"/>
      <c r="AU97" s="79"/>
      <c r="AV97" s="75"/>
      <c r="AW97" s="75"/>
      <c r="AX97" s="75"/>
      <c r="AY97" s="76"/>
      <c r="AZ97" s="75"/>
      <c r="BA97" s="75"/>
      <c r="BB97" s="75"/>
      <c r="BC97" s="77"/>
      <c r="BD97" s="79"/>
    </row>
    <row r="98" spans="1:56" ht="30" customHeight="1">
      <c r="A98" s="74" t="s">
        <v>304</v>
      </c>
      <c r="B98" s="97" t="s">
        <v>297</v>
      </c>
      <c r="C98" s="99">
        <v>1.3</v>
      </c>
      <c r="D98" s="75">
        <v>0.05</v>
      </c>
      <c r="E98" s="75">
        <v>0.05</v>
      </c>
      <c r="F98" s="76">
        <v>5.7766737554945406E-3</v>
      </c>
      <c r="G98" s="75">
        <v>1.2862812499999996</v>
      </c>
      <c r="H98" s="75">
        <v>2.8851666845152915</v>
      </c>
      <c r="I98" s="75">
        <v>2.0935490754513837</v>
      </c>
      <c r="J98" s="77">
        <v>0.99999999983141674</v>
      </c>
      <c r="K98" s="79">
        <v>-1.3718750000000446E-2</v>
      </c>
      <c r="L98" s="103"/>
      <c r="M98" s="75"/>
      <c r="N98" s="75"/>
      <c r="O98" s="76"/>
      <c r="P98" s="75"/>
      <c r="Q98" s="75"/>
      <c r="R98" s="75"/>
      <c r="S98" s="77"/>
      <c r="T98" s="79"/>
      <c r="U98" s="75"/>
      <c r="V98" s="75"/>
      <c r="W98" s="75"/>
      <c r="X98" s="76"/>
      <c r="Y98" s="75"/>
      <c r="Z98" s="75"/>
      <c r="AA98" s="75"/>
      <c r="AB98" s="77"/>
      <c r="AC98" s="79"/>
      <c r="AD98" s="75"/>
      <c r="AE98" s="75"/>
      <c r="AF98" s="75"/>
      <c r="AG98" s="76"/>
      <c r="AH98" s="75"/>
      <c r="AI98" s="75"/>
      <c r="AJ98" s="75"/>
      <c r="AK98" s="77"/>
      <c r="AL98" s="79"/>
      <c r="AM98" s="75"/>
      <c r="AN98" s="75"/>
      <c r="AO98" s="75"/>
      <c r="AP98" s="76"/>
      <c r="AQ98" s="75"/>
      <c r="AR98" s="75"/>
      <c r="AS98" s="75"/>
      <c r="AT98" s="77"/>
      <c r="AU98" s="79"/>
      <c r="AV98" s="75"/>
      <c r="AW98" s="75"/>
      <c r="AX98" s="75"/>
      <c r="AY98" s="76"/>
      <c r="AZ98" s="75"/>
      <c r="BA98" s="75"/>
      <c r="BB98" s="75"/>
      <c r="BC98" s="77"/>
      <c r="BD98" s="79"/>
    </row>
    <row r="99" spans="1:56" ht="30" customHeight="1">
      <c r="A99" s="74" t="s">
        <v>304</v>
      </c>
      <c r="B99" s="97" t="s">
        <v>297</v>
      </c>
      <c r="C99" s="99">
        <v>1.3</v>
      </c>
      <c r="D99" s="75">
        <v>0.05</v>
      </c>
      <c r="E99" s="75">
        <v>0.05</v>
      </c>
      <c r="F99" s="76">
        <v>5.2593043511537296E-3</v>
      </c>
      <c r="G99" s="75">
        <v>1.2737812499999999</v>
      </c>
      <c r="H99" s="75">
        <v>3.1689869142124336</v>
      </c>
      <c r="I99" s="75">
        <v>1.5072494010722788</v>
      </c>
      <c r="J99" s="77">
        <v>0.99999693345051965</v>
      </c>
      <c r="K99" s="79">
        <v>-2.6218750000000179E-2</v>
      </c>
      <c r="L99" s="103"/>
      <c r="M99" s="75"/>
      <c r="N99" s="75"/>
      <c r="O99" s="76"/>
      <c r="P99" s="75"/>
      <c r="Q99" s="75"/>
      <c r="R99" s="75"/>
      <c r="S99" s="77"/>
      <c r="T99" s="79"/>
      <c r="U99" s="75"/>
      <c r="V99" s="75"/>
      <c r="W99" s="75"/>
      <c r="X99" s="76"/>
      <c r="Y99" s="75"/>
      <c r="Z99" s="75"/>
      <c r="AA99" s="75"/>
      <c r="AB99" s="77"/>
      <c r="AC99" s="79"/>
      <c r="AD99" s="75"/>
      <c r="AE99" s="75"/>
      <c r="AF99" s="75"/>
      <c r="AG99" s="76"/>
      <c r="AH99" s="75"/>
      <c r="AI99" s="75"/>
      <c r="AJ99" s="75"/>
      <c r="AK99" s="77"/>
      <c r="AL99" s="79"/>
      <c r="AM99" s="75"/>
      <c r="AN99" s="75"/>
      <c r="AO99" s="75"/>
      <c r="AP99" s="76"/>
      <c r="AQ99" s="75"/>
      <c r="AR99" s="75"/>
      <c r="AS99" s="75"/>
      <c r="AT99" s="77"/>
      <c r="AU99" s="79"/>
      <c r="AV99" s="75"/>
      <c r="AW99" s="75"/>
      <c r="AX99" s="75"/>
      <c r="AY99" s="76"/>
      <c r="AZ99" s="75"/>
      <c r="BA99" s="75"/>
      <c r="BB99" s="75"/>
      <c r="BC99" s="77"/>
      <c r="BD99" s="79"/>
    </row>
    <row r="100" spans="1:56" ht="30" customHeight="1">
      <c r="A100" s="74" t="s">
        <v>304</v>
      </c>
      <c r="B100" s="97" t="s">
        <v>297</v>
      </c>
      <c r="C100" s="99">
        <v>1.3</v>
      </c>
      <c r="D100" s="75">
        <v>0.05</v>
      </c>
      <c r="E100" s="75">
        <v>0.05</v>
      </c>
      <c r="F100" s="76">
        <v>8.9404391174541034E-3</v>
      </c>
      <c r="G100" s="75">
        <v>1.2780625000000001</v>
      </c>
      <c r="H100" s="75">
        <v>1.8641888220153457</v>
      </c>
      <c r="I100" s="75">
        <v>1.0462759763561156</v>
      </c>
      <c r="J100" s="77">
        <v>0.99915187489371904</v>
      </c>
      <c r="K100" s="79">
        <v>-2.1937499999999943E-2</v>
      </c>
      <c r="L100" s="103"/>
      <c r="M100" s="75"/>
      <c r="N100" s="75"/>
      <c r="O100" s="76"/>
      <c r="P100" s="75"/>
      <c r="Q100" s="75"/>
      <c r="R100" s="75"/>
      <c r="S100" s="77"/>
      <c r="T100" s="79"/>
      <c r="U100" s="75"/>
      <c r="V100" s="75"/>
      <c r="W100" s="75"/>
      <c r="X100" s="76"/>
      <c r="Y100" s="75"/>
      <c r="Z100" s="75"/>
      <c r="AA100" s="75"/>
      <c r="AB100" s="77"/>
      <c r="AC100" s="79"/>
      <c r="AD100" s="75"/>
      <c r="AE100" s="75"/>
      <c r="AF100" s="75"/>
      <c r="AG100" s="76"/>
      <c r="AH100" s="75"/>
      <c r="AI100" s="75"/>
      <c r="AJ100" s="75"/>
      <c r="AK100" s="77"/>
      <c r="AL100" s="79"/>
      <c r="AM100" s="75"/>
      <c r="AN100" s="75"/>
      <c r="AO100" s="75"/>
      <c r="AP100" s="76"/>
      <c r="AQ100" s="75"/>
      <c r="AR100" s="75"/>
      <c r="AS100" s="75"/>
      <c r="AT100" s="77"/>
      <c r="AU100" s="79"/>
      <c r="AV100" s="75"/>
      <c r="AW100" s="75"/>
      <c r="AX100" s="75"/>
      <c r="AY100" s="76"/>
      <c r="AZ100" s="75"/>
      <c r="BA100" s="75"/>
      <c r="BB100" s="75"/>
      <c r="BC100" s="77"/>
      <c r="BD100" s="79"/>
    </row>
    <row r="101" spans="1:56" ht="30" customHeight="1">
      <c r="A101" s="74" t="s">
        <v>304</v>
      </c>
      <c r="B101" s="97" t="s">
        <v>297</v>
      </c>
      <c r="C101" s="99">
        <v>1.3</v>
      </c>
      <c r="D101" s="75">
        <v>0.05</v>
      </c>
      <c r="E101" s="75">
        <v>0.05</v>
      </c>
      <c r="F101" s="76">
        <v>3.8521045776846855E-3</v>
      </c>
      <c r="G101" s="75">
        <v>1.2852499999999996</v>
      </c>
      <c r="H101" s="75">
        <v>4.3266391995733953</v>
      </c>
      <c r="I101" s="75">
        <v>3.0502806356992029</v>
      </c>
      <c r="J101" s="77">
        <v>1</v>
      </c>
      <c r="K101" s="79">
        <v>-1.4750000000000485E-2</v>
      </c>
      <c r="L101" s="103"/>
      <c r="M101" s="75"/>
      <c r="N101" s="75"/>
      <c r="O101" s="76"/>
      <c r="P101" s="75"/>
      <c r="Q101" s="75"/>
      <c r="R101" s="75"/>
      <c r="S101" s="77"/>
      <c r="T101" s="79"/>
      <c r="U101" s="75"/>
      <c r="V101" s="75"/>
      <c r="W101" s="75"/>
      <c r="X101" s="76"/>
      <c r="Y101" s="75"/>
      <c r="Z101" s="75"/>
      <c r="AA101" s="75"/>
      <c r="AB101" s="77"/>
      <c r="AC101" s="79"/>
      <c r="AD101" s="75"/>
      <c r="AE101" s="75"/>
      <c r="AF101" s="75"/>
      <c r="AG101" s="76"/>
      <c r="AH101" s="75"/>
      <c r="AI101" s="75"/>
      <c r="AJ101" s="75"/>
      <c r="AK101" s="77"/>
      <c r="AL101" s="79"/>
      <c r="AM101" s="75"/>
      <c r="AN101" s="75"/>
      <c r="AO101" s="75"/>
      <c r="AP101" s="76"/>
      <c r="AQ101" s="75"/>
      <c r="AR101" s="75"/>
      <c r="AS101" s="75"/>
      <c r="AT101" s="77"/>
      <c r="AU101" s="79"/>
      <c r="AV101" s="75"/>
      <c r="AW101" s="75"/>
      <c r="AX101" s="75"/>
      <c r="AY101" s="76"/>
      <c r="AZ101" s="75"/>
      <c r="BA101" s="75"/>
      <c r="BB101" s="75"/>
      <c r="BC101" s="77"/>
      <c r="BD101" s="79"/>
    </row>
    <row r="102" spans="1:56" ht="30" customHeight="1">
      <c r="A102" s="74" t="s">
        <v>304</v>
      </c>
      <c r="B102" s="97" t="s">
        <v>297</v>
      </c>
      <c r="C102" s="99">
        <v>1.3</v>
      </c>
      <c r="D102" s="75">
        <v>0.05</v>
      </c>
      <c r="E102" s="75">
        <v>0.05</v>
      </c>
      <c r="F102" s="76">
        <v>2.0904448515613556E-3</v>
      </c>
      <c r="G102" s="75">
        <v>1.2992187499999996</v>
      </c>
      <c r="H102" s="75">
        <v>7.9727846703147085</v>
      </c>
      <c r="I102" s="75">
        <v>7.8482099098409774</v>
      </c>
      <c r="J102" s="77">
        <v>1</v>
      </c>
      <c r="K102" s="79">
        <v>-7.8125000000039968E-4</v>
      </c>
      <c r="L102" s="103"/>
      <c r="M102" s="75"/>
      <c r="N102" s="75"/>
      <c r="O102" s="76"/>
      <c r="P102" s="75"/>
      <c r="Q102" s="75"/>
      <c r="R102" s="75"/>
      <c r="S102" s="77"/>
      <c r="T102" s="79"/>
      <c r="U102" s="75"/>
      <c r="V102" s="75"/>
      <c r="W102" s="75"/>
      <c r="X102" s="76"/>
      <c r="Y102" s="75"/>
      <c r="Z102" s="75"/>
      <c r="AA102" s="75"/>
      <c r="AB102" s="77"/>
      <c r="AC102" s="79"/>
      <c r="AD102" s="75"/>
      <c r="AE102" s="75"/>
      <c r="AF102" s="75"/>
      <c r="AG102" s="76"/>
      <c r="AH102" s="75"/>
      <c r="AI102" s="75"/>
      <c r="AJ102" s="75"/>
      <c r="AK102" s="77"/>
      <c r="AL102" s="79"/>
      <c r="AM102" s="75"/>
      <c r="AN102" s="75"/>
      <c r="AO102" s="75"/>
      <c r="AP102" s="76"/>
      <c r="AQ102" s="75"/>
      <c r="AR102" s="75"/>
      <c r="AS102" s="75"/>
      <c r="AT102" s="77"/>
      <c r="AU102" s="79"/>
      <c r="AV102" s="75"/>
      <c r="AW102" s="75"/>
      <c r="AX102" s="75"/>
      <c r="AY102" s="76"/>
      <c r="AZ102" s="75"/>
      <c r="BA102" s="75"/>
      <c r="BB102" s="75"/>
      <c r="BC102" s="77"/>
      <c r="BD102" s="79"/>
    </row>
    <row r="103" spans="1:56" ht="30" customHeight="1">
      <c r="A103" s="74" t="s">
        <v>304</v>
      </c>
      <c r="B103" s="97" t="s">
        <v>297</v>
      </c>
      <c r="C103" s="99">
        <v>1.3</v>
      </c>
      <c r="D103" s="75">
        <v>0.05</v>
      </c>
      <c r="E103" s="75">
        <v>0.05</v>
      </c>
      <c r="F103" s="76">
        <v>5.0248375033909252E-3</v>
      </c>
      <c r="G103" s="75">
        <v>1.3060937500000001</v>
      </c>
      <c r="H103" s="75">
        <v>3.3168568447078077</v>
      </c>
      <c r="I103" s="75">
        <v>2.9126149167590434</v>
      </c>
      <c r="J103" s="77">
        <v>1</v>
      </c>
      <c r="K103" s="79">
        <v>6.0937500000000089E-3</v>
      </c>
      <c r="L103" s="103"/>
      <c r="M103" s="75"/>
      <c r="N103" s="75"/>
      <c r="O103" s="76"/>
      <c r="P103" s="75"/>
      <c r="Q103" s="75"/>
      <c r="R103" s="75"/>
      <c r="S103" s="77"/>
      <c r="T103" s="79"/>
      <c r="U103" s="75"/>
      <c r="V103" s="75"/>
      <c r="W103" s="75"/>
      <c r="X103" s="76"/>
      <c r="Y103" s="75"/>
      <c r="Z103" s="75"/>
      <c r="AA103" s="75"/>
      <c r="AB103" s="77"/>
      <c r="AC103" s="79"/>
      <c r="AD103" s="75"/>
      <c r="AE103" s="75"/>
      <c r="AF103" s="75"/>
      <c r="AG103" s="76"/>
      <c r="AH103" s="75"/>
      <c r="AI103" s="75"/>
      <c r="AJ103" s="75"/>
      <c r="AK103" s="77"/>
      <c r="AL103" s="79"/>
      <c r="AM103" s="75"/>
      <c r="AN103" s="75"/>
      <c r="AO103" s="75"/>
      <c r="AP103" s="76"/>
      <c r="AQ103" s="75"/>
      <c r="AR103" s="75"/>
      <c r="AS103" s="75"/>
      <c r="AT103" s="77"/>
      <c r="AU103" s="79"/>
      <c r="AV103" s="75"/>
      <c r="AW103" s="75"/>
      <c r="AX103" s="75"/>
      <c r="AY103" s="76"/>
      <c r="AZ103" s="75"/>
      <c r="BA103" s="75"/>
      <c r="BB103" s="75"/>
      <c r="BC103" s="77"/>
      <c r="BD103" s="79"/>
    </row>
    <row r="104" spans="1:56" ht="30" customHeight="1">
      <c r="A104" s="74" t="s">
        <v>304</v>
      </c>
      <c r="B104" s="97" t="s">
        <v>297</v>
      </c>
      <c r="C104" s="99">
        <v>1.3</v>
      </c>
      <c r="D104" s="75">
        <v>0.05</v>
      </c>
      <c r="E104" s="75">
        <v>0.05</v>
      </c>
      <c r="F104" s="76">
        <v>3.681771794718828E-3</v>
      </c>
      <c r="G104" s="75">
        <v>1.3041562499999997</v>
      </c>
      <c r="H104" s="75">
        <v>4.5268060042649907</v>
      </c>
      <c r="I104" s="75">
        <v>4.1505152551604958</v>
      </c>
      <c r="J104" s="77">
        <v>1</v>
      </c>
      <c r="K104" s="79">
        <v>4.1562499999996394E-3</v>
      </c>
      <c r="L104" s="103"/>
      <c r="M104" s="75"/>
      <c r="N104" s="75"/>
      <c r="O104" s="76"/>
      <c r="P104" s="75"/>
      <c r="Q104" s="75"/>
      <c r="R104" s="75"/>
      <c r="S104" s="77"/>
      <c r="T104" s="79"/>
      <c r="U104" s="75"/>
      <c r="V104" s="75"/>
      <c r="W104" s="75"/>
      <c r="X104" s="76"/>
      <c r="Y104" s="75"/>
      <c r="Z104" s="75"/>
      <c r="AA104" s="75"/>
      <c r="AB104" s="77"/>
      <c r="AC104" s="79"/>
      <c r="AD104" s="75"/>
      <c r="AE104" s="75"/>
      <c r="AF104" s="75"/>
      <c r="AG104" s="76"/>
      <c r="AH104" s="75"/>
      <c r="AI104" s="75"/>
      <c r="AJ104" s="75"/>
      <c r="AK104" s="77"/>
      <c r="AL104" s="79"/>
      <c r="AM104" s="75"/>
      <c r="AN104" s="75"/>
      <c r="AO104" s="75"/>
      <c r="AP104" s="76"/>
      <c r="AQ104" s="75"/>
      <c r="AR104" s="75"/>
      <c r="AS104" s="75"/>
      <c r="AT104" s="77"/>
      <c r="AU104" s="79"/>
      <c r="AV104" s="75"/>
      <c r="AW104" s="75"/>
      <c r="AX104" s="75"/>
      <c r="AY104" s="76"/>
      <c r="AZ104" s="75"/>
      <c r="BA104" s="75"/>
      <c r="BB104" s="75"/>
      <c r="BC104" s="77"/>
      <c r="BD104" s="79"/>
    </row>
    <row r="105" spans="1:56" ht="30" customHeight="1">
      <c r="A105" s="74" t="s">
        <v>304</v>
      </c>
      <c r="B105" s="97" t="s">
        <v>297</v>
      </c>
      <c r="C105" s="99">
        <v>1.3</v>
      </c>
      <c r="D105" s="75">
        <v>0.05</v>
      </c>
      <c r="E105" s="75">
        <v>0.05</v>
      </c>
      <c r="F105" s="76">
        <v>3.6049920585121131E-3</v>
      </c>
      <c r="G105" s="75">
        <v>1.2968124999999995</v>
      </c>
      <c r="H105" s="75">
        <v>4.6232186912349285</v>
      </c>
      <c r="I105" s="75">
        <v>4.3284884996686497</v>
      </c>
      <c r="J105" s="77">
        <v>1</v>
      </c>
      <c r="K105" s="79">
        <v>-3.1875000000005649E-3</v>
      </c>
      <c r="L105" s="103"/>
      <c r="M105" s="75"/>
      <c r="N105" s="75"/>
      <c r="O105" s="76"/>
      <c r="P105" s="75"/>
      <c r="Q105" s="75"/>
      <c r="R105" s="75"/>
      <c r="S105" s="77"/>
      <c r="T105" s="79"/>
      <c r="U105" s="75"/>
      <c r="V105" s="75"/>
      <c r="W105" s="75"/>
      <c r="X105" s="76"/>
      <c r="Y105" s="75"/>
      <c r="Z105" s="75"/>
      <c r="AA105" s="75"/>
      <c r="AB105" s="77"/>
      <c r="AC105" s="79"/>
      <c r="AD105" s="75"/>
      <c r="AE105" s="75"/>
      <c r="AF105" s="75"/>
      <c r="AG105" s="76"/>
      <c r="AH105" s="75"/>
      <c r="AI105" s="75"/>
      <c r="AJ105" s="75"/>
      <c r="AK105" s="77"/>
      <c r="AL105" s="79"/>
      <c r="AM105" s="75"/>
      <c r="AN105" s="75"/>
      <c r="AO105" s="75"/>
      <c r="AP105" s="76"/>
      <c r="AQ105" s="75"/>
      <c r="AR105" s="75"/>
      <c r="AS105" s="75"/>
      <c r="AT105" s="77"/>
      <c r="AU105" s="79"/>
      <c r="AV105" s="75"/>
      <c r="AW105" s="75"/>
      <c r="AX105" s="75"/>
      <c r="AY105" s="76"/>
      <c r="AZ105" s="75"/>
      <c r="BA105" s="75"/>
      <c r="BB105" s="75"/>
      <c r="BC105" s="77"/>
      <c r="BD105" s="79"/>
    </row>
    <row r="106" spans="1:56" ht="30" customHeight="1">
      <c r="A106" s="74" t="s">
        <v>304</v>
      </c>
      <c r="B106" s="97" t="s">
        <v>297</v>
      </c>
      <c r="C106" s="99">
        <v>1.3</v>
      </c>
      <c r="D106" s="75">
        <v>0.05</v>
      </c>
      <c r="E106" s="75">
        <v>0.05</v>
      </c>
      <c r="F106" s="76">
        <v>4.3547341683987202E-3</v>
      </c>
      <c r="G106" s="75">
        <v>1.2865625000000001</v>
      </c>
      <c r="H106" s="75">
        <v>3.8272523699868422</v>
      </c>
      <c r="I106" s="75">
        <v>2.7986782955528802</v>
      </c>
      <c r="J106" s="77">
        <v>1</v>
      </c>
      <c r="K106" s="79">
        <v>-1.3437499999999991E-2</v>
      </c>
      <c r="L106" s="103"/>
      <c r="M106" s="75"/>
      <c r="N106" s="75"/>
      <c r="O106" s="76"/>
      <c r="P106" s="75"/>
      <c r="Q106" s="75"/>
      <c r="R106" s="75"/>
      <c r="S106" s="77"/>
      <c r="T106" s="79"/>
      <c r="U106" s="75"/>
      <c r="V106" s="75"/>
      <c r="W106" s="75"/>
      <c r="X106" s="76"/>
      <c r="Y106" s="75"/>
      <c r="Z106" s="75"/>
      <c r="AA106" s="75"/>
      <c r="AB106" s="77"/>
      <c r="AC106" s="79"/>
      <c r="AD106" s="75"/>
      <c r="AE106" s="75"/>
      <c r="AF106" s="75"/>
      <c r="AG106" s="76"/>
      <c r="AH106" s="75"/>
      <c r="AI106" s="75"/>
      <c r="AJ106" s="75"/>
      <c r="AK106" s="77"/>
      <c r="AL106" s="79"/>
      <c r="AM106" s="75"/>
      <c r="AN106" s="75"/>
      <c r="AO106" s="75"/>
      <c r="AP106" s="76"/>
      <c r="AQ106" s="75"/>
      <c r="AR106" s="75"/>
      <c r="AS106" s="75"/>
      <c r="AT106" s="77"/>
      <c r="AU106" s="79"/>
      <c r="AV106" s="75"/>
      <c r="AW106" s="75"/>
      <c r="AX106" s="75"/>
      <c r="AY106" s="76"/>
      <c r="AZ106" s="75"/>
      <c r="BA106" s="75"/>
      <c r="BB106" s="75"/>
      <c r="BC106" s="77"/>
      <c r="BD106" s="79"/>
    </row>
    <row r="107" spans="1:56" ht="30" customHeight="1">
      <c r="A107" s="74" t="s">
        <v>304</v>
      </c>
      <c r="B107" s="97" t="s">
        <v>297</v>
      </c>
      <c r="C107" s="99">
        <v>1.3</v>
      </c>
      <c r="D107" s="75">
        <v>0.05</v>
      </c>
      <c r="E107" s="75">
        <v>0.05</v>
      </c>
      <c r="F107" s="76">
        <v>4.9861703903186462E-3</v>
      </c>
      <c r="G107" s="75">
        <v>1.2729062500000001</v>
      </c>
      <c r="H107" s="75">
        <v>3.3425786449310615</v>
      </c>
      <c r="I107" s="75">
        <v>1.5313188417090497</v>
      </c>
      <c r="J107" s="77">
        <v>0.99999782539986981</v>
      </c>
      <c r="K107" s="79">
        <v>-2.7093749999999917E-2</v>
      </c>
      <c r="L107" s="103"/>
      <c r="M107" s="75"/>
      <c r="N107" s="75"/>
      <c r="O107" s="76"/>
      <c r="P107" s="75"/>
      <c r="Q107" s="75"/>
      <c r="R107" s="75"/>
      <c r="S107" s="77"/>
      <c r="T107" s="79"/>
      <c r="U107" s="75"/>
      <c r="V107" s="75"/>
      <c r="W107" s="75"/>
      <c r="X107" s="76"/>
      <c r="Y107" s="75"/>
      <c r="Z107" s="75"/>
      <c r="AA107" s="75"/>
      <c r="AB107" s="77"/>
      <c r="AC107" s="79"/>
      <c r="AD107" s="75"/>
      <c r="AE107" s="75"/>
      <c r="AF107" s="75"/>
      <c r="AG107" s="76"/>
      <c r="AH107" s="75"/>
      <c r="AI107" s="75"/>
      <c r="AJ107" s="75"/>
      <c r="AK107" s="77"/>
      <c r="AL107" s="79"/>
      <c r="AM107" s="75"/>
      <c r="AN107" s="75"/>
      <c r="AO107" s="75"/>
      <c r="AP107" s="76"/>
      <c r="AQ107" s="75"/>
      <c r="AR107" s="75"/>
      <c r="AS107" s="75"/>
      <c r="AT107" s="77"/>
      <c r="AU107" s="79"/>
      <c r="AV107" s="75"/>
      <c r="AW107" s="75"/>
      <c r="AX107" s="75"/>
      <c r="AY107" s="76"/>
      <c r="AZ107" s="75"/>
      <c r="BA107" s="75"/>
      <c r="BB107" s="75"/>
      <c r="BC107" s="77"/>
      <c r="BD107" s="79"/>
    </row>
    <row r="108" spans="1:56" ht="30" customHeight="1">
      <c r="A108" s="74" t="s">
        <v>304</v>
      </c>
      <c r="B108" s="97" t="s">
        <v>297</v>
      </c>
      <c r="C108" s="99">
        <v>1.3</v>
      </c>
      <c r="D108" s="75">
        <v>0.05</v>
      </c>
      <c r="E108" s="75">
        <v>0.05</v>
      </c>
      <c r="F108" s="76">
        <v>5.130553639244145E-3</v>
      </c>
      <c r="G108" s="75">
        <v>1.2699999999999998</v>
      </c>
      <c r="H108" s="75">
        <v>3.2485123124299089</v>
      </c>
      <c r="I108" s="75">
        <v>1.299404924971949</v>
      </c>
      <c r="J108" s="77">
        <v>0.99995154777398565</v>
      </c>
      <c r="K108" s="79">
        <v>-3.0000000000000249E-2</v>
      </c>
      <c r="L108" s="103"/>
      <c r="M108" s="75"/>
      <c r="N108" s="75"/>
      <c r="O108" s="76"/>
      <c r="P108" s="75"/>
      <c r="Q108" s="75"/>
      <c r="R108" s="75"/>
      <c r="S108" s="77"/>
      <c r="T108" s="79"/>
      <c r="U108" s="75"/>
      <c r="V108" s="75"/>
      <c r="W108" s="75"/>
      <c r="X108" s="76"/>
      <c r="Y108" s="75"/>
      <c r="Z108" s="75"/>
      <c r="AA108" s="75"/>
      <c r="AB108" s="77"/>
      <c r="AC108" s="79"/>
      <c r="AD108" s="75"/>
      <c r="AE108" s="75"/>
      <c r="AF108" s="75"/>
      <c r="AG108" s="76"/>
      <c r="AH108" s="75"/>
      <c r="AI108" s="75"/>
      <c r="AJ108" s="75"/>
      <c r="AK108" s="77"/>
      <c r="AL108" s="79"/>
      <c r="AM108" s="75"/>
      <c r="AN108" s="75"/>
      <c r="AO108" s="75"/>
      <c r="AP108" s="76"/>
      <c r="AQ108" s="75"/>
      <c r="AR108" s="75"/>
      <c r="AS108" s="75"/>
      <c r="AT108" s="77"/>
      <c r="AU108" s="79"/>
      <c r="AV108" s="75"/>
      <c r="AW108" s="75"/>
      <c r="AX108" s="75"/>
      <c r="AY108" s="76"/>
      <c r="AZ108" s="75"/>
      <c r="BA108" s="75"/>
      <c r="BB108" s="75"/>
      <c r="BC108" s="77"/>
      <c r="BD108" s="79"/>
    </row>
    <row r="109" spans="1:56" ht="30" customHeight="1">
      <c r="A109" s="74" t="s">
        <v>304</v>
      </c>
      <c r="B109" s="97" t="s">
        <v>297</v>
      </c>
      <c r="C109" s="99">
        <v>1.3</v>
      </c>
      <c r="D109" s="75">
        <v>0.05</v>
      </c>
      <c r="E109" s="75">
        <v>0.05</v>
      </c>
      <c r="F109" s="76">
        <v>2.3808290098605535E-3</v>
      </c>
      <c r="G109" s="75">
        <v>1.2765937500000002</v>
      </c>
      <c r="H109" s="75">
        <v>7.0003627298051354</v>
      </c>
      <c r="I109" s="75">
        <v>3.7233179269151302</v>
      </c>
      <c r="J109" s="77">
        <v>1</v>
      </c>
      <c r="K109" s="79">
        <v>-2.3406249999999851E-2</v>
      </c>
      <c r="L109" s="103"/>
      <c r="M109" s="75"/>
      <c r="N109" s="75"/>
      <c r="O109" s="76"/>
      <c r="P109" s="75"/>
      <c r="Q109" s="75"/>
      <c r="R109" s="75"/>
      <c r="S109" s="77"/>
      <c r="T109" s="79"/>
      <c r="U109" s="75"/>
      <c r="V109" s="75"/>
      <c r="W109" s="75"/>
      <c r="X109" s="76"/>
      <c r="Y109" s="75"/>
      <c r="Z109" s="75"/>
      <c r="AA109" s="75"/>
      <c r="AB109" s="77"/>
      <c r="AC109" s="79"/>
      <c r="AD109" s="75"/>
      <c r="AE109" s="75"/>
      <c r="AF109" s="75"/>
      <c r="AG109" s="76"/>
      <c r="AH109" s="75"/>
      <c r="AI109" s="75"/>
      <c r="AJ109" s="75"/>
      <c r="AK109" s="77"/>
      <c r="AL109" s="79"/>
      <c r="AM109" s="75"/>
      <c r="AN109" s="75"/>
      <c r="AO109" s="75"/>
      <c r="AP109" s="76"/>
      <c r="AQ109" s="75"/>
      <c r="AR109" s="75"/>
      <c r="AS109" s="75"/>
      <c r="AT109" s="77"/>
      <c r="AU109" s="79"/>
      <c r="AV109" s="75"/>
      <c r="AW109" s="75"/>
      <c r="AX109" s="75"/>
      <c r="AY109" s="76"/>
      <c r="AZ109" s="75"/>
      <c r="BA109" s="75"/>
      <c r="BB109" s="75"/>
      <c r="BC109" s="77"/>
      <c r="BD109" s="79"/>
    </row>
    <row r="110" spans="1:56" ht="30" customHeight="1">
      <c r="A110" s="74" t="s">
        <v>304</v>
      </c>
      <c r="B110" s="97" t="s">
        <v>297</v>
      </c>
      <c r="C110" s="99">
        <v>1.3</v>
      </c>
      <c r="D110" s="75">
        <v>0.05</v>
      </c>
      <c r="E110" s="75">
        <v>0.05</v>
      </c>
      <c r="F110" s="76">
        <v>1.479701364813944E-3</v>
      </c>
      <c r="G110" s="75">
        <v>1.2834374999999996</v>
      </c>
      <c r="H110" s="75">
        <v>11.263534023138735</v>
      </c>
      <c r="I110" s="75">
        <v>7.5324883779739249</v>
      </c>
      <c r="J110" s="77">
        <v>1</v>
      </c>
      <c r="K110" s="79">
        <v>-1.656250000000048E-2</v>
      </c>
      <c r="L110" s="103"/>
      <c r="M110" s="75"/>
      <c r="N110" s="75"/>
      <c r="O110" s="76"/>
      <c r="P110" s="75"/>
      <c r="Q110" s="75"/>
      <c r="R110" s="75"/>
      <c r="S110" s="77"/>
      <c r="T110" s="79"/>
      <c r="U110" s="75"/>
      <c r="V110" s="75"/>
      <c r="W110" s="75"/>
      <c r="X110" s="76"/>
      <c r="Y110" s="75"/>
      <c r="Z110" s="75"/>
      <c r="AA110" s="75"/>
      <c r="AB110" s="77"/>
      <c r="AC110" s="79"/>
      <c r="AD110" s="75"/>
      <c r="AE110" s="75"/>
      <c r="AF110" s="75"/>
      <c r="AG110" s="76"/>
      <c r="AH110" s="75"/>
      <c r="AI110" s="75"/>
      <c r="AJ110" s="75"/>
      <c r="AK110" s="77"/>
      <c r="AL110" s="79"/>
      <c r="AM110" s="75"/>
      <c r="AN110" s="75"/>
      <c r="AO110" s="75"/>
      <c r="AP110" s="76"/>
      <c r="AQ110" s="75"/>
      <c r="AR110" s="75"/>
      <c r="AS110" s="75"/>
      <c r="AT110" s="77"/>
      <c r="AU110" s="79"/>
      <c r="AV110" s="75"/>
      <c r="AW110" s="75"/>
      <c r="AX110" s="75"/>
      <c r="AY110" s="76"/>
      <c r="AZ110" s="75"/>
      <c r="BA110" s="75"/>
      <c r="BB110" s="75"/>
      <c r="BC110" s="77"/>
      <c r="BD110" s="79"/>
    </row>
    <row r="111" spans="1:56" ht="30" customHeight="1">
      <c r="A111" s="74" t="s">
        <v>304</v>
      </c>
      <c r="B111" s="97" t="s">
        <v>297</v>
      </c>
      <c r="C111" s="99">
        <v>1.3</v>
      </c>
      <c r="D111" s="75">
        <v>0.05</v>
      </c>
      <c r="E111" s="75">
        <v>0.05</v>
      </c>
      <c r="F111" s="76">
        <v>5.0609192075952367E-3</v>
      </c>
      <c r="G111" s="75">
        <v>1.2845</v>
      </c>
      <c r="H111" s="75">
        <v>3.2932093920120238</v>
      </c>
      <c r="I111" s="75">
        <v>2.2723144804882924</v>
      </c>
      <c r="J111" s="77">
        <v>0.99999999999535005</v>
      </c>
      <c r="K111" s="79">
        <v>-1.5500000000000069E-2</v>
      </c>
      <c r="L111" s="103"/>
      <c r="M111" s="75"/>
      <c r="N111" s="75"/>
      <c r="O111" s="76"/>
      <c r="P111" s="75"/>
      <c r="Q111" s="75"/>
      <c r="R111" s="75"/>
      <c r="S111" s="77"/>
      <c r="T111" s="79"/>
      <c r="U111" s="75"/>
      <c r="V111" s="75"/>
      <c r="W111" s="75"/>
      <c r="X111" s="76"/>
      <c r="Y111" s="75"/>
      <c r="Z111" s="75"/>
      <c r="AA111" s="75"/>
      <c r="AB111" s="77"/>
      <c r="AC111" s="79"/>
      <c r="AD111" s="75"/>
      <c r="AE111" s="75"/>
      <c r="AF111" s="75"/>
      <c r="AG111" s="76"/>
      <c r="AH111" s="75"/>
      <c r="AI111" s="75"/>
      <c r="AJ111" s="75"/>
      <c r="AK111" s="77"/>
      <c r="AL111" s="79"/>
      <c r="AM111" s="75"/>
      <c r="AN111" s="75"/>
      <c r="AO111" s="75"/>
      <c r="AP111" s="76"/>
      <c r="AQ111" s="75"/>
      <c r="AR111" s="75"/>
      <c r="AS111" s="75"/>
      <c r="AT111" s="77"/>
      <c r="AU111" s="79"/>
      <c r="AV111" s="75"/>
      <c r="AW111" s="75"/>
      <c r="AX111" s="75"/>
      <c r="AY111" s="76"/>
      <c r="AZ111" s="75"/>
      <c r="BA111" s="75"/>
      <c r="BB111" s="75"/>
      <c r="BC111" s="77"/>
      <c r="BD111" s="79"/>
    </row>
    <row r="112" spans="1:56" ht="30" customHeight="1">
      <c r="A112" s="74" t="s">
        <v>304</v>
      </c>
      <c r="B112" s="97" t="s">
        <v>297</v>
      </c>
      <c r="C112" s="99">
        <v>1.3</v>
      </c>
      <c r="D112" s="75">
        <v>0.05</v>
      </c>
      <c r="E112" s="75">
        <v>0.05</v>
      </c>
      <c r="F112" s="76">
        <v>5.3941425818704852E-3</v>
      </c>
      <c r="G112" s="75">
        <v>1.2837499999999997</v>
      </c>
      <c r="H112" s="75">
        <v>3.0897712497779977</v>
      </c>
      <c r="I112" s="75">
        <v>2.0855955936001296</v>
      </c>
      <c r="J112" s="77">
        <v>0.99999999980350496</v>
      </c>
      <c r="K112" s="79">
        <v>-1.625000000000032E-2</v>
      </c>
      <c r="L112" s="103"/>
      <c r="M112" s="75"/>
      <c r="N112" s="75"/>
      <c r="O112" s="76"/>
      <c r="P112" s="75"/>
      <c r="Q112" s="75"/>
      <c r="R112" s="75"/>
      <c r="S112" s="77"/>
      <c r="T112" s="79"/>
      <c r="U112" s="75"/>
      <c r="V112" s="75"/>
      <c r="W112" s="75"/>
      <c r="X112" s="76"/>
      <c r="Y112" s="75"/>
      <c r="Z112" s="75"/>
      <c r="AA112" s="75"/>
      <c r="AB112" s="77"/>
      <c r="AC112" s="79"/>
      <c r="AD112" s="75"/>
      <c r="AE112" s="75"/>
      <c r="AF112" s="75"/>
      <c r="AG112" s="76"/>
      <c r="AH112" s="75"/>
      <c r="AI112" s="75"/>
      <c r="AJ112" s="75"/>
      <c r="AK112" s="77"/>
      <c r="AL112" s="79"/>
      <c r="AM112" s="75"/>
      <c r="AN112" s="75"/>
      <c r="AO112" s="75"/>
      <c r="AP112" s="76"/>
      <c r="AQ112" s="75"/>
      <c r="AR112" s="75"/>
      <c r="AS112" s="75"/>
      <c r="AT112" s="77"/>
      <c r="AU112" s="79"/>
      <c r="AV112" s="75"/>
      <c r="AW112" s="75"/>
      <c r="AX112" s="75"/>
      <c r="AY112" s="76"/>
      <c r="AZ112" s="75"/>
      <c r="BA112" s="75"/>
      <c r="BB112" s="75"/>
      <c r="BC112" s="77"/>
      <c r="BD112" s="79"/>
    </row>
    <row r="113" spans="1:56" ht="30" customHeight="1">
      <c r="A113" s="74" t="s">
        <v>304</v>
      </c>
      <c r="B113" s="97" t="s">
        <v>297</v>
      </c>
      <c r="C113" s="99">
        <v>1.3</v>
      </c>
      <c r="D113" s="75">
        <v>0.05</v>
      </c>
      <c r="E113" s="75">
        <v>0.05</v>
      </c>
      <c r="F113" s="76">
        <v>2.4486665232194269E-3</v>
      </c>
      <c r="G113" s="75">
        <v>1.2840625000000001</v>
      </c>
      <c r="H113" s="75">
        <v>6.806425664183088</v>
      </c>
      <c r="I113" s="75">
        <v>4.6368774837247386</v>
      </c>
      <c r="J113" s="77">
        <v>1</v>
      </c>
      <c r="K113" s="79">
        <v>-1.5937499999999938E-2</v>
      </c>
      <c r="L113" s="103"/>
      <c r="M113" s="75"/>
      <c r="N113" s="75"/>
      <c r="O113" s="76"/>
      <c r="P113" s="75"/>
      <c r="Q113" s="75"/>
      <c r="R113" s="75"/>
      <c r="S113" s="77"/>
      <c r="T113" s="79"/>
      <c r="U113" s="75"/>
      <c r="V113" s="75"/>
      <c r="W113" s="75"/>
      <c r="X113" s="76"/>
      <c r="Y113" s="75"/>
      <c r="Z113" s="75"/>
      <c r="AA113" s="75"/>
      <c r="AB113" s="77"/>
      <c r="AC113" s="79"/>
      <c r="AD113" s="75"/>
      <c r="AE113" s="75"/>
      <c r="AF113" s="75"/>
      <c r="AG113" s="76"/>
      <c r="AH113" s="75"/>
      <c r="AI113" s="75"/>
      <c r="AJ113" s="75"/>
      <c r="AK113" s="77"/>
      <c r="AL113" s="79"/>
      <c r="AM113" s="75"/>
      <c r="AN113" s="75"/>
      <c r="AO113" s="75"/>
      <c r="AP113" s="76"/>
      <c r="AQ113" s="75"/>
      <c r="AR113" s="75"/>
      <c r="AS113" s="75"/>
      <c r="AT113" s="77"/>
      <c r="AU113" s="79"/>
      <c r="AV113" s="75"/>
      <c r="AW113" s="75"/>
      <c r="AX113" s="75"/>
      <c r="AY113" s="76"/>
      <c r="AZ113" s="75"/>
      <c r="BA113" s="75"/>
      <c r="BB113" s="75"/>
      <c r="BC113" s="77"/>
      <c r="BD113" s="79"/>
    </row>
    <row r="114" spans="1:56" ht="30" customHeight="1">
      <c r="A114" s="74" t="s">
        <v>304</v>
      </c>
      <c r="B114" s="97" t="s">
        <v>297</v>
      </c>
      <c r="C114" s="99">
        <v>1.3</v>
      </c>
      <c r="D114" s="75">
        <v>0.05</v>
      </c>
      <c r="E114" s="75">
        <v>0.05</v>
      </c>
      <c r="F114" s="76">
        <v>4.8973330464388426E-3</v>
      </c>
      <c r="G114" s="75">
        <v>1.2763749999999996</v>
      </c>
      <c r="H114" s="75">
        <v>3.403212832091552</v>
      </c>
      <c r="I114" s="75">
        <v>1.7951947689282644</v>
      </c>
      <c r="J114" s="77">
        <v>0.9999999638951611</v>
      </c>
      <c r="K114" s="79">
        <v>-2.3625000000000451E-2</v>
      </c>
      <c r="L114" s="103"/>
      <c r="M114" s="75"/>
      <c r="N114" s="75"/>
      <c r="O114" s="76"/>
      <c r="P114" s="75"/>
      <c r="Q114" s="75"/>
      <c r="R114" s="75"/>
      <c r="S114" s="77"/>
      <c r="T114" s="79"/>
      <c r="U114" s="75"/>
      <c r="V114" s="75"/>
      <c r="W114" s="75"/>
      <c r="X114" s="76"/>
      <c r="Y114" s="75"/>
      <c r="Z114" s="75"/>
      <c r="AA114" s="75"/>
      <c r="AB114" s="77"/>
      <c r="AC114" s="79"/>
      <c r="AD114" s="75"/>
      <c r="AE114" s="75"/>
      <c r="AF114" s="75"/>
      <c r="AG114" s="76"/>
      <c r="AH114" s="75"/>
      <c r="AI114" s="75"/>
      <c r="AJ114" s="75"/>
      <c r="AK114" s="77"/>
      <c r="AL114" s="79"/>
      <c r="AM114" s="75"/>
      <c r="AN114" s="75"/>
      <c r="AO114" s="75"/>
      <c r="AP114" s="76"/>
      <c r="AQ114" s="75"/>
      <c r="AR114" s="75"/>
      <c r="AS114" s="75"/>
      <c r="AT114" s="77"/>
      <c r="AU114" s="79"/>
      <c r="AV114" s="75"/>
      <c r="AW114" s="75"/>
      <c r="AX114" s="75"/>
      <c r="AY114" s="76"/>
      <c r="AZ114" s="75"/>
      <c r="BA114" s="75"/>
      <c r="BB114" s="75"/>
      <c r="BC114" s="77"/>
      <c r="BD114" s="79"/>
    </row>
    <row r="115" spans="1:56" ht="30" customHeight="1">
      <c r="A115" s="74" t="s">
        <v>304</v>
      </c>
      <c r="B115" s="97" t="s">
        <v>297</v>
      </c>
      <c r="C115" s="99">
        <v>1.3</v>
      </c>
      <c r="D115" s="75">
        <v>0.05</v>
      </c>
      <c r="E115" s="75">
        <v>0.05</v>
      </c>
      <c r="F115" s="76">
        <v>4.4002153539674091E-3</v>
      </c>
      <c r="G115" s="75">
        <v>1.2641562500000001</v>
      </c>
      <c r="H115" s="75">
        <v>3.7876934026966098</v>
      </c>
      <c r="I115" s="75">
        <v>1.0723906946384836</v>
      </c>
      <c r="J115" s="77">
        <v>0.9993526953837274</v>
      </c>
      <c r="K115" s="79">
        <v>-3.5843749999999952E-2</v>
      </c>
      <c r="L115" s="103"/>
      <c r="M115" s="75"/>
      <c r="N115" s="75"/>
      <c r="O115" s="76"/>
      <c r="P115" s="75"/>
      <c r="Q115" s="75"/>
      <c r="R115" s="75"/>
      <c r="S115" s="77"/>
      <c r="T115" s="79"/>
      <c r="U115" s="75"/>
      <c r="V115" s="75"/>
      <c r="W115" s="75"/>
      <c r="X115" s="76"/>
      <c r="Y115" s="75"/>
      <c r="Z115" s="75"/>
      <c r="AA115" s="75"/>
      <c r="AB115" s="77"/>
      <c r="AC115" s="79"/>
      <c r="AD115" s="75"/>
      <c r="AE115" s="75"/>
      <c r="AF115" s="75"/>
      <c r="AG115" s="76"/>
      <c r="AH115" s="75"/>
      <c r="AI115" s="75"/>
      <c r="AJ115" s="75"/>
      <c r="AK115" s="77"/>
      <c r="AL115" s="79"/>
      <c r="AM115" s="75"/>
      <c r="AN115" s="75"/>
      <c r="AO115" s="75"/>
      <c r="AP115" s="76"/>
      <c r="AQ115" s="75"/>
      <c r="AR115" s="75"/>
      <c r="AS115" s="75"/>
      <c r="AT115" s="77"/>
      <c r="AU115" s="79"/>
      <c r="AV115" s="75"/>
      <c r="AW115" s="75"/>
      <c r="AX115" s="75"/>
      <c r="AY115" s="76"/>
      <c r="AZ115" s="75"/>
      <c r="BA115" s="75"/>
      <c r="BB115" s="75"/>
      <c r="BC115" s="77"/>
      <c r="BD115" s="79"/>
    </row>
    <row r="116" spans="1:56" ht="30" customHeight="1">
      <c r="A116" s="74" t="s">
        <v>304</v>
      </c>
      <c r="B116" s="97" t="s">
        <v>297</v>
      </c>
      <c r="C116" s="99">
        <v>1.3</v>
      </c>
      <c r="D116" s="75">
        <v>0.05</v>
      </c>
      <c r="E116" s="75">
        <v>0.05</v>
      </c>
      <c r="F116" s="76">
        <v>2.5254750431450332E-3</v>
      </c>
      <c r="G116" s="75">
        <v>1.2634062500000003</v>
      </c>
      <c r="H116" s="75">
        <v>6.5994184784781291</v>
      </c>
      <c r="I116" s="75">
        <v>1.7694690795419845</v>
      </c>
      <c r="J116" s="77">
        <v>0.99999994470632936</v>
      </c>
      <c r="K116" s="79">
        <v>-3.6593749999999758E-2</v>
      </c>
      <c r="L116" s="103"/>
      <c r="M116" s="75"/>
      <c r="N116" s="75"/>
      <c r="O116" s="76"/>
      <c r="P116" s="75"/>
      <c r="Q116" s="75"/>
      <c r="R116" s="75"/>
      <c r="S116" s="77"/>
      <c r="T116" s="79"/>
      <c r="U116" s="75"/>
      <c r="V116" s="75"/>
      <c r="W116" s="75"/>
      <c r="X116" s="76"/>
      <c r="Y116" s="75"/>
      <c r="Z116" s="75"/>
      <c r="AA116" s="75"/>
      <c r="AB116" s="77"/>
      <c r="AC116" s="79"/>
      <c r="AD116" s="75"/>
      <c r="AE116" s="75"/>
      <c r="AF116" s="75"/>
      <c r="AG116" s="76"/>
      <c r="AH116" s="75"/>
      <c r="AI116" s="75"/>
      <c r="AJ116" s="75"/>
      <c r="AK116" s="77"/>
      <c r="AL116" s="79"/>
      <c r="AM116" s="75"/>
      <c r="AN116" s="75"/>
      <c r="AO116" s="75"/>
      <c r="AP116" s="76"/>
      <c r="AQ116" s="75"/>
      <c r="AR116" s="75"/>
      <c r="AS116" s="75"/>
      <c r="AT116" s="77"/>
      <c r="AU116" s="79"/>
      <c r="AV116" s="75"/>
      <c r="AW116" s="75"/>
      <c r="AX116" s="75"/>
      <c r="AY116" s="76"/>
      <c r="AZ116" s="75"/>
      <c r="BA116" s="75"/>
      <c r="BB116" s="75"/>
      <c r="BC116" s="77"/>
      <c r="BD116" s="79"/>
    </row>
    <row r="117" spans="1:56" ht="30" customHeight="1">
      <c r="A117" s="74" t="s">
        <v>304</v>
      </c>
      <c r="B117" s="97" t="s">
        <v>297</v>
      </c>
      <c r="C117" s="99">
        <v>1.3</v>
      </c>
      <c r="D117" s="75">
        <v>0.05</v>
      </c>
      <c r="E117" s="75">
        <v>0.05</v>
      </c>
      <c r="F117" s="76">
        <v>2.1251185925162197E-3</v>
      </c>
      <c r="G117" s="75">
        <v>1.2692500000000002</v>
      </c>
      <c r="H117" s="75">
        <v>7.8426995676192952</v>
      </c>
      <c r="I117" s="75">
        <v>3.0194393335334593</v>
      </c>
      <c r="J117" s="77">
        <v>1</v>
      </c>
      <c r="K117" s="79">
        <v>-3.0749999999999833E-2</v>
      </c>
      <c r="L117" s="103"/>
      <c r="M117" s="75"/>
      <c r="N117" s="75"/>
      <c r="O117" s="76"/>
      <c r="P117" s="75"/>
      <c r="Q117" s="75"/>
      <c r="R117" s="75"/>
      <c r="S117" s="77"/>
      <c r="T117" s="79"/>
      <c r="U117" s="75"/>
      <c r="V117" s="75"/>
      <c r="W117" s="75"/>
      <c r="X117" s="76"/>
      <c r="Y117" s="75"/>
      <c r="Z117" s="75"/>
      <c r="AA117" s="75"/>
      <c r="AB117" s="77"/>
      <c r="AC117" s="79"/>
      <c r="AD117" s="75"/>
      <c r="AE117" s="75"/>
      <c r="AF117" s="75"/>
      <c r="AG117" s="76"/>
      <c r="AH117" s="75"/>
      <c r="AI117" s="75"/>
      <c r="AJ117" s="75"/>
      <c r="AK117" s="77"/>
      <c r="AL117" s="79"/>
      <c r="AM117" s="75"/>
      <c r="AN117" s="75"/>
      <c r="AO117" s="75"/>
      <c r="AP117" s="76"/>
      <c r="AQ117" s="75"/>
      <c r="AR117" s="75"/>
      <c r="AS117" s="75"/>
      <c r="AT117" s="77"/>
      <c r="AU117" s="79"/>
      <c r="AV117" s="75"/>
      <c r="AW117" s="75"/>
      <c r="AX117" s="75"/>
      <c r="AY117" s="76"/>
      <c r="AZ117" s="75"/>
      <c r="BA117" s="75"/>
      <c r="BB117" s="75"/>
      <c r="BC117" s="77"/>
      <c r="BD117" s="79"/>
    </row>
    <row r="118" spans="1:56" ht="30" customHeight="1">
      <c r="A118" s="74" t="s">
        <v>304</v>
      </c>
      <c r="B118" s="97" t="s">
        <v>297</v>
      </c>
      <c r="C118" s="99">
        <v>1.3</v>
      </c>
      <c r="D118" s="75">
        <v>0.05</v>
      </c>
      <c r="E118" s="75">
        <v>0.05</v>
      </c>
      <c r="F118" s="76">
        <v>4.1512483547995411E-3</v>
      </c>
      <c r="G118" s="75">
        <v>1.2741562499999999</v>
      </c>
      <c r="H118" s="75">
        <v>4.0148565545102137</v>
      </c>
      <c r="I118" s="75">
        <v>1.9396775728977358</v>
      </c>
      <c r="J118" s="77">
        <v>0.99999999704054254</v>
      </c>
      <c r="K118" s="79">
        <v>-2.5843750000000165E-2</v>
      </c>
      <c r="L118" s="103"/>
      <c r="M118" s="75"/>
      <c r="N118" s="75"/>
      <c r="O118" s="76"/>
      <c r="P118" s="75"/>
      <c r="Q118" s="75"/>
      <c r="R118" s="75"/>
      <c r="S118" s="77"/>
      <c r="T118" s="79"/>
      <c r="U118" s="75"/>
      <c r="V118" s="75"/>
      <c r="W118" s="75"/>
      <c r="X118" s="76"/>
      <c r="Y118" s="75"/>
      <c r="Z118" s="75"/>
      <c r="AA118" s="75"/>
      <c r="AB118" s="77"/>
      <c r="AC118" s="79"/>
      <c r="AD118" s="75"/>
      <c r="AE118" s="75"/>
      <c r="AF118" s="75"/>
      <c r="AG118" s="76"/>
      <c r="AH118" s="75"/>
      <c r="AI118" s="75"/>
      <c r="AJ118" s="75"/>
      <c r="AK118" s="77"/>
      <c r="AL118" s="79"/>
      <c r="AM118" s="75"/>
      <c r="AN118" s="75"/>
      <c r="AO118" s="75"/>
      <c r="AP118" s="76"/>
      <c r="AQ118" s="75"/>
      <c r="AR118" s="75"/>
      <c r="AS118" s="75"/>
      <c r="AT118" s="77"/>
      <c r="AU118" s="79"/>
      <c r="AV118" s="75"/>
      <c r="AW118" s="75"/>
      <c r="AX118" s="75"/>
      <c r="AY118" s="76"/>
      <c r="AZ118" s="75"/>
      <c r="BA118" s="75"/>
      <c r="BB118" s="75"/>
      <c r="BC118" s="77"/>
      <c r="BD118" s="79"/>
    </row>
    <row r="119" spans="1:56" ht="30" customHeight="1">
      <c r="A119" s="74" t="s">
        <v>304</v>
      </c>
      <c r="B119" s="97" t="s">
        <v>297</v>
      </c>
      <c r="C119" s="99">
        <v>1.3</v>
      </c>
      <c r="D119" s="75">
        <v>0.05</v>
      </c>
      <c r="E119" s="75">
        <v>0.05</v>
      </c>
      <c r="F119" s="76">
        <v>1.016001016001539E-3</v>
      </c>
      <c r="G119" s="75">
        <v>1.2865000000000002</v>
      </c>
      <c r="H119" s="75">
        <v>16.404183070857712</v>
      </c>
      <c r="I119" s="75">
        <v>11.975053641726184</v>
      </c>
      <c r="J119" s="77">
        <v>1</v>
      </c>
      <c r="K119" s="79">
        <v>-1.3499999999999845E-2</v>
      </c>
      <c r="L119" s="103"/>
      <c r="M119" s="75"/>
      <c r="N119" s="75"/>
      <c r="O119" s="76"/>
      <c r="P119" s="75"/>
      <c r="Q119" s="75"/>
      <c r="R119" s="75"/>
      <c r="S119" s="77"/>
      <c r="T119" s="79"/>
      <c r="U119" s="75"/>
      <c r="V119" s="75"/>
      <c r="W119" s="75"/>
      <c r="X119" s="76"/>
      <c r="Y119" s="75"/>
      <c r="Z119" s="75"/>
      <c r="AA119" s="75"/>
      <c r="AB119" s="77"/>
      <c r="AC119" s="79"/>
      <c r="AD119" s="75"/>
      <c r="AE119" s="75"/>
      <c r="AF119" s="75"/>
      <c r="AG119" s="76"/>
      <c r="AH119" s="75"/>
      <c r="AI119" s="75"/>
      <c r="AJ119" s="75"/>
      <c r="AK119" s="77"/>
      <c r="AL119" s="79"/>
      <c r="AM119" s="75"/>
      <c r="AN119" s="75"/>
      <c r="AO119" s="75"/>
      <c r="AP119" s="76"/>
      <c r="AQ119" s="75"/>
      <c r="AR119" s="75"/>
      <c r="AS119" s="75"/>
      <c r="AT119" s="77"/>
      <c r="AU119" s="79"/>
      <c r="AV119" s="75"/>
      <c r="AW119" s="75"/>
      <c r="AX119" s="75"/>
      <c r="AY119" s="76"/>
      <c r="AZ119" s="75"/>
      <c r="BA119" s="75"/>
      <c r="BB119" s="75"/>
      <c r="BC119" s="77"/>
      <c r="BD119" s="79"/>
    </row>
    <row r="120" spans="1:56" ht="30" customHeight="1">
      <c r="A120" s="74" t="s">
        <v>304</v>
      </c>
      <c r="B120" s="97" t="s">
        <v>297</v>
      </c>
      <c r="C120" s="99">
        <v>1.3</v>
      </c>
      <c r="D120" s="75">
        <v>0.05</v>
      </c>
      <c r="E120" s="75">
        <v>0.05</v>
      </c>
      <c r="F120" s="76">
        <v>2.2718473369882646E-3</v>
      </c>
      <c r="G120" s="75">
        <v>1.284</v>
      </c>
      <c r="H120" s="75">
        <v>7.3361736923579093</v>
      </c>
      <c r="I120" s="75">
        <v>4.9885981108033786</v>
      </c>
      <c r="J120" s="77">
        <v>1</v>
      </c>
      <c r="K120" s="79">
        <v>-1.6000000000000014E-2</v>
      </c>
      <c r="L120" s="103"/>
      <c r="M120" s="75"/>
      <c r="N120" s="75"/>
      <c r="O120" s="76"/>
      <c r="P120" s="75"/>
      <c r="Q120" s="75"/>
      <c r="R120" s="75"/>
      <c r="S120" s="77"/>
      <c r="T120" s="79"/>
      <c r="U120" s="75"/>
      <c r="V120" s="75"/>
      <c r="W120" s="75"/>
      <c r="X120" s="76"/>
      <c r="Y120" s="75"/>
      <c r="Z120" s="75"/>
      <c r="AA120" s="75"/>
      <c r="AB120" s="77"/>
      <c r="AC120" s="79"/>
      <c r="AD120" s="75"/>
      <c r="AE120" s="75"/>
      <c r="AF120" s="75"/>
      <c r="AG120" s="76"/>
      <c r="AH120" s="75"/>
      <c r="AI120" s="75"/>
      <c r="AJ120" s="75"/>
      <c r="AK120" s="77"/>
      <c r="AL120" s="79"/>
      <c r="AM120" s="75"/>
      <c r="AN120" s="75"/>
      <c r="AO120" s="75"/>
      <c r="AP120" s="76"/>
      <c r="AQ120" s="75"/>
      <c r="AR120" s="75"/>
      <c r="AS120" s="75"/>
      <c r="AT120" s="77"/>
      <c r="AU120" s="79"/>
      <c r="AV120" s="75"/>
      <c r="AW120" s="75"/>
      <c r="AX120" s="75"/>
      <c r="AY120" s="76"/>
      <c r="AZ120" s="75"/>
      <c r="BA120" s="75"/>
      <c r="BB120" s="75"/>
      <c r="BC120" s="77"/>
      <c r="BD120" s="79"/>
    </row>
    <row r="121" spans="1:56" ht="30" customHeight="1">
      <c r="A121" s="74" t="s">
        <v>304</v>
      </c>
      <c r="B121" s="97" t="s">
        <v>297</v>
      </c>
      <c r="C121" s="99">
        <v>1.3</v>
      </c>
      <c r="D121" s="75">
        <v>0.05</v>
      </c>
      <c r="E121" s="75">
        <v>0.05</v>
      </c>
      <c r="F121" s="76">
        <v>3.9938208320741625E-3</v>
      </c>
      <c r="G121" s="75">
        <v>1.2777187500000005</v>
      </c>
      <c r="H121" s="75">
        <v>4.1731132585662252</v>
      </c>
      <c r="I121" s="75">
        <v>2.3134696627176869</v>
      </c>
      <c r="J121" s="77">
        <v>0.99999999999804512</v>
      </c>
      <c r="K121" s="79">
        <v>-2.2281249999999586E-2</v>
      </c>
      <c r="L121" s="103"/>
      <c r="M121" s="75"/>
      <c r="N121" s="75"/>
      <c r="O121" s="76"/>
      <c r="P121" s="75"/>
      <c r="Q121" s="75"/>
      <c r="R121" s="75"/>
      <c r="S121" s="77"/>
      <c r="T121" s="79"/>
      <c r="U121" s="75"/>
      <c r="V121" s="75"/>
      <c r="W121" s="75"/>
      <c r="X121" s="76"/>
      <c r="Y121" s="75"/>
      <c r="Z121" s="75"/>
      <c r="AA121" s="75"/>
      <c r="AB121" s="77"/>
      <c r="AC121" s="79"/>
      <c r="AD121" s="75"/>
      <c r="AE121" s="75"/>
      <c r="AF121" s="75"/>
      <c r="AG121" s="76"/>
      <c r="AH121" s="75"/>
      <c r="AI121" s="75"/>
      <c r="AJ121" s="75"/>
      <c r="AK121" s="77"/>
      <c r="AL121" s="79"/>
      <c r="AM121" s="75"/>
      <c r="AN121" s="75"/>
      <c r="AO121" s="75"/>
      <c r="AP121" s="76"/>
      <c r="AQ121" s="75"/>
      <c r="AR121" s="75"/>
      <c r="AS121" s="75"/>
      <c r="AT121" s="77"/>
      <c r="AU121" s="79"/>
      <c r="AV121" s="75"/>
      <c r="AW121" s="75"/>
      <c r="AX121" s="75"/>
      <c r="AY121" s="76"/>
      <c r="AZ121" s="75"/>
      <c r="BA121" s="75"/>
      <c r="BB121" s="75"/>
      <c r="BC121" s="77"/>
      <c r="BD121" s="79"/>
    </row>
    <row r="122" spans="1:56" ht="30" customHeight="1">
      <c r="A122" s="74" t="s">
        <v>304</v>
      </c>
      <c r="B122" s="97" t="s">
        <v>297</v>
      </c>
      <c r="C122" s="99">
        <v>1.3</v>
      </c>
      <c r="D122" s="75">
        <v>0.05</v>
      </c>
      <c r="E122" s="75">
        <v>0.05</v>
      </c>
      <c r="F122" s="76">
        <v>3.5216782564475445E-3</v>
      </c>
      <c r="G122" s="75">
        <v>1.2672812500000001</v>
      </c>
      <c r="H122" s="75">
        <v>4.7325920918962661</v>
      </c>
      <c r="I122" s="75">
        <v>1.6357021417616586</v>
      </c>
      <c r="J122" s="77">
        <v>0.99999953785057794</v>
      </c>
      <c r="K122" s="79">
        <v>-3.2718749999999908E-2</v>
      </c>
      <c r="L122" s="103"/>
      <c r="M122" s="75"/>
      <c r="N122" s="75"/>
      <c r="O122" s="76"/>
      <c r="P122" s="75"/>
      <c r="Q122" s="75"/>
      <c r="R122" s="75"/>
      <c r="S122" s="77"/>
      <c r="T122" s="79"/>
      <c r="U122" s="75"/>
      <c r="V122" s="75"/>
      <c r="W122" s="75"/>
      <c r="X122" s="76"/>
      <c r="Y122" s="75"/>
      <c r="Z122" s="75"/>
      <c r="AA122" s="75"/>
      <c r="AB122" s="77"/>
      <c r="AC122" s="79"/>
      <c r="AD122" s="75"/>
      <c r="AE122" s="75"/>
      <c r="AF122" s="75"/>
      <c r="AG122" s="76"/>
      <c r="AH122" s="75"/>
      <c r="AI122" s="75"/>
      <c r="AJ122" s="75"/>
      <c r="AK122" s="77"/>
      <c r="AL122" s="79"/>
      <c r="AM122" s="75"/>
      <c r="AN122" s="75"/>
      <c r="AO122" s="75"/>
      <c r="AP122" s="76"/>
      <c r="AQ122" s="75"/>
      <c r="AR122" s="75"/>
      <c r="AS122" s="75"/>
      <c r="AT122" s="77"/>
      <c r="AU122" s="79"/>
      <c r="AV122" s="75"/>
      <c r="AW122" s="75"/>
      <c r="AX122" s="75"/>
      <c r="AY122" s="76"/>
      <c r="AZ122" s="75"/>
      <c r="BA122" s="75"/>
      <c r="BB122" s="75"/>
      <c r="BC122" s="77"/>
      <c r="BD122" s="79"/>
    </row>
    <row r="123" spans="1:56" ht="30" customHeight="1">
      <c r="A123" s="74" t="s">
        <v>304</v>
      </c>
      <c r="B123" s="97" t="s">
        <v>297</v>
      </c>
      <c r="C123" s="99">
        <v>1.3</v>
      </c>
      <c r="D123" s="75">
        <v>0.05</v>
      </c>
      <c r="E123" s="75">
        <v>0.05</v>
      </c>
      <c r="F123" s="76">
        <v>4.0856505384798316E-3</v>
      </c>
      <c r="G123" s="75">
        <v>1.2582187499999999</v>
      </c>
      <c r="H123" s="75">
        <v>4.0793177266864165</v>
      </c>
      <c r="I123" s="75">
        <v>0.6705378513240744</v>
      </c>
      <c r="J123" s="77">
        <v>0.97786965524618663</v>
      </c>
      <c r="K123" s="79">
        <v>-4.1781250000000103E-2</v>
      </c>
      <c r="L123" s="103"/>
      <c r="M123" s="75"/>
      <c r="N123" s="75"/>
      <c r="O123" s="76"/>
      <c r="P123" s="75"/>
      <c r="Q123" s="75"/>
      <c r="R123" s="75"/>
      <c r="S123" s="77"/>
      <c r="T123" s="79"/>
      <c r="U123" s="75"/>
      <c r="V123" s="75"/>
      <c r="W123" s="75"/>
      <c r="X123" s="76"/>
      <c r="Y123" s="75"/>
      <c r="Z123" s="75"/>
      <c r="AA123" s="75"/>
      <c r="AB123" s="77"/>
      <c r="AC123" s="79"/>
      <c r="AD123" s="75"/>
      <c r="AE123" s="75"/>
      <c r="AF123" s="75"/>
      <c r="AG123" s="76"/>
      <c r="AH123" s="75"/>
      <c r="AI123" s="75"/>
      <c r="AJ123" s="75"/>
      <c r="AK123" s="77"/>
      <c r="AL123" s="79"/>
      <c r="AM123" s="75"/>
      <c r="AN123" s="75"/>
      <c r="AO123" s="75"/>
      <c r="AP123" s="76"/>
      <c r="AQ123" s="75"/>
      <c r="AR123" s="75"/>
      <c r="AS123" s="75"/>
      <c r="AT123" s="77"/>
      <c r="AU123" s="79"/>
      <c r="AV123" s="75"/>
      <c r="AW123" s="75"/>
      <c r="AX123" s="75"/>
      <c r="AY123" s="76"/>
      <c r="AZ123" s="75"/>
      <c r="BA123" s="75"/>
      <c r="BB123" s="75"/>
      <c r="BC123" s="77"/>
      <c r="BD123" s="79"/>
    </row>
    <row r="124" spans="1:56" ht="30" customHeight="1">
      <c r="A124" s="74" t="s">
        <v>207</v>
      </c>
      <c r="B124" s="97" t="s">
        <v>217</v>
      </c>
      <c r="C124" s="99">
        <v>262.05</v>
      </c>
      <c r="D124" s="75">
        <v>0.1</v>
      </c>
      <c r="E124" s="75">
        <v>0.1</v>
      </c>
      <c r="F124" s="76">
        <v>2.8045883344631463E-2</v>
      </c>
      <c r="G124" s="75">
        <v>262.04459374999999</v>
      </c>
      <c r="H124" s="75">
        <v>1.1885285595656436</v>
      </c>
      <c r="I124" s="75">
        <v>1.1242737343138867</v>
      </c>
      <c r="J124" s="77">
        <v>0.99954247004309416</v>
      </c>
      <c r="K124" s="79">
        <v>-5.4062500000213731E-3</v>
      </c>
      <c r="L124" s="103"/>
      <c r="M124" s="75"/>
      <c r="N124" s="75"/>
      <c r="O124" s="76"/>
      <c r="P124" s="75"/>
      <c r="Q124" s="75"/>
      <c r="R124" s="75"/>
      <c r="S124" s="77"/>
      <c r="T124" s="79"/>
      <c r="U124" s="75"/>
      <c r="V124" s="75"/>
      <c r="W124" s="75"/>
      <c r="X124" s="76"/>
      <c r="Y124" s="75"/>
      <c r="Z124" s="75"/>
      <c r="AA124" s="75"/>
      <c r="AB124" s="77"/>
      <c r="AC124" s="79"/>
      <c r="AD124" s="75"/>
      <c r="AE124" s="75"/>
      <c r="AF124" s="75"/>
      <c r="AG124" s="76"/>
      <c r="AH124" s="75"/>
      <c r="AI124" s="75"/>
      <c r="AJ124" s="75"/>
      <c r="AK124" s="77"/>
      <c r="AL124" s="79"/>
      <c r="AM124" s="75"/>
      <c r="AN124" s="75"/>
      <c r="AO124" s="75"/>
      <c r="AP124" s="76"/>
      <c r="AQ124" s="75"/>
      <c r="AR124" s="75"/>
      <c r="AS124" s="75"/>
      <c r="AT124" s="77"/>
      <c r="AU124" s="79"/>
      <c r="AV124" s="75"/>
      <c r="AW124" s="75"/>
      <c r="AX124" s="75"/>
      <c r="AY124" s="76"/>
      <c r="AZ124" s="75"/>
      <c r="BA124" s="75"/>
      <c r="BB124" s="75"/>
      <c r="BC124" s="77"/>
      <c r="BD124" s="79"/>
    </row>
    <row r="125" spans="1:56" ht="30" customHeight="1">
      <c r="A125" s="74" t="s">
        <v>207</v>
      </c>
      <c r="B125" s="97" t="s">
        <v>217</v>
      </c>
      <c r="C125" s="99">
        <v>262.05</v>
      </c>
      <c r="D125" s="75">
        <v>0.1</v>
      </c>
      <c r="E125" s="75">
        <v>0.1</v>
      </c>
      <c r="F125" s="76">
        <v>2.5873139640146984E-2</v>
      </c>
      <c r="G125" s="75">
        <v>262.04399999999998</v>
      </c>
      <c r="H125" s="75">
        <v>1.2883373953433177</v>
      </c>
      <c r="I125" s="75">
        <v>1.2110371516223672</v>
      </c>
      <c r="J125" s="77">
        <v>0.99983905318989574</v>
      </c>
      <c r="K125" s="79">
        <v>-6.0000000000286491E-3</v>
      </c>
      <c r="L125" s="103"/>
      <c r="M125" s="75"/>
      <c r="N125" s="75"/>
      <c r="O125" s="76"/>
      <c r="P125" s="75"/>
      <c r="Q125" s="75"/>
      <c r="R125" s="75"/>
      <c r="S125" s="77"/>
      <c r="T125" s="79"/>
      <c r="U125" s="75"/>
      <c r="V125" s="75"/>
      <c r="W125" s="75"/>
      <c r="X125" s="76"/>
      <c r="Y125" s="75"/>
      <c r="Z125" s="75"/>
      <c r="AA125" s="75"/>
      <c r="AB125" s="77"/>
      <c r="AC125" s="79"/>
      <c r="AD125" s="75"/>
      <c r="AE125" s="75"/>
      <c r="AF125" s="75"/>
      <c r="AG125" s="76"/>
      <c r="AH125" s="75"/>
      <c r="AI125" s="75"/>
      <c r="AJ125" s="75"/>
      <c r="AK125" s="77"/>
      <c r="AL125" s="79"/>
      <c r="AM125" s="75"/>
      <c r="AN125" s="75"/>
      <c r="AO125" s="75"/>
      <c r="AP125" s="76"/>
      <c r="AQ125" s="75"/>
      <c r="AR125" s="75"/>
      <c r="AS125" s="75"/>
      <c r="AT125" s="77"/>
      <c r="AU125" s="79"/>
      <c r="AV125" s="75"/>
      <c r="AW125" s="75"/>
      <c r="AX125" s="75"/>
      <c r="AY125" s="76"/>
      <c r="AZ125" s="75"/>
      <c r="BA125" s="75"/>
      <c r="BB125" s="75"/>
      <c r="BC125" s="77"/>
      <c r="BD125" s="79"/>
    </row>
    <row r="126" spans="1:56" ht="30" customHeight="1">
      <c r="A126" s="74" t="s">
        <v>208</v>
      </c>
      <c r="B126" s="97" t="s">
        <v>218</v>
      </c>
      <c r="C126" s="99">
        <v>97.71</v>
      </c>
      <c r="D126" s="75">
        <v>0.1</v>
      </c>
      <c r="E126" s="75">
        <v>0.1</v>
      </c>
      <c r="F126" s="76">
        <v>2.2715433683276099E-2</v>
      </c>
      <c r="G126" s="75">
        <v>97.706593750000025</v>
      </c>
      <c r="H126" s="75">
        <v>1.4674310778346533</v>
      </c>
      <c r="I126" s="75">
        <v>1.4174467067463599</v>
      </c>
      <c r="J126" s="77">
        <v>0.99998676878129855</v>
      </c>
      <c r="K126" s="79">
        <v>-3.4062499999691909E-3</v>
      </c>
      <c r="L126" s="103"/>
      <c r="M126" s="75"/>
      <c r="N126" s="75"/>
      <c r="O126" s="76"/>
      <c r="P126" s="75"/>
      <c r="Q126" s="75"/>
      <c r="R126" s="75"/>
      <c r="S126" s="77"/>
      <c r="T126" s="79"/>
      <c r="U126" s="75"/>
      <c r="V126" s="75"/>
      <c r="W126" s="75"/>
      <c r="X126" s="76"/>
      <c r="Y126" s="75"/>
      <c r="Z126" s="75"/>
      <c r="AA126" s="75"/>
      <c r="AB126" s="77"/>
      <c r="AC126" s="79"/>
      <c r="AD126" s="75"/>
      <c r="AE126" s="75"/>
      <c r="AF126" s="75"/>
      <c r="AG126" s="76"/>
      <c r="AH126" s="75"/>
      <c r="AI126" s="75"/>
      <c r="AJ126" s="75"/>
      <c r="AK126" s="77"/>
      <c r="AL126" s="79"/>
      <c r="AM126" s="75"/>
      <c r="AN126" s="75"/>
      <c r="AO126" s="75"/>
      <c r="AP126" s="76"/>
      <c r="AQ126" s="75"/>
      <c r="AR126" s="75"/>
      <c r="AS126" s="75"/>
      <c r="AT126" s="77"/>
      <c r="AU126" s="79"/>
      <c r="AV126" s="75"/>
      <c r="AW126" s="75"/>
      <c r="AX126" s="75"/>
      <c r="AY126" s="76"/>
      <c r="AZ126" s="75"/>
      <c r="BA126" s="75"/>
      <c r="BB126" s="75"/>
      <c r="BC126" s="77"/>
      <c r="BD126" s="79"/>
    </row>
    <row r="127" spans="1:56" ht="30" customHeight="1">
      <c r="A127" s="74" t="s">
        <v>208</v>
      </c>
      <c r="B127" s="97" t="s">
        <v>218</v>
      </c>
      <c r="C127" s="99">
        <v>97.71</v>
      </c>
      <c r="D127" s="75">
        <v>0.1</v>
      </c>
      <c r="E127" s="75">
        <v>0.1</v>
      </c>
      <c r="F127" s="76">
        <v>1.9810569637311627E-2</v>
      </c>
      <c r="G127" s="75">
        <v>97.707843749999967</v>
      </c>
      <c r="H127" s="75">
        <v>1.6826034760025661</v>
      </c>
      <c r="I127" s="75">
        <v>1.6463223385508015</v>
      </c>
      <c r="J127" s="77">
        <v>0.99999948161155705</v>
      </c>
      <c r="K127" s="79">
        <v>-2.1562500000271712E-3</v>
      </c>
      <c r="L127" s="103"/>
      <c r="M127" s="75"/>
      <c r="N127" s="75"/>
      <c r="O127" s="76"/>
      <c r="P127" s="75"/>
      <c r="Q127" s="75"/>
      <c r="R127" s="75"/>
      <c r="S127" s="77"/>
      <c r="T127" s="79"/>
      <c r="U127" s="75"/>
      <c r="V127" s="75"/>
      <c r="W127" s="75"/>
      <c r="X127" s="76"/>
      <c r="Y127" s="75"/>
      <c r="Z127" s="75"/>
      <c r="AA127" s="75"/>
      <c r="AB127" s="77"/>
      <c r="AC127" s="79"/>
      <c r="AD127" s="75"/>
      <c r="AE127" s="75"/>
      <c r="AF127" s="75"/>
      <c r="AG127" s="76"/>
      <c r="AH127" s="75"/>
      <c r="AI127" s="75"/>
      <c r="AJ127" s="75"/>
      <c r="AK127" s="77"/>
      <c r="AL127" s="79"/>
      <c r="AM127" s="75"/>
      <c r="AN127" s="75"/>
      <c r="AO127" s="75"/>
      <c r="AP127" s="76"/>
      <c r="AQ127" s="75"/>
      <c r="AR127" s="75"/>
      <c r="AS127" s="75"/>
      <c r="AT127" s="77"/>
      <c r="AU127" s="79"/>
      <c r="AV127" s="75"/>
      <c r="AW127" s="75"/>
      <c r="AX127" s="75"/>
      <c r="AY127" s="76"/>
      <c r="AZ127" s="75"/>
      <c r="BA127" s="75"/>
      <c r="BB127" s="75"/>
      <c r="BC127" s="77"/>
      <c r="BD127" s="79"/>
    </row>
    <row r="128" spans="1:56" ht="30" customHeight="1">
      <c r="A128" s="74" t="s">
        <v>209</v>
      </c>
      <c r="B128" s="97" t="s">
        <v>265</v>
      </c>
      <c r="C128" s="99">
        <v>8.0500000000000007</v>
      </c>
      <c r="D128" s="75">
        <v>0.03</v>
      </c>
      <c r="E128" s="75">
        <v>0.03</v>
      </c>
      <c r="F128" s="76">
        <v>4.9346536303585663E-3</v>
      </c>
      <c r="G128" s="75">
        <v>8.0563125000000007</v>
      </c>
      <c r="H128" s="75">
        <v>2.0264846834393029</v>
      </c>
      <c r="I128" s="75">
        <v>1.6000785312989445</v>
      </c>
      <c r="J128" s="77">
        <v>0.99999920760448546</v>
      </c>
      <c r="K128" s="79">
        <v>6.3124999999999432E-3</v>
      </c>
      <c r="L128" s="103"/>
      <c r="M128" s="75"/>
      <c r="N128" s="75"/>
      <c r="O128" s="76"/>
      <c r="P128" s="75"/>
      <c r="Q128" s="75"/>
      <c r="R128" s="75"/>
      <c r="S128" s="77"/>
      <c r="T128" s="79"/>
      <c r="U128" s="75"/>
      <c r="V128" s="75"/>
      <c r="W128" s="75"/>
      <c r="X128" s="76"/>
      <c r="Y128" s="75"/>
      <c r="Z128" s="75"/>
      <c r="AA128" s="75"/>
      <c r="AB128" s="77"/>
      <c r="AC128" s="79"/>
      <c r="AD128" s="75"/>
      <c r="AE128" s="75"/>
      <c r="AF128" s="75"/>
      <c r="AG128" s="76"/>
      <c r="AH128" s="75"/>
      <c r="AI128" s="75"/>
      <c r="AJ128" s="75"/>
      <c r="AK128" s="77"/>
      <c r="AL128" s="79"/>
      <c r="AM128" s="75"/>
      <c r="AN128" s="75"/>
      <c r="AO128" s="75"/>
      <c r="AP128" s="76"/>
      <c r="AQ128" s="75"/>
      <c r="AR128" s="75"/>
      <c r="AS128" s="75"/>
      <c r="AT128" s="77"/>
      <c r="AU128" s="79"/>
      <c r="AV128" s="75"/>
      <c r="AW128" s="75"/>
      <c r="AX128" s="75"/>
      <c r="AY128" s="76"/>
      <c r="AZ128" s="75"/>
      <c r="BA128" s="75"/>
      <c r="BB128" s="75"/>
      <c r="BC128" s="77"/>
      <c r="BD128" s="79"/>
    </row>
    <row r="129" spans="1:56" ht="30" customHeight="1">
      <c r="A129" s="74" t="s">
        <v>209</v>
      </c>
      <c r="B129" s="97" t="s">
        <v>265</v>
      </c>
      <c r="C129" s="99">
        <v>8.0500000000000007</v>
      </c>
      <c r="D129" s="75">
        <v>0.03</v>
      </c>
      <c r="E129" s="75">
        <v>0.03</v>
      </c>
      <c r="F129" s="76">
        <v>4.9672313311113292E-3</v>
      </c>
      <c r="G129" s="75">
        <v>8.0456874999999961</v>
      </c>
      <c r="H129" s="75">
        <v>2.0131939371067031</v>
      </c>
      <c r="I129" s="75">
        <v>1.7237973086472993</v>
      </c>
      <c r="J129" s="77">
        <v>0.99999988381921634</v>
      </c>
      <c r="K129" s="79">
        <v>-4.3125000000046043E-3</v>
      </c>
      <c r="L129" s="103"/>
      <c r="M129" s="75"/>
      <c r="N129" s="75"/>
      <c r="O129" s="76"/>
      <c r="P129" s="75"/>
      <c r="Q129" s="75"/>
      <c r="R129" s="75"/>
      <c r="S129" s="77"/>
      <c r="T129" s="79"/>
      <c r="U129" s="75"/>
      <c r="V129" s="75"/>
      <c r="W129" s="75"/>
      <c r="X129" s="76"/>
      <c r="Y129" s="75"/>
      <c r="Z129" s="75"/>
      <c r="AA129" s="75"/>
      <c r="AB129" s="77"/>
      <c r="AC129" s="79"/>
      <c r="AD129" s="75"/>
      <c r="AE129" s="75"/>
      <c r="AF129" s="75"/>
      <c r="AG129" s="76"/>
      <c r="AH129" s="75"/>
      <c r="AI129" s="75"/>
      <c r="AJ129" s="75"/>
      <c r="AK129" s="77"/>
      <c r="AL129" s="79"/>
      <c r="AM129" s="75"/>
      <c r="AN129" s="75"/>
      <c r="AO129" s="75"/>
      <c r="AP129" s="76"/>
      <c r="AQ129" s="75"/>
      <c r="AR129" s="75"/>
      <c r="AS129" s="75"/>
      <c r="AT129" s="77"/>
      <c r="AU129" s="79"/>
      <c r="AV129" s="75"/>
      <c r="AW129" s="75"/>
      <c r="AX129" s="75"/>
      <c r="AY129" s="76"/>
      <c r="AZ129" s="75"/>
      <c r="BA129" s="75"/>
      <c r="BB129" s="75"/>
      <c r="BC129" s="77"/>
      <c r="BD129" s="79"/>
    </row>
    <row r="130" spans="1:56" ht="30" customHeight="1">
      <c r="A130" s="74" t="s">
        <v>209</v>
      </c>
      <c r="B130" s="97" t="s">
        <v>265</v>
      </c>
      <c r="C130" s="99">
        <v>8.0500000000000007</v>
      </c>
      <c r="D130" s="75">
        <v>0.03</v>
      </c>
      <c r="E130" s="75">
        <v>0.03</v>
      </c>
      <c r="F130" s="76">
        <v>6.5191250897251429E-3</v>
      </c>
      <c r="G130" s="75">
        <v>8.047218749999999</v>
      </c>
      <c r="H130" s="75">
        <v>1.5339481697875204</v>
      </c>
      <c r="I130" s="75">
        <v>1.3917383915467108</v>
      </c>
      <c r="J130" s="77">
        <v>0.99998486757432226</v>
      </c>
      <c r="K130" s="79">
        <v>-2.7812500000017337E-3</v>
      </c>
      <c r="L130" s="103"/>
      <c r="M130" s="75"/>
      <c r="N130" s="75"/>
      <c r="O130" s="76"/>
      <c r="P130" s="75"/>
      <c r="Q130" s="75"/>
      <c r="R130" s="75"/>
      <c r="S130" s="77"/>
      <c r="T130" s="79"/>
      <c r="U130" s="75"/>
      <c r="V130" s="75"/>
      <c r="W130" s="75"/>
      <c r="X130" s="76"/>
      <c r="Y130" s="75"/>
      <c r="Z130" s="75"/>
      <c r="AA130" s="75"/>
      <c r="AB130" s="77"/>
      <c r="AC130" s="79"/>
      <c r="AD130" s="75"/>
      <c r="AE130" s="75"/>
      <c r="AF130" s="75"/>
      <c r="AG130" s="76"/>
      <c r="AH130" s="75"/>
      <c r="AI130" s="75"/>
      <c r="AJ130" s="75"/>
      <c r="AK130" s="77"/>
      <c r="AL130" s="79"/>
      <c r="AM130" s="75"/>
      <c r="AN130" s="75"/>
      <c r="AO130" s="75"/>
      <c r="AP130" s="76"/>
      <c r="AQ130" s="75"/>
      <c r="AR130" s="75"/>
      <c r="AS130" s="75"/>
      <c r="AT130" s="77"/>
      <c r="AU130" s="79"/>
      <c r="AV130" s="75"/>
      <c r="AW130" s="75"/>
      <c r="AX130" s="75"/>
      <c r="AY130" s="76"/>
      <c r="AZ130" s="75"/>
      <c r="BA130" s="75"/>
      <c r="BB130" s="75"/>
      <c r="BC130" s="77"/>
      <c r="BD130" s="79"/>
    </row>
    <row r="131" spans="1:56" ht="30" customHeight="1">
      <c r="A131" s="74" t="s">
        <v>209</v>
      </c>
      <c r="B131" s="97" t="s">
        <v>265</v>
      </c>
      <c r="C131" s="99">
        <v>8.0500000000000007</v>
      </c>
      <c r="D131" s="75">
        <v>0.03</v>
      </c>
      <c r="E131" s="75">
        <v>0.03</v>
      </c>
      <c r="F131" s="76">
        <v>3.3310307907658833E-3</v>
      </c>
      <c r="G131" s="75">
        <v>8.0545312499999984</v>
      </c>
      <c r="H131" s="75">
        <v>3.0020737207597379</v>
      </c>
      <c r="I131" s="75">
        <v>2.5486355025202108</v>
      </c>
      <c r="J131" s="77">
        <v>0.99999999999998967</v>
      </c>
      <c r="K131" s="79">
        <v>4.5312499999976552E-3</v>
      </c>
      <c r="L131" s="103"/>
      <c r="M131" s="75"/>
      <c r="N131" s="75"/>
      <c r="O131" s="76"/>
      <c r="P131" s="75"/>
      <c r="Q131" s="75"/>
      <c r="R131" s="75"/>
      <c r="S131" s="77"/>
      <c r="T131" s="79"/>
      <c r="U131" s="75"/>
      <c r="V131" s="75"/>
      <c r="W131" s="75"/>
      <c r="X131" s="76"/>
      <c r="Y131" s="75"/>
      <c r="Z131" s="75"/>
      <c r="AA131" s="75"/>
      <c r="AB131" s="77"/>
      <c r="AC131" s="79"/>
      <c r="AD131" s="75"/>
      <c r="AE131" s="75"/>
      <c r="AF131" s="75"/>
      <c r="AG131" s="76"/>
      <c r="AH131" s="75"/>
      <c r="AI131" s="75"/>
      <c r="AJ131" s="75"/>
      <c r="AK131" s="77"/>
      <c r="AL131" s="79"/>
      <c r="AM131" s="75"/>
      <c r="AN131" s="75"/>
      <c r="AO131" s="75"/>
      <c r="AP131" s="76"/>
      <c r="AQ131" s="75"/>
      <c r="AR131" s="75"/>
      <c r="AS131" s="75"/>
      <c r="AT131" s="77"/>
      <c r="AU131" s="79"/>
      <c r="AV131" s="75"/>
      <c r="AW131" s="75"/>
      <c r="AX131" s="75"/>
      <c r="AY131" s="76"/>
      <c r="AZ131" s="75"/>
      <c r="BA131" s="75"/>
      <c r="BB131" s="75"/>
      <c r="BC131" s="77"/>
      <c r="BD131" s="79"/>
    </row>
    <row r="132" spans="1:56" ht="30" customHeight="1">
      <c r="A132" s="74" t="s">
        <v>290</v>
      </c>
      <c r="B132" s="97" t="s">
        <v>264</v>
      </c>
      <c r="C132" s="99">
        <v>0.35</v>
      </c>
      <c r="D132" s="75">
        <v>0.05</v>
      </c>
      <c r="E132" s="75">
        <v>0.05</v>
      </c>
      <c r="F132" s="76">
        <v>4.7139976870537847E-3</v>
      </c>
      <c r="G132" s="75">
        <v>0.36118749999999999</v>
      </c>
      <c r="H132" s="75">
        <v>3.5355695469344219</v>
      </c>
      <c r="I132" s="75">
        <v>2.7444858608078437</v>
      </c>
      <c r="J132" s="77">
        <v>0.99999999999999989</v>
      </c>
      <c r="K132" s="79">
        <v>1.1187500000000017E-2</v>
      </c>
      <c r="L132" s="103"/>
      <c r="M132" s="75"/>
      <c r="N132" s="75"/>
      <c r="O132" s="76"/>
      <c r="P132" s="75"/>
      <c r="Q132" s="75"/>
      <c r="R132" s="75"/>
      <c r="S132" s="77"/>
      <c r="T132" s="79"/>
      <c r="U132" s="75"/>
      <c r="V132" s="75"/>
      <c r="W132" s="75"/>
      <c r="X132" s="76"/>
      <c r="Y132" s="75"/>
      <c r="Z132" s="75"/>
      <c r="AA132" s="75"/>
      <c r="AB132" s="77"/>
      <c r="AC132" s="79"/>
      <c r="AD132" s="75"/>
      <c r="AE132" s="75"/>
      <c r="AF132" s="75"/>
      <c r="AG132" s="76"/>
      <c r="AH132" s="75"/>
      <c r="AI132" s="75"/>
      <c r="AJ132" s="75"/>
      <c r="AK132" s="77"/>
      <c r="AL132" s="79"/>
      <c r="AM132" s="75"/>
      <c r="AN132" s="75"/>
      <c r="AO132" s="75"/>
      <c r="AP132" s="76"/>
      <c r="AQ132" s="75"/>
      <c r="AR132" s="75"/>
      <c r="AS132" s="75"/>
      <c r="AT132" s="77"/>
      <c r="AU132" s="79"/>
      <c r="AV132" s="75"/>
      <c r="AW132" s="75"/>
      <c r="AX132" s="75"/>
      <c r="AY132" s="76"/>
      <c r="AZ132" s="75"/>
      <c r="BA132" s="75"/>
      <c r="BB132" s="75"/>
      <c r="BC132" s="77"/>
      <c r="BD132" s="79"/>
    </row>
    <row r="133" spans="1:56" ht="30" customHeight="1">
      <c r="A133" s="74" t="s">
        <v>290</v>
      </c>
      <c r="B133" s="97" t="s">
        <v>264</v>
      </c>
      <c r="C133" s="99">
        <v>0.35</v>
      </c>
      <c r="D133" s="75">
        <v>0.05</v>
      </c>
      <c r="E133" s="75">
        <v>0.05</v>
      </c>
      <c r="F133" s="76">
        <v>4.4494245731620044E-3</v>
      </c>
      <c r="G133" s="75">
        <v>0.34159374999999997</v>
      </c>
      <c r="H133" s="75">
        <v>3.7458027195688404</v>
      </c>
      <c r="I133" s="75">
        <v>3.1160396373413288</v>
      </c>
      <c r="J133" s="77">
        <v>1</v>
      </c>
      <c r="K133" s="79">
        <v>-8.406250000000004E-3</v>
      </c>
      <c r="L133" s="103"/>
      <c r="M133" s="75"/>
      <c r="N133" s="75"/>
      <c r="O133" s="76"/>
      <c r="P133" s="75"/>
      <c r="Q133" s="75"/>
      <c r="R133" s="75"/>
      <c r="S133" s="77"/>
      <c r="T133" s="79"/>
      <c r="U133" s="75"/>
      <c r="V133" s="75"/>
      <c r="W133" s="75"/>
      <c r="X133" s="76"/>
      <c r="Y133" s="75"/>
      <c r="Z133" s="75"/>
      <c r="AA133" s="75"/>
      <c r="AB133" s="77"/>
      <c r="AC133" s="79"/>
      <c r="AD133" s="75"/>
      <c r="AE133" s="75"/>
      <c r="AF133" s="75"/>
      <c r="AG133" s="76"/>
      <c r="AH133" s="75"/>
      <c r="AI133" s="75"/>
      <c r="AJ133" s="75"/>
      <c r="AK133" s="77"/>
      <c r="AL133" s="79"/>
      <c r="AM133" s="75"/>
      <c r="AN133" s="75"/>
      <c r="AO133" s="75"/>
      <c r="AP133" s="76"/>
      <c r="AQ133" s="75"/>
      <c r="AR133" s="75"/>
      <c r="AS133" s="75"/>
      <c r="AT133" s="77"/>
      <c r="AU133" s="79"/>
      <c r="AV133" s="75"/>
      <c r="AW133" s="75"/>
      <c r="AX133" s="75"/>
      <c r="AY133" s="76"/>
      <c r="AZ133" s="75"/>
      <c r="BA133" s="75"/>
      <c r="BB133" s="75"/>
      <c r="BC133" s="77"/>
      <c r="BD133" s="79"/>
    </row>
    <row r="134" spans="1:56" ht="30" customHeight="1">
      <c r="A134" s="74" t="s">
        <v>290</v>
      </c>
      <c r="B134" s="97" t="s">
        <v>264</v>
      </c>
      <c r="C134" s="99">
        <v>0.35</v>
      </c>
      <c r="D134" s="75">
        <v>0.05</v>
      </c>
      <c r="E134" s="75">
        <v>0.05</v>
      </c>
      <c r="F134" s="76">
        <v>4.0925532294013838E-3</v>
      </c>
      <c r="G134" s="75">
        <v>0.34265624999999994</v>
      </c>
      <c r="H134" s="75">
        <v>4.0724373593802934</v>
      </c>
      <c r="I134" s="75">
        <v>3.4742981222213096</v>
      </c>
      <c r="J134" s="77">
        <v>1</v>
      </c>
      <c r="K134" s="79">
        <v>-7.3437500000000377E-3</v>
      </c>
      <c r="L134" s="103"/>
      <c r="M134" s="75"/>
      <c r="N134" s="75"/>
      <c r="O134" s="76"/>
      <c r="P134" s="75"/>
      <c r="Q134" s="75"/>
      <c r="R134" s="75"/>
      <c r="S134" s="77"/>
      <c r="T134" s="79"/>
      <c r="U134" s="75"/>
      <c r="V134" s="75"/>
      <c r="W134" s="75"/>
      <c r="X134" s="76"/>
      <c r="Y134" s="75"/>
      <c r="Z134" s="75"/>
      <c r="AA134" s="75"/>
      <c r="AB134" s="77"/>
      <c r="AC134" s="79"/>
      <c r="AD134" s="75"/>
      <c r="AE134" s="75"/>
      <c r="AF134" s="75"/>
      <c r="AG134" s="76"/>
      <c r="AH134" s="75"/>
      <c r="AI134" s="75"/>
      <c r="AJ134" s="75"/>
      <c r="AK134" s="77"/>
      <c r="AL134" s="79"/>
      <c r="AM134" s="75"/>
      <c r="AN134" s="75"/>
      <c r="AO134" s="75"/>
      <c r="AP134" s="76"/>
      <c r="AQ134" s="75"/>
      <c r="AR134" s="75"/>
      <c r="AS134" s="75"/>
      <c r="AT134" s="77"/>
      <c r="AU134" s="79"/>
      <c r="AV134" s="75"/>
      <c r="AW134" s="75"/>
      <c r="AX134" s="75"/>
      <c r="AY134" s="76"/>
      <c r="AZ134" s="75"/>
      <c r="BA134" s="75"/>
      <c r="BB134" s="75"/>
      <c r="BC134" s="77"/>
      <c r="BD134" s="79"/>
    </row>
    <row r="135" spans="1:56" ht="30" customHeight="1">
      <c r="A135" s="74" t="s">
        <v>290</v>
      </c>
      <c r="B135" s="97" t="s">
        <v>264</v>
      </c>
      <c r="C135" s="99">
        <v>0.35</v>
      </c>
      <c r="D135" s="75">
        <v>0.05</v>
      </c>
      <c r="E135" s="75">
        <v>0.05</v>
      </c>
      <c r="F135" s="76">
        <v>6.2545950850090544E-3</v>
      </c>
      <c r="G135" s="75">
        <v>0.35590625000000004</v>
      </c>
      <c r="H135" s="75">
        <v>2.6647075374412563</v>
      </c>
      <c r="I135" s="75">
        <v>2.3499389595810047</v>
      </c>
      <c r="J135" s="77">
        <v>0.99999999999910427</v>
      </c>
      <c r="K135" s="79">
        <v>5.9062500000000573E-3</v>
      </c>
      <c r="L135" s="103"/>
      <c r="M135" s="75"/>
      <c r="N135" s="75"/>
      <c r="O135" s="76"/>
      <c r="P135" s="75"/>
      <c r="Q135" s="75"/>
      <c r="R135" s="75"/>
      <c r="S135" s="77"/>
      <c r="T135" s="79"/>
      <c r="U135" s="75"/>
      <c r="V135" s="75"/>
      <c r="W135" s="75"/>
      <c r="X135" s="76"/>
      <c r="Y135" s="75"/>
      <c r="Z135" s="75"/>
      <c r="AA135" s="75"/>
      <c r="AB135" s="77"/>
      <c r="AC135" s="79"/>
      <c r="AD135" s="75"/>
      <c r="AE135" s="75"/>
      <c r="AF135" s="75"/>
      <c r="AG135" s="76"/>
      <c r="AH135" s="75"/>
      <c r="AI135" s="75"/>
      <c r="AJ135" s="75"/>
      <c r="AK135" s="77"/>
      <c r="AL135" s="79"/>
      <c r="AM135" s="75"/>
      <c r="AN135" s="75"/>
      <c r="AO135" s="75"/>
      <c r="AP135" s="76"/>
      <c r="AQ135" s="75"/>
      <c r="AR135" s="75"/>
      <c r="AS135" s="75"/>
      <c r="AT135" s="77"/>
      <c r="AU135" s="79"/>
      <c r="AV135" s="75"/>
      <c r="AW135" s="75"/>
      <c r="AX135" s="75"/>
      <c r="AY135" s="76"/>
      <c r="AZ135" s="75"/>
      <c r="BA135" s="75"/>
      <c r="BB135" s="75"/>
      <c r="BC135" s="77"/>
      <c r="BD135" s="79"/>
    </row>
    <row r="136" spans="1:56" ht="30" customHeight="1">
      <c r="A136" s="74" t="s">
        <v>291</v>
      </c>
      <c r="B136" s="97" t="s">
        <v>264</v>
      </c>
      <c r="C136" s="99">
        <v>0.35</v>
      </c>
      <c r="D136" s="75">
        <v>0.05</v>
      </c>
      <c r="E136" s="75">
        <v>0.05</v>
      </c>
      <c r="F136" s="76">
        <v>8.1517858720176074E-3</v>
      </c>
      <c r="G136" s="75">
        <v>0.32975000000000004</v>
      </c>
      <c r="H136" s="75">
        <v>2.0445417640173589</v>
      </c>
      <c r="I136" s="75">
        <v>1.2165023495903309</v>
      </c>
      <c r="J136" s="77">
        <v>0.99986862798473808</v>
      </c>
      <c r="K136" s="79">
        <v>-2.0249999999999935E-2</v>
      </c>
      <c r="L136" s="103"/>
      <c r="M136" s="75"/>
      <c r="N136" s="75"/>
      <c r="O136" s="76"/>
      <c r="P136" s="75"/>
      <c r="Q136" s="75"/>
      <c r="R136" s="75"/>
      <c r="S136" s="77"/>
      <c r="T136" s="79"/>
      <c r="U136" s="75"/>
      <c r="V136" s="75"/>
      <c r="W136" s="75"/>
      <c r="X136" s="76"/>
      <c r="Y136" s="75"/>
      <c r="Z136" s="75"/>
      <c r="AA136" s="75"/>
      <c r="AB136" s="77"/>
      <c r="AC136" s="79"/>
      <c r="AD136" s="75"/>
      <c r="AE136" s="75"/>
      <c r="AF136" s="75"/>
      <c r="AG136" s="76"/>
      <c r="AH136" s="75"/>
      <c r="AI136" s="75"/>
      <c r="AJ136" s="75"/>
      <c r="AK136" s="77"/>
      <c r="AL136" s="79"/>
      <c r="AM136" s="75"/>
      <c r="AN136" s="75"/>
      <c r="AO136" s="75"/>
      <c r="AP136" s="76"/>
      <c r="AQ136" s="75"/>
      <c r="AR136" s="75"/>
      <c r="AS136" s="75"/>
      <c r="AT136" s="77"/>
      <c r="AU136" s="79"/>
      <c r="AV136" s="75"/>
      <c r="AW136" s="75"/>
      <c r="AX136" s="75"/>
      <c r="AY136" s="76"/>
      <c r="AZ136" s="75"/>
      <c r="BA136" s="75"/>
      <c r="BB136" s="75"/>
      <c r="BC136" s="77"/>
      <c r="BD136" s="79"/>
    </row>
    <row r="137" spans="1:56" ht="30" customHeight="1">
      <c r="A137" s="74" t="s">
        <v>291</v>
      </c>
      <c r="B137" s="97" t="s">
        <v>264</v>
      </c>
      <c r="C137" s="99">
        <v>0.35</v>
      </c>
      <c r="D137" s="75">
        <v>0.05</v>
      </c>
      <c r="E137" s="75">
        <v>0.05</v>
      </c>
      <c r="F137" s="76">
        <v>1.0700043337265278E-2</v>
      </c>
      <c r="G137" s="75">
        <v>0.32465625000000004</v>
      </c>
      <c r="H137" s="75">
        <v>1.5576260900384669</v>
      </c>
      <c r="I137" s="75">
        <v>0.76810436565022056</v>
      </c>
      <c r="J137" s="77">
        <v>0.98939746285368324</v>
      </c>
      <c r="K137" s="79">
        <v>-2.5343749999999943E-2</v>
      </c>
      <c r="L137" s="103"/>
      <c r="M137" s="75"/>
      <c r="N137" s="75"/>
      <c r="O137" s="76"/>
      <c r="P137" s="75"/>
      <c r="Q137" s="75"/>
      <c r="R137" s="75"/>
      <c r="S137" s="77"/>
      <c r="T137" s="79"/>
      <c r="U137" s="75"/>
      <c r="V137" s="75"/>
      <c r="W137" s="75"/>
      <c r="X137" s="76"/>
      <c r="Y137" s="75"/>
      <c r="Z137" s="75"/>
      <c r="AA137" s="75"/>
      <c r="AB137" s="77"/>
      <c r="AC137" s="79"/>
      <c r="AD137" s="75"/>
      <c r="AE137" s="75"/>
      <c r="AF137" s="75"/>
      <c r="AG137" s="76"/>
      <c r="AH137" s="75"/>
      <c r="AI137" s="75"/>
      <c r="AJ137" s="75"/>
      <c r="AK137" s="77"/>
      <c r="AL137" s="79"/>
      <c r="AM137" s="75"/>
      <c r="AN137" s="75"/>
      <c r="AO137" s="75"/>
      <c r="AP137" s="76"/>
      <c r="AQ137" s="75"/>
      <c r="AR137" s="75"/>
      <c r="AS137" s="75"/>
      <c r="AT137" s="77"/>
      <c r="AU137" s="79"/>
      <c r="AV137" s="75"/>
      <c r="AW137" s="75"/>
      <c r="AX137" s="75"/>
      <c r="AY137" s="76"/>
      <c r="AZ137" s="75"/>
      <c r="BA137" s="75"/>
      <c r="BB137" s="75"/>
      <c r="BC137" s="77"/>
      <c r="BD137" s="79"/>
    </row>
    <row r="138" spans="1:56" ht="30" customHeight="1">
      <c r="A138" s="74" t="s">
        <v>291</v>
      </c>
      <c r="B138" s="97" t="s">
        <v>264</v>
      </c>
      <c r="C138" s="99">
        <v>0.35</v>
      </c>
      <c r="D138" s="75">
        <v>0.05</v>
      </c>
      <c r="E138" s="75">
        <v>0.05</v>
      </c>
      <c r="F138" s="76">
        <v>9.0373329636997644E-3</v>
      </c>
      <c r="G138" s="75">
        <v>0.32256250000000009</v>
      </c>
      <c r="H138" s="75">
        <v>1.8442019048774263</v>
      </c>
      <c r="I138" s="75">
        <v>0.83219610957594237</v>
      </c>
      <c r="J138" s="77">
        <v>0.99373027823929461</v>
      </c>
      <c r="K138" s="79">
        <v>-2.7437499999999893E-2</v>
      </c>
      <c r="L138" s="103"/>
      <c r="M138" s="75"/>
      <c r="N138" s="75"/>
      <c r="O138" s="76"/>
      <c r="P138" s="75"/>
      <c r="Q138" s="75"/>
      <c r="R138" s="75"/>
      <c r="S138" s="77"/>
      <c r="T138" s="79"/>
      <c r="U138" s="75"/>
      <c r="V138" s="75"/>
      <c r="W138" s="75"/>
      <c r="X138" s="76"/>
      <c r="Y138" s="75"/>
      <c r="Z138" s="75"/>
      <c r="AA138" s="75"/>
      <c r="AB138" s="77"/>
      <c r="AC138" s="79"/>
      <c r="AD138" s="75"/>
      <c r="AE138" s="75"/>
      <c r="AF138" s="75"/>
      <c r="AG138" s="76"/>
      <c r="AH138" s="75"/>
      <c r="AI138" s="75"/>
      <c r="AJ138" s="75"/>
      <c r="AK138" s="77"/>
      <c r="AL138" s="79"/>
      <c r="AM138" s="75"/>
      <c r="AN138" s="75"/>
      <c r="AO138" s="75"/>
      <c r="AP138" s="76"/>
      <c r="AQ138" s="75"/>
      <c r="AR138" s="75"/>
      <c r="AS138" s="75"/>
      <c r="AT138" s="77"/>
      <c r="AU138" s="79"/>
      <c r="AV138" s="75"/>
      <c r="AW138" s="75"/>
      <c r="AX138" s="75"/>
      <c r="AY138" s="76"/>
      <c r="AZ138" s="75"/>
      <c r="BA138" s="75"/>
      <c r="BB138" s="75"/>
      <c r="BC138" s="77"/>
      <c r="BD138" s="79"/>
    </row>
    <row r="139" spans="1:56" ht="30" customHeight="1">
      <c r="A139" s="74" t="s">
        <v>291</v>
      </c>
      <c r="B139" s="97" t="s">
        <v>264</v>
      </c>
      <c r="C139" s="99">
        <v>0.35</v>
      </c>
      <c r="D139" s="75">
        <v>0.05</v>
      </c>
      <c r="E139" s="75">
        <v>0.05</v>
      </c>
      <c r="F139" s="76">
        <v>7.2108229587152925E-3</v>
      </c>
      <c r="G139" s="75">
        <v>0.32393750000000004</v>
      </c>
      <c r="H139" s="75">
        <v>2.3113404339684496</v>
      </c>
      <c r="I139" s="75">
        <v>1.1065542327623981</v>
      </c>
      <c r="J139" s="77">
        <v>0.99954936864772781</v>
      </c>
      <c r="K139" s="79">
        <v>-2.6062499999999933E-2</v>
      </c>
      <c r="L139" s="103"/>
      <c r="M139" s="75"/>
      <c r="N139" s="75"/>
      <c r="O139" s="76"/>
      <c r="P139" s="75"/>
      <c r="Q139" s="75"/>
      <c r="R139" s="75"/>
      <c r="S139" s="77"/>
      <c r="T139" s="79"/>
      <c r="U139" s="75"/>
      <c r="V139" s="75"/>
      <c r="W139" s="75"/>
      <c r="X139" s="76"/>
      <c r="Y139" s="75"/>
      <c r="Z139" s="75"/>
      <c r="AA139" s="75"/>
      <c r="AB139" s="77"/>
      <c r="AC139" s="79"/>
      <c r="AD139" s="75"/>
      <c r="AE139" s="75"/>
      <c r="AF139" s="75"/>
      <c r="AG139" s="76"/>
      <c r="AH139" s="75"/>
      <c r="AI139" s="75"/>
      <c r="AJ139" s="75"/>
      <c r="AK139" s="77"/>
      <c r="AL139" s="79"/>
      <c r="AM139" s="75"/>
      <c r="AN139" s="75"/>
      <c r="AO139" s="75"/>
      <c r="AP139" s="76"/>
      <c r="AQ139" s="75"/>
      <c r="AR139" s="75"/>
      <c r="AS139" s="75"/>
      <c r="AT139" s="77"/>
      <c r="AU139" s="79"/>
      <c r="AV139" s="75"/>
      <c r="AW139" s="75"/>
      <c r="AX139" s="75"/>
      <c r="AY139" s="76"/>
      <c r="AZ139" s="75"/>
      <c r="BA139" s="75"/>
      <c r="BB139" s="75"/>
      <c r="BC139" s="77"/>
      <c r="BD139" s="79"/>
    </row>
    <row r="140" spans="1:56" ht="30" customHeight="1">
      <c r="A140" s="74" t="s">
        <v>292</v>
      </c>
      <c r="B140" s="97" t="s">
        <v>264</v>
      </c>
      <c r="C140" s="99">
        <v>0.35</v>
      </c>
      <c r="D140" s="75">
        <v>0.05</v>
      </c>
      <c r="E140" s="75">
        <v>0.05</v>
      </c>
      <c r="F140" s="76">
        <v>1.4699133176110485E-2</v>
      </c>
      <c r="G140" s="75">
        <v>0.34324999999999994</v>
      </c>
      <c r="H140" s="75">
        <v>1.1338537087175915</v>
      </c>
      <c r="I140" s="75">
        <v>0.98078345804071576</v>
      </c>
      <c r="J140" s="77">
        <v>0.99831482953596662</v>
      </c>
      <c r="K140" s="79">
        <v>-6.7500000000000338E-3</v>
      </c>
      <c r="L140" s="103"/>
      <c r="M140" s="75"/>
      <c r="N140" s="75"/>
      <c r="O140" s="76"/>
      <c r="P140" s="75"/>
      <c r="Q140" s="75"/>
      <c r="R140" s="75"/>
      <c r="S140" s="77"/>
      <c r="T140" s="79"/>
      <c r="U140" s="75"/>
      <c r="V140" s="75"/>
      <c r="W140" s="75"/>
      <c r="X140" s="76"/>
      <c r="Y140" s="75"/>
      <c r="Z140" s="75"/>
      <c r="AA140" s="75"/>
      <c r="AB140" s="77"/>
      <c r="AC140" s="79"/>
      <c r="AD140" s="75"/>
      <c r="AE140" s="75"/>
      <c r="AF140" s="75"/>
      <c r="AG140" s="76"/>
      <c r="AH140" s="75"/>
      <c r="AI140" s="75"/>
      <c r="AJ140" s="75"/>
      <c r="AK140" s="77"/>
      <c r="AL140" s="79"/>
      <c r="AM140" s="75"/>
      <c r="AN140" s="75"/>
      <c r="AO140" s="75"/>
      <c r="AP140" s="76"/>
      <c r="AQ140" s="75"/>
      <c r="AR140" s="75"/>
      <c r="AS140" s="75"/>
      <c r="AT140" s="77"/>
      <c r="AU140" s="79"/>
      <c r="AV140" s="75"/>
      <c r="AW140" s="75"/>
      <c r="AX140" s="75"/>
      <c r="AY140" s="76"/>
      <c r="AZ140" s="75"/>
      <c r="BA140" s="75"/>
      <c r="BB140" s="75"/>
      <c r="BC140" s="77"/>
      <c r="BD140" s="79"/>
    </row>
    <row r="141" spans="1:56" ht="30" customHeight="1">
      <c r="A141" s="74" t="s">
        <v>292</v>
      </c>
      <c r="B141" s="97" t="s">
        <v>264</v>
      </c>
      <c r="C141" s="99">
        <v>0.35</v>
      </c>
      <c r="D141" s="75">
        <v>0.05</v>
      </c>
      <c r="E141" s="75">
        <v>0.05</v>
      </c>
      <c r="F141" s="76">
        <v>1.2683770109614422E-2</v>
      </c>
      <c r="G141" s="75">
        <v>0.33465624999999999</v>
      </c>
      <c r="H141" s="75">
        <v>1.3140151960049455</v>
      </c>
      <c r="I141" s="75">
        <v>0.9107767827309281</v>
      </c>
      <c r="J141" s="77">
        <v>0.99685546847382223</v>
      </c>
      <c r="K141" s="79">
        <v>-1.5343749999999989E-2</v>
      </c>
      <c r="L141" s="103"/>
      <c r="M141" s="75"/>
      <c r="N141" s="75"/>
      <c r="O141" s="76"/>
      <c r="P141" s="75"/>
      <c r="Q141" s="75"/>
      <c r="R141" s="75"/>
      <c r="S141" s="77"/>
      <c r="T141" s="79"/>
      <c r="U141" s="75"/>
      <c r="V141" s="75"/>
      <c r="W141" s="75"/>
      <c r="X141" s="76"/>
      <c r="Y141" s="75"/>
      <c r="Z141" s="75"/>
      <c r="AA141" s="75"/>
      <c r="AB141" s="77"/>
      <c r="AC141" s="79"/>
      <c r="AD141" s="75"/>
      <c r="AE141" s="75"/>
      <c r="AF141" s="75"/>
      <c r="AG141" s="76"/>
      <c r="AH141" s="75"/>
      <c r="AI141" s="75"/>
      <c r="AJ141" s="75"/>
      <c r="AK141" s="77"/>
      <c r="AL141" s="79"/>
      <c r="AM141" s="75"/>
      <c r="AN141" s="75"/>
      <c r="AO141" s="75"/>
      <c r="AP141" s="76"/>
      <c r="AQ141" s="75"/>
      <c r="AR141" s="75"/>
      <c r="AS141" s="75"/>
      <c r="AT141" s="77"/>
      <c r="AU141" s="79"/>
      <c r="AV141" s="75"/>
      <c r="AW141" s="75"/>
      <c r="AX141" s="75"/>
      <c r="AY141" s="76"/>
      <c r="AZ141" s="75"/>
      <c r="BA141" s="75"/>
      <c r="BB141" s="75"/>
      <c r="BC141" s="77"/>
      <c r="BD141" s="79"/>
    </row>
    <row r="142" spans="1:56" ht="30" customHeight="1">
      <c r="A142" s="74" t="s">
        <v>292</v>
      </c>
      <c r="B142" s="97" t="s">
        <v>264</v>
      </c>
      <c r="C142" s="99">
        <v>0.35</v>
      </c>
      <c r="D142" s="75">
        <v>0.05</v>
      </c>
      <c r="E142" s="75">
        <v>0.05</v>
      </c>
      <c r="F142" s="76">
        <v>1.1563595196605925E-2</v>
      </c>
      <c r="G142" s="75">
        <v>0.33134375000000005</v>
      </c>
      <c r="H142" s="75">
        <v>1.441304921462363</v>
      </c>
      <c r="I142" s="75">
        <v>0.90351802264172065</v>
      </c>
      <c r="J142" s="77">
        <v>0.99664145374207591</v>
      </c>
      <c r="K142" s="79">
        <v>-1.865624999999993E-2</v>
      </c>
      <c r="L142" s="103"/>
      <c r="M142" s="75"/>
      <c r="N142" s="75"/>
      <c r="O142" s="76"/>
      <c r="P142" s="75"/>
      <c r="Q142" s="75"/>
      <c r="R142" s="75"/>
      <c r="S142" s="77"/>
      <c r="T142" s="79"/>
      <c r="U142" s="75"/>
      <c r="V142" s="75"/>
      <c r="W142" s="75"/>
      <c r="X142" s="76"/>
      <c r="Y142" s="75"/>
      <c r="Z142" s="75"/>
      <c r="AA142" s="75"/>
      <c r="AB142" s="77"/>
      <c r="AC142" s="79"/>
      <c r="AD142" s="75"/>
      <c r="AE142" s="75"/>
      <c r="AF142" s="75"/>
      <c r="AG142" s="76"/>
      <c r="AH142" s="75"/>
      <c r="AI142" s="75"/>
      <c r="AJ142" s="75"/>
      <c r="AK142" s="77"/>
      <c r="AL142" s="79"/>
      <c r="AM142" s="75"/>
      <c r="AN142" s="75"/>
      <c r="AO142" s="75"/>
      <c r="AP142" s="76"/>
      <c r="AQ142" s="75"/>
      <c r="AR142" s="75"/>
      <c r="AS142" s="75"/>
      <c r="AT142" s="77"/>
      <c r="AU142" s="79"/>
      <c r="AV142" s="75"/>
      <c r="AW142" s="75"/>
      <c r="AX142" s="75"/>
      <c r="AY142" s="76"/>
      <c r="AZ142" s="75"/>
      <c r="BA142" s="75"/>
      <c r="BB142" s="75"/>
      <c r="BC142" s="77"/>
      <c r="BD142" s="79"/>
    </row>
    <row r="143" spans="1:56" ht="30" customHeight="1">
      <c r="A143" s="74" t="s">
        <v>292</v>
      </c>
      <c r="B143" s="97" t="s">
        <v>264</v>
      </c>
      <c r="C143" s="99">
        <v>0.35</v>
      </c>
      <c r="D143" s="75">
        <v>0.05</v>
      </c>
      <c r="E143" s="75">
        <v>0.05</v>
      </c>
      <c r="F143" s="76">
        <v>8.752822125537003E-3</v>
      </c>
      <c r="G143" s="75">
        <v>0.33796875000000004</v>
      </c>
      <c r="H143" s="75">
        <v>1.9041477625873873</v>
      </c>
      <c r="I143" s="75">
        <v>1.4459622072147995</v>
      </c>
      <c r="J143" s="77">
        <v>0.9999928070329005</v>
      </c>
      <c r="K143" s="79">
        <v>-1.2031249999999938E-2</v>
      </c>
      <c r="L143" s="103"/>
      <c r="M143" s="75"/>
      <c r="N143" s="75"/>
      <c r="O143" s="76"/>
      <c r="P143" s="75"/>
      <c r="Q143" s="75"/>
      <c r="R143" s="75"/>
      <c r="S143" s="77"/>
      <c r="T143" s="79"/>
      <c r="U143" s="75"/>
      <c r="V143" s="75"/>
      <c r="W143" s="75"/>
      <c r="X143" s="76"/>
      <c r="Y143" s="75"/>
      <c r="Z143" s="75"/>
      <c r="AA143" s="75"/>
      <c r="AB143" s="77"/>
      <c r="AC143" s="79"/>
      <c r="AD143" s="75"/>
      <c r="AE143" s="75"/>
      <c r="AF143" s="75"/>
      <c r="AG143" s="76"/>
      <c r="AH143" s="75"/>
      <c r="AI143" s="75"/>
      <c r="AJ143" s="75"/>
      <c r="AK143" s="77"/>
      <c r="AL143" s="79"/>
      <c r="AM143" s="75"/>
      <c r="AN143" s="75"/>
      <c r="AO143" s="75"/>
      <c r="AP143" s="76"/>
      <c r="AQ143" s="75"/>
      <c r="AR143" s="75"/>
      <c r="AS143" s="75"/>
      <c r="AT143" s="77"/>
      <c r="AU143" s="79"/>
      <c r="AV143" s="75"/>
      <c r="AW143" s="75"/>
      <c r="AX143" s="75"/>
      <c r="AY143" s="76"/>
      <c r="AZ143" s="75"/>
      <c r="BA143" s="75"/>
      <c r="BB143" s="75"/>
      <c r="BC143" s="77"/>
      <c r="BD143" s="79"/>
    </row>
    <row r="144" spans="1:56" ht="30" customHeight="1">
      <c r="A144" s="74" t="s">
        <v>293</v>
      </c>
      <c r="B144" s="97" t="s">
        <v>264</v>
      </c>
      <c r="C144" s="99">
        <v>0.35</v>
      </c>
      <c r="D144" s="75">
        <v>0.05</v>
      </c>
      <c r="E144" s="75">
        <v>0.05</v>
      </c>
      <c r="F144" s="76">
        <v>7.223393894481912E-3</v>
      </c>
      <c r="G144" s="75">
        <v>0.35037499999999994</v>
      </c>
      <c r="H144" s="75">
        <v>2.3073179879334349</v>
      </c>
      <c r="I144" s="75">
        <v>2.2900131030239361</v>
      </c>
      <c r="J144" s="77">
        <v>0.99999999999524913</v>
      </c>
      <c r="K144" s="79">
        <v>3.749999999999587E-4</v>
      </c>
      <c r="L144" s="103"/>
      <c r="M144" s="75"/>
      <c r="N144" s="75"/>
      <c r="O144" s="76"/>
      <c r="P144" s="75"/>
      <c r="Q144" s="75"/>
      <c r="R144" s="75"/>
      <c r="S144" s="77"/>
      <c r="T144" s="79"/>
      <c r="U144" s="75"/>
      <c r="V144" s="75"/>
      <c r="W144" s="75"/>
      <c r="X144" s="76"/>
      <c r="Y144" s="75"/>
      <c r="Z144" s="75"/>
      <c r="AA144" s="75"/>
      <c r="AB144" s="77"/>
      <c r="AC144" s="79"/>
      <c r="AD144" s="75"/>
      <c r="AE144" s="75"/>
      <c r="AF144" s="75"/>
      <c r="AG144" s="76"/>
      <c r="AH144" s="75"/>
      <c r="AI144" s="75"/>
      <c r="AJ144" s="75"/>
      <c r="AK144" s="77"/>
      <c r="AL144" s="79"/>
      <c r="AM144" s="75"/>
      <c r="AN144" s="75"/>
      <c r="AO144" s="75"/>
      <c r="AP144" s="76"/>
      <c r="AQ144" s="75"/>
      <c r="AR144" s="75"/>
      <c r="AS144" s="75"/>
      <c r="AT144" s="77"/>
      <c r="AU144" s="79"/>
      <c r="AV144" s="75"/>
      <c r="AW144" s="75"/>
      <c r="AX144" s="75"/>
      <c r="AY144" s="76"/>
      <c r="AZ144" s="75"/>
      <c r="BA144" s="75"/>
      <c r="BB144" s="75"/>
      <c r="BC144" s="77"/>
      <c r="BD144" s="79"/>
    </row>
    <row r="145" spans="1:56" ht="30" customHeight="1">
      <c r="A145" s="74" t="s">
        <v>293</v>
      </c>
      <c r="B145" s="97" t="s">
        <v>264</v>
      </c>
      <c r="C145" s="100">
        <v>0.35</v>
      </c>
      <c r="D145" s="78">
        <v>0.05</v>
      </c>
      <c r="E145" s="78">
        <v>0.05</v>
      </c>
      <c r="F145" s="76">
        <v>4.6079130746169324E-3</v>
      </c>
      <c r="G145" s="75">
        <v>0.34015624999999999</v>
      </c>
      <c r="H145" s="75">
        <v>3.6169663786576978</v>
      </c>
      <c r="I145" s="75">
        <v>2.9048761228594642</v>
      </c>
      <c r="J145" s="77">
        <v>1</v>
      </c>
      <c r="K145" s="79">
        <v>-9.8437499999999845E-3</v>
      </c>
      <c r="L145" s="103"/>
      <c r="M145" s="75"/>
      <c r="N145" s="75"/>
      <c r="O145" s="76"/>
      <c r="P145" s="75"/>
      <c r="Q145" s="75"/>
      <c r="R145" s="75"/>
      <c r="S145" s="77"/>
      <c r="T145" s="79"/>
      <c r="U145" s="75"/>
      <c r="V145" s="75"/>
      <c r="W145" s="75"/>
      <c r="X145" s="76"/>
      <c r="Y145" s="75"/>
      <c r="Z145" s="75"/>
      <c r="AA145" s="75"/>
      <c r="AB145" s="77"/>
      <c r="AC145" s="79"/>
      <c r="AD145" s="75"/>
      <c r="AE145" s="75"/>
      <c r="AF145" s="75"/>
      <c r="AG145" s="76"/>
      <c r="AH145" s="75"/>
      <c r="AI145" s="75"/>
      <c r="AJ145" s="75"/>
      <c r="AK145" s="77"/>
      <c r="AL145" s="79"/>
      <c r="AM145" s="75"/>
      <c r="AN145" s="75"/>
      <c r="AO145" s="75"/>
      <c r="AP145" s="76"/>
      <c r="AQ145" s="75"/>
      <c r="AR145" s="75"/>
      <c r="AS145" s="75"/>
      <c r="AT145" s="77"/>
      <c r="AU145" s="79"/>
      <c r="AV145" s="75"/>
      <c r="AW145" s="75"/>
      <c r="AX145" s="75"/>
      <c r="AY145" s="76"/>
      <c r="AZ145" s="75"/>
      <c r="BA145" s="75"/>
      <c r="BB145" s="75"/>
      <c r="BC145" s="77"/>
      <c r="BD145" s="79"/>
    </row>
    <row r="146" spans="1:56" ht="30" customHeight="1">
      <c r="A146" s="74" t="s">
        <v>293</v>
      </c>
      <c r="B146" s="98" t="s">
        <v>264</v>
      </c>
      <c r="C146" s="100">
        <v>0.35</v>
      </c>
      <c r="D146" s="78">
        <v>0.05</v>
      </c>
      <c r="E146" s="78">
        <v>0.05</v>
      </c>
      <c r="F146" s="76">
        <v>8.5042683780064791E-3</v>
      </c>
      <c r="G146" s="75">
        <v>0.34199999999999997</v>
      </c>
      <c r="H146" s="75">
        <v>1.9598001763172914</v>
      </c>
      <c r="I146" s="75">
        <v>1.6462321481065243</v>
      </c>
      <c r="J146" s="77">
        <v>0.99999960676282074</v>
      </c>
      <c r="K146" s="79">
        <v>-8.0000000000000071E-3</v>
      </c>
      <c r="L146" s="103"/>
      <c r="M146" s="75"/>
      <c r="N146" s="75"/>
      <c r="O146" s="76"/>
      <c r="P146" s="75"/>
      <c r="Q146" s="75"/>
      <c r="R146" s="75"/>
      <c r="S146" s="77"/>
      <c r="T146" s="79"/>
      <c r="U146" s="75"/>
      <c r="V146" s="75"/>
      <c r="W146" s="75"/>
      <c r="X146" s="76"/>
      <c r="Y146" s="75"/>
      <c r="Z146" s="75"/>
      <c r="AA146" s="75"/>
      <c r="AB146" s="77"/>
      <c r="AC146" s="79"/>
      <c r="AD146" s="75"/>
      <c r="AE146" s="75"/>
      <c r="AF146" s="75"/>
      <c r="AG146" s="76"/>
      <c r="AH146" s="75"/>
      <c r="AI146" s="75"/>
      <c r="AJ146" s="75"/>
      <c r="AK146" s="77"/>
      <c r="AL146" s="79"/>
      <c r="AM146" s="75"/>
      <c r="AN146" s="75"/>
      <c r="AO146" s="75"/>
      <c r="AP146" s="76"/>
      <c r="AQ146" s="75"/>
      <c r="AR146" s="75"/>
      <c r="AS146" s="75"/>
      <c r="AT146" s="77"/>
      <c r="AU146" s="79"/>
      <c r="AV146" s="75"/>
      <c r="AW146" s="75"/>
      <c r="AX146" s="75"/>
      <c r="AY146" s="76"/>
      <c r="AZ146" s="75"/>
      <c r="BA146" s="75"/>
      <c r="BB146" s="75"/>
      <c r="BC146" s="77"/>
      <c r="BD146" s="79"/>
    </row>
    <row r="147" spans="1:56" ht="30" customHeight="1">
      <c r="A147" s="74" t="s">
        <v>293</v>
      </c>
      <c r="B147" s="98" t="s">
        <v>264</v>
      </c>
      <c r="C147" s="100">
        <v>0.35</v>
      </c>
      <c r="D147" s="78">
        <v>0.05</v>
      </c>
      <c r="E147" s="78">
        <v>0.05</v>
      </c>
      <c r="F147" s="76">
        <v>4.3262840719222023E-3</v>
      </c>
      <c r="G147" s="75">
        <v>0.33584375</v>
      </c>
      <c r="H147" s="75">
        <v>3.8524207818053728</v>
      </c>
      <c r="I147" s="75">
        <v>2.7617041479567281</v>
      </c>
      <c r="J147" s="77">
        <v>0.99999999999999989</v>
      </c>
      <c r="K147" s="79">
        <v>-1.4156249999999981E-2</v>
      </c>
      <c r="L147" s="103"/>
      <c r="M147" s="75"/>
      <c r="N147" s="75"/>
      <c r="O147" s="76"/>
      <c r="P147" s="75"/>
      <c r="Q147" s="75"/>
      <c r="R147" s="75"/>
      <c r="S147" s="77"/>
      <c r="T147" s="79"/>
      <c r="U147" s="75"/>
      <c r="V147" s="75"/>
      <c r="W147" s="75"/>
      <c r="X147" s="76"/>
      <c r="Y147" s="75"/>
      <c r="Z147" s="75"/>
      <c r="AA147" s="75"/>
      <c r="AB147" s="77"/>
      <c r="AC147" s="79"/>
      <c r="AD147" s="75"/>
      <c r="AE147" s="75"/>
      <c r="AF147" s="75"/>
      <c r="AG147" s="76"/>
      <c r="AH147" s="75"/>
      <c r="AI147" s="75"/>
      <c r="AJ147" s="75"/>
      <c r="AK147" s="77"/>
      <c r="AL147" s="79"/>
      <c r="AM147" s="75"/>
      <c r="AN147" s="75"/>
      <c r="AO147" s="75"/>
      <c r="AP147" s="76"/>
      <c r="AQ147" s="75"/>
      <c r="AR147" s="75"/>
      <c r="AS147" s="75"/>
      <c r="AT147" s="77"/>
      <c r="AU147" s="79"/>
      <c r="AV147" s="75"/>
      <c r="AW147" s="75"/>
      <c r="AX147" s="75"/>
      <c r="AY147" s="76"/>
      <c r="AZ147" s="75"/>
      <c r="BA147" s="75"/>
      <c r="BB147" s="75"/>
      <c r="BC147" s="77"/>
      <c r="BD147" s="79"/>
    </row>
    <row r="148" spans="1:56" ht="30" customHeight="1">
      <c r="A148" s="74" t="s">
        <v>294</v>
      </c>
      <c r="B148" s="98" t="s">
        <v>263</v>
      </c>
      <c r="C148" s="100">
        <v>0</v>
      </c>
      <c r="D148" s="78">
        <v>0.4</v>
      </c>
      <c r="E148" s="78">
        <v>0</v>
      </c>
      <c r="F148" s="76">
        <v>1.1793929548439247E-2</v>
      </c>
      <c r="G148" s="75">
        <v>0.20900000000000002</v>
      </c>
      <c r="H148" s="75">
        <v>5.6526254793076172</v>
      </c>
      <c r="I148" s="75">
        <v>5.3982573327387744</v>
      </c>
      <c r="J148" s="77">
        <v>1</v>
      </c>
      <c r="K148" s="79">
        <v>9.000000000000008E-3</v>
      </c>
      <c r="L148" s="103"/>
      <c r="M148" s="75"/>
      <c r="N148" s="75"/>
      <c r="O148" s="76"/>
      <c r="P148" s="75"/>
      <c r="Q148" s="75"/>
      <c r="R148" s="75"/>
      <c r="S148" s="77"/>
      <c r="T148" s="79"/>
      <c r="U148" s="75"/>
      <c r="V148" s="75"/>
      <c r="W148" s="75"/>
      <c r="X148" s="76"/>
      <c r="Y148" s="75"/>
      <c r="Z148" s="75"/>
      <c r="AA148" s="75"/>
      <c r="AB148" s="77"/>
      <c r="AC148" s="79"/>
      <c r="AD148" s="75"/>
      <c r="AE148" s="75"/>
      <c r="AF148" s="75"/>
      <c r="AG148" s="76"/>
      <c r="AH148" s="75"/>
      <c r="AI148" s="75"/>
      <c r="AJ148" s="75"/>
      <c r="AK148" s="77"/>
      <c r="AL148" s="79"/>
      <c r="AM148" s="75"/>
      <c r="AN148" s="75"/>
      <c r="AO148" s="75"/>
      <c r="AP148" s="76"/>
      <c r="AQ148" s="75"/>
      <c r="AR148" s="75"/>
      <c r="AS148" s="75"/>
      <c r="AT148" s="77"/>
      <c r="AU148" s="79"/>
      <c r="AV148" s="75"/>
      <c r="AW148" s="75"/>
      <c r="AX148" s="75"/>
      <c r="AY148" s="76"/>
      <c r="AZ148" s="75"/>
      <c r="BA148" s="75"/>
      <c r="BB148" s="75"/>
      <c r="BC148" s="77"/>
      <c r="BD148" s="79"/>
    </row>
    <row r="149" spans="1:56" ht="30" customHeight="1">
      <c r="A149" s="74" t="s">
        <v>219</v>
      </c>
      <c r="B149" s="98" t="s">
        <v>220</v>
      </c>
      <c r="C149" s="100">
        <v>0</v>
      </c>
      <c r="D149" s="78">
        <v>0.1</v>
      </c>
      <c r="E149" s="78">
        <v>0</v>
      </c>
      <c r="F149" s="76">
        <v>5.0317540070135358E-3</v>
      </c>
      <c r="G149" s="75">
        <v>5.2312500000000033E-2</v>
      </c>
      <c r="H149" s="75">
        <v>3.3122975891579256</v>
      </c>
      <c r="I149" s="75">
        <v>3.1591038256593698</v>
      </c>
      <c r="J149" s="77">
        <v>1</v>
      </c>
      <c r="K149" s="79">
        <v>2.3125000000000298E-3</v>
      </c>
      <c r="L149" s="103"/>
      <c r="M149" s="75"/>
      <c r="N149" s="75"/>
      <c r="O149" s="76"/>
      <c r="P149" s="75"/>
      <c r="Q149" s="75"/>
      <c r="R149" s="75"/>
      <c r="S149" s="77"/>
      <c r="T149" s="79"/>
      <c r="U149" s="75"/>
      <c r="V149" s="75"/>
      <c r="W149" s="75"/>
      <c r="X149" s="76"/>
      <c r="Y149" s="75"/>
      <c r="Z149" s="75"/>
      <c r="AA149" s="75"/>
      <c r="AB149" s="77"/>
      <c r="AC149" s="79"/>
      <c r="AD149" s="75"/>
      <c r="AE149" s="75"/>
      <c r="AF149" s="75"/>
      <c r="AG149" s="76"/>
      <c r="AH149" s="75"/>
      <c r="AI149" s="75"/>
      <c r="AJ149" s="75"/>
      <c r="AK149" s="77"/>
      <c r="AL149" s="79"/>
      <c r="AM149" s="75"/>
      <c r="AN149" s="75"/>
      <c r="AO149" s="75"/>
      <c r="AP149" s="76"/>
      <c r="AQ149" s="75"/>
      <c r="AR149" s="75"/>
      <c r="AS149" s="75"/>
      <c r="AT149" s="77"/>
      <c r="AU149" s="79"/>
      <c r="AV149" s="75"/>
      <c r="AW149" s="75"/>
      <c r="AX149" s="75"/>
      <c r="AY149" s="76"/>
      <c r="AZ149" s="75"/>
      <c r="BA149" s="75"/>
      <c r="BB149" s="75"/>
      <c r="BC149" s="77"/>
      <c r="BD149" s="79"/>
    </row>
    <row r="150" spans="1:56" ht="30" customHeight="1">
      <c r="A150" s="74" t="s">
        <v>296</v>
      </c>
      <c r="B150" s="98" t="s">
        <v>267</v>
      </c>
      <c r="C150" s="100">
        <v>0.6</v>
      </c>
      <c r="D150" s="78">
        <v>0.1</v>
      </c>
      <c r="E150" s="78">
        <v>0.1</v>
      </c>
      <c r="F150" s="76">
        <v>5.3557889994333852E-3</v>
      </c>
      <c r="G150" s="75">
        <v>0.54065625000000017</v>
      </c>
      <c r="H150" s="75">
        <v>6.2237951003782666</v>
      </c>
      <c r="I150" s="75">
        <v>2.5303616954975503</v>
      </c>
      <c r="J150" s="77">
        <v>0.99999999999998412</v>
      </c>
      <c r="K150" s="79">
        <v>-5.9343749999999806E-2</v>
      </c>
      <c r="L150" s="103"/>
      <c r="M150" s="75"/>
      <c r="N150" s="75"/>
      <c r="O150" s="76"/>
      <c r="P150" s="75"/>
      <c r="Q150" s="75"/>
      <c r="R150" s="75"/>
      <c r="S150" s="77"/>
      <c r="T150" s="79"/>
      <c r="U150" s="75"/>
      <c r="V150" s="75"/>
      <c r="W150" s="75"/>
      <c r="X150" s="76"/>
      <c r="Y150" s="75"/>
      <c r="Z150" s="75"/>
      <c r="AA150" s="75"/>
      <c r="AB150" s="77"/>
      <c r="AC150" s="79"/>
      <c r="AD150" s="75"/>
      <c r="AE150" s="75"/>
      <c r="AF150" s="75"/>
      <c r="AG150" s="76"/>
      <c r="AH150" s="75"/>
      <c r="AI150" s="75"/>
      <c r="AJ150" s="75"/>
      <c r="AK150" s="77"/>
      <c r="AL150" s="79"/>
      <c r="AM150" s="75"/>
      <c r="AN150" s="75"/>
      <c r="AO150" s="75"/>
      <c r="AP150" s="76"/>
      <c r="AQ150" s="75"/>
      <c r="AR150" s="75"/>
      <c r="AS150" s="75"/>
      <c r="AT150" s="77"/>
      <c r="AU150" s="79"/>
      <c r="AV150" s="75"/>
      <c r="AW150" s="75"/>
      <c r="AX150" s="75"/>
      <c r="AY150" s="76"/>
      <c r="AZ150" s="75"/>
      <c r="BA150" s="75"/>
      <c r="BB150" s="75"/>
      <c r="BC150" s="77"/>
      <c r="BD150" s="79"/>
    </row>
    <row r="151" spans="1:56" ht="30" customHeight="1">
      <c r="A151" s="74" t="s">
        <v>296</v>
      </c>
      <c r="B151" s="98" t="s">
        <v>267</v>
      </c>
      <c r="C151" s="100">
        <v>0.6</v>
      </c>
      <c r="D151" s="78">
        <v>0.1</v>
      </c>
      <c r="E151" s="78">
        <v>0.1</v>
      </c>
      <c r="F151" s="76">
        <v>7.2108229587152942E-3</v>
      </c>
      <c r="G151" s="75">
        <v>0.53756250000000005</v>
      </c>
      <c r="H151" s="75">
        <v>4.6226808679368974</v>
      </c>
      <c r="I151" s="75">
        <v>1.7363945010188</v>
      </c>
      <c r="J151" s="77">
        <v>0.99999990516327331</v>
      </c>
      <c r="K151" s="79">
        <v>-6.2437499999999924E-2</v>
      </c>
      <c r="L151" s="103"/>
      <c r="M151" s="75"/>
      <c r="N151" s="75"/>
      <c r="O151" s="76"/>
      <c r="P151" s="75"/>
      <c r="Q151" s="75"/>
      <c r="R151" s="75"/>
      <c r="S151" s="77"/>
      <c r="T151" s="79"/>
      <c r="U151" s="75"/>
      <c r="V151" s="75"/>
      <c r="W151" s="75"/>
      <c r="X151" s="76"/>
      <c r="Y151" s="75"/>
      <c r="Z151" s="75"/>
      <c r="AA151" s="75"/>
      <c r="AB151" s="77"/>
      <c r="AC151" s="79"/>
      <c r="AD151" s="75"/>
      <c r="AE151" s="75"/>
      <c r="AF151" s="75"/>
      <c r="AG151" s="76"/>
      <c r="AH151" s="75"/>
      <c r="AI151" s="75"/>
      <c r="AJ151" s="75"/>
      <c r="AK151" s="77"/>
      <c r="AL151" s="79"/>
      <c r="AM151" s="75"/>
      <c r="AN151" s="75"/>
      <c r="AO151" s="75"/>
      <c r="AP151" s="76"/>
      <c r="AQ151" s="75"/>
      <c r="AR151" s="75"/>
      <c r="AS151" s="75"/>
      <c r="AT151" s="77"/>
      <c r="AU151" s="79"/>
      <c r="AV151" s="75"/>
      <c r="AW151" s="75"/>
      <c r="AX151" s="75"/>
      <c r="AY151" s="76"/>
      <c r="AZ151" s="75"/>
      <c r="BA151" s="75"/>
      <c r="BB151" s="75"/>
      <c r="BC151" s="77"/>
      <c r="BD151" s="79"/>
    </row>
    <row r="152" spans="1:56" ht="30" customHeight="1">
      <c r="A152" s="74" t="s">
        <v>296</v>
      </c>
      <c r="B152" s="98" t="s">
        <v>267</v>
      </c>
      <c r="C152" s="100">
        <v>0.6</v>
      </c>
      <c r="D152" s="78">
        <v>0.1</v>
      </c>
      <c r="E152" s="78">
        <v>0.1</v>
      </c>
      <c r="F152" s="76">
        <v>2.1229829136413018E-3</v>
      </c>
      <c r="G152" s="75">
        <v>0.55340624999999999</v>
      </c>
      <c r="H152" s="75">
        <v>15.701178336928111</v>
      </c>
      <c r="I152" s="75">
        <v>8.3854105555656684</v>
      </c>
      <c r="J152" s="77">
        <v>1</v>
      </c>
      <c r="K152" s="79">
        <v>-4.6593749999999989E-2</v>
      </c>
      <c r="L152" s="103"/>
      <c r="M152" s="75"/>
      <c r="N152" s="75"/>
      <c r="O152" s="76"/>
      <c r="P152" s="75"/>
      <c r="Q152" s="75"/>
      <c r="R152" s="75"/>
      <c r="S152" s="77"/>
      <c r="T152" s="79"/>
      <c r="U152" s="75"/>
      <c r="V152" s="75"/>
      <c r="W152" s="75"/>
      <c r="X152" s="76"/>
      <c r="Y152" s="75"/>
      <c r="Z152" s="75"/>
      <c r="AA152" s="75"/>
      <c r="AB152" s="77"/>
      <c r="AC152" s="79"/>
      <c r="AD152" s="75"/>
      <c r="AE152" s="75"/>
      <c r="AF152" s="75"/>
      <c r="AG152" s="76"/>
      <c r="AH152" s="75"/>
      <c r="AI152" s="75"/>
      <c r="AJ152" s="75"/>
      <c r="AK152" s="77"/>
      <c r="AL152" s="79"/>
      <c r="AM152" s="75"/>
      <c r="AN152" s="75"/>
      <c r="AO152" s="75"/>
      <c r="AP152" s="76"/>
      <c r="AQ152" s="75"/>
      <c r="AR152" s="75"/>
      <c r="AS152" s="75"/>
      <c r="AT152" s="77"/>
      <c r="AU152" s="79"/>
      <c r="AV152" s="75"/>
      <c r="AW152" s="75"/>
      <c r="AX152" s="75"/>
      <c r="AY152" s="76"/>
      <c r="AZ152" s="75"/>
      <c r="BA152" s="75"/>
      <c r="BB152" s="75"/>
      <c r="BC152" s="77"/>
      <c r="BD152" s="79"/>
    </row>
    <row r="153" spans="1:56" ht="30" customHeight="1">
      <c r="A153" s="74" t="s">
        <v>296</v>
      </c>
      <c r="B153" s="98" t="s">
        <v>267</v>
      </c>
      <c r="C153" s="100">
        <v>0.6</v>
      </c>
      <c r="D153" s="78">
        <v>0.1</v>
      </c>
      <c r="E153" s="78">
        <v>0.1</v>
      </c>
      <c r="F153" s="76">
        <v>2.6449891761471341E-3</v>
      </c>
      <c r="G153" s="75">
        <v>0.5536875</v>
      </c>
      <c r="H153" s="75">
        <v>12.602446026599193</v>
      </c>
      <c r="I153" s="75">
        <v>6.7659382105304431</v>
      </c>
      <c r="J153" s="77">
        <v>1</v>
      </c>
      <c r="K153" s="79">
        <v>-4.6312499999999979E-2</v>
      </c>
      <c r="L153" s="103"/>
      <c r="M153" s="75"/>
      <c r="N153" s="75"/>
      <c r="O153" s="76"/>
      <c r="P153" s="75"/>
      <c r="Q153" s="75"/>
      <c r="R153" s="75"/>
      <c r="S153" s="77"/>
      <c r="T153" s="79"/>
      <c r="U153" s="75"/>
      <c r="V153" s="75"/>
      <c r="W153" s="75"/>
      <c r="X153" s="76"/>
      <c r="Y153" s="75"/>
      <c r="Z153" s="75"/>
      <c r="AA153" s="75"/>
      <c r="AB153" s="77"/>
      <c r="AC153" s="79"/>
      <c r="AD153" s="75"/>
      <c r="AE153" s="75"/>
      <c r="AF153" s="75"/>
      <c r="AG153" s="76"/>
      <c r="AH153" s="75"/>
      <c r="AI153" s="75"/>
      <c r="AJ153" s="75"/>
      <c r="AK153" s="77"/>
      <c r="AL153" s="79"/>
      <c r="AM153" s="75"/>
      <c r="AN153" s="75"/>
      <c r="AO153" s="75"/>
      <c r="AP153" s="76"/>
      <c r="AQ153" s="75"/>
      <c r="AR153" s="75"/>
      <c r="AS153" s="75"/>
      <c r="AT153" s="77"/>
      <c r="AU153" s="79"/>
      <c r="AV153" s="75"/>
      <c r="AW153" s="75"/>
      <c r="AX153" s="75"/>
      <c r="AY153" s="76"/>
      <c r="AZ153" s="75"/>
      <c r="BA153" s="75"/>
      <c r="BB153" s="75"/>
      <c r="BC153" s="77"/>
      <c r="BD153" s="79"/>
    </row>
    <row r="154" spans="1:56" ht="30" customHeight="1">
      <c r="A154" s="74" t="s">
        <v>296</v>
      </c>
      <c r="B154" s="98" t="s">
        <v>267</v>
      </c>
      <c r="C154" s="100">
        <v>0.6</v>
      </c>
      <c r="D154" s="78">
        <v>0.1</v>
      </c>
      <c r="E154" s="78">
        <v>0.1</v>
      </c>
      <c r="F154" s="76">
        <v>4.8042320053563094E-3</v>
      </c>
      <c r="G154" s="75">
        <v>0.56362500000000004</v>
      </c>
      <c r="H154" s="75">
        <v>6.9383271449358608</v>
      </c>
      <c r="I154" s="75">
        <v>4.4145106459654455</v>
      </c>
      <c r="J154" s="77">
        <v>1</v>
      </c>
      <c r="K154" s="79">
        <v>-3.6374999999999935E-2</v>
      </c>
      <c r="L154" s="103"/>
      <c r="M154" s="75"/>
      <c r="N154" s="75"/>
      <c r="O154" s="76"/>
      <c r="P154" s="75"/>
      <c r="Q154" s="75"/>
      <c r="R154" s="75"/>
      <c r="S154" s="77"/>
      <c r="T154" s="79"/>
      <c r="U154" s="75"/>
      <c r="V154" s="75"/>
      <c r="W154" s="75"/>
      <c r="X154" s="76"/>
      <c r="Y154" s="75"/>
      <c r="Z154" s="75"/>
      <c r="AA154" s="75"/>
      <c r="AB154" s="77"/>
      <c r="AC154" s="79"/>
      <c r="AD154" s="75"/>
      <c r="AE154" s="75"/>
      <c r="AF154" s="75"/>
      <c r="AG154" s="76"/>
      <c r="AH154" s="75"/>
      <c r="AI154" s="75"/>
      <c r="AJ154" s="75"/>
      <c r="AK154" s="77"/>
      <c r="AL154" s="79"/>
      <c r="AM154" s="75"/>
      <c r="AN154" s="75"/>
      <c r="AO154" s="75"/>
      <c r="AP154" s="76"/>
      <c r="AQ154" s="75"/>
      <c r="AR154" s="75"/>
      <c r="AS154" s="75"/>
      <c r="AT154" s="77"/>
      <c r="AU154" s="79"/>
      <c r="AV154" s="75"/>
      <c r="AW154" s="75"/>
      <c r="AX154" s="75"/>
      <c r="AY154" s="76"/>
      <c r="AZ154" s="75"/>
      <c r="BA154" s="75"/>
      <c r="BB154" s="75"/>
      <c r="BC154" s="77"/>
      <c r="BD154" s="79"/>
    </row>
    <row r="155" spans="1:56" ht="30" customHeight="1">
      <c r="A155" s="74" t="s">
        <v>266</v>
      </c>
      <c r="B155" s="98" t="s">
        <v>220</v>
      </c>
      <c r="C155" s="100">
        <v>0</v>
      </c>
      <c r="D155" s="78">
        <v>0.05</v>
      </c>
      <c r="E155" s="78">
        <v>0</v>
      </c>
      <c r="F155" s="76">
        <v>3.1462983883266855E-3</v>
      </c>
      <c r="G155" s="75">
        <v>3.081250000000002E-2</v>
      </c>
      <c r="H155" s="75">
        <v>2.6486150723184587</v>
      </c>
      <c r="I155" s="75">
        <v>2.0328120680044148</v>
      </c>
      <c r="J155" s="77">
        <v>0.9999999994644444</v>
      </c>
      <c r="K155" s="79">
        <v>5.812500000000019E-3</v>
      </c>
      <c r="L155" s="103"/>
      <c r="M155" s="75"/>
      <c r="N155" s="75"/>
      <c r="O155" s="76"/>
      <c r="P155" s="75"/>
      <c r="Q155" s="75"/>
      <c r="R155" s="75"/>
      <c r="S155" s="77"/>
      <c r="T155" s="79"/>
      <c r="U155" s="75"/>
      <c r="V155" s="75"/>
      <c r="W155" s="75"/>
      <c r="X155" s="76"/>
      <c r="Y155" s="75"/>
      <c r="Z155" s="75"/>
      <c r="AA155" s="75"/>
      <c r="AB155" s="77"/>
      <c r="AC155" s="79"/>
      <c r="AD155" s="75"/>
      <c r="AE155" s="75"/>
      <c r="AF155" s="75"/>
      <c r="AG155" s="76"/>
      <c r="AH155" s="75"/>
      <c r="AI155" s="75"/>
      <c r="AJ155" s="75"/>
      <c r="AK155" s="77"/>
      <c r="AL155" s="79"/>
      <c r="AM155" s="75"/>
      <c r="AN155" s="75"/>
      <c r="AO155" s="75"/>
      <c r="AP155" s="76"/>
      <c r="AQ155" s="75"/>
      <c r="AR155" s="75"/>
      <c r="AS155" s="75"/>
      <c r="AT155" s="77"/>
      <c r="AU155" s="79"/>
      <c r="AV155" s="75"/>
      <c r="AW155" s="75"/>
      <c r="AX155" s="75"/>
      <c r="AY155" s="76"/>
      <c r="AZ155" s="75"/>
      <c r="BA155" s="75"/>
      <c r="BB155" s="75"/>
      <c r="BC155" s="77"/>
      <c r="BD155" s="79"/>
    </row>
    <row r="156" spans="1:56" ht="30" customHeight="1">
      <c r="A156" s="74" t="s">
        <v>266</v>
      </c>
      <c r="B156" s="98" t="s">
        <v>220</v>
      </c>
      <c r="C156" s="100">
        <v>0</v>
      </c>
      <c r="D156" s="78">
        <v>0.05</v>
      </c>
      <c r="E156" s="78">
        <v>0</v>
      </c>
      <c r="F156" s="76">
        <v>3.3659526284209934E-3</v>
      </c>
      <c r="G156" s="75">
        <v>3.0343750000000017E-2</v>
      </c>
      <c r="H156" s="75">
        <v>2.4757726127722113</v>
      </c>
      <c r="I156" s="75">
        <v>1.9465762167921496</v>
      </c>
      <c r="J156" s="77">
        <v>0.99999999738570444</v>
      </c>
      <c r="K156" s="79">
        <v>5.3437500000000152E-3</v>
      </c>
      <c r="L156" s="103"/>
      <c r="M156" s="75"/>
      <c r="N156" s="75"/>
      <c r="O156" s="76"/>
      <c r="P156" s="75"/>
      <c r="Q156" s="75"/>
      <c r="R156" s="75"/>
      <c r="S156" s="77"/>
      <c r="T156" s="79"/>
      <c r="U156" s="75"/>
      <c r="V156" s="75"/>
      <c r="W156" s="75"/>
      <c r="X156" s="76"/>
      <c r="Y156" s="75"/>
      <c r="Z156" s="75"/>
      <c r="AA156" s="75"/>
      <c r="AB156" s="77"/>
      <c r="AC156" s="79"/>
      <c r="AD156" s="75"/>
      <c r="AE156" s="75"/>
      <c r="AF156" s="75"/>
      <c r="AG156" s="76"/>
      <c r="AH156" s="75"/>
      <c r="AI156" s="75"/>
      <c r="AJ156" s="75"/>
      <c r="AK156" s="77"/>
      <c r="AL156" s="79"/>
      <c r="AM156" s="75"/>
      <c r="AN156" s="75"/>
      <c r="AO156" s="75"/>
      <c r="AP156" s="76"/>
      <c r="AQ156" s="75"/>
      <c r="AR156" s="75"/>
      <c r="AS156" s="75"/>
      <c r="AT156" s="77"/>
      <c r="AU156" s="79"/>
      <c r="AV156" s="75"/>
      <c r="AW156" s="75"/>
      <c r="AX156" s="75"/>
      <c r="AY156" s="76"/>
      <c r="AZ156" s="75"/>
      <c r="BA156" s="75"/>
      <c r="BB156" s="75"/>
      <c r="BC156" s="77"/>
      <c r="BD156" s="79"/>
    </row>
    <row r="157" spans="1:56" ht="30" customHeight="1">
      <c r="A157" s="74" t="s">
        <v>266</v>
      </c>
      <c r="B157" s="98" t="s">
        <v>220</v>
      </c>
      <c r="C157" s="100">
        <v>0</v>
      </c>
      <c r="D157" s="78">
        <v>0.05</v>
      </c>
      <c r="E157" s="78">
        <v>0</v>
      </c>
      <c r="F157" s="76">
        <v>3.6367301868041992E-3</v>
      </c>
      <c r="G157" s="75">
        <v>3.050000000000002E-2</v>
      </c>
      <c r="H157" s="75">
        <v>2.2914356868075236</v>
      </c>
      <c r="I157" s="75">
        <v>1.7873198357098665</v>
      </c>
      <c r="J157" s="77">
        <v>0.99999995883800152</v>
      </c>
      <c r="K157" s="79">
        <v>5.5000000000000188E-3</v>
      </c>
      <c r="L157" s="103"/>
      <c r="M157" s="75"/>
      <c r="N157" s="75"/>
      <c r="O157" s="76"/>
      <c r="P157" s="75"/>
      <c r="Q157" s="75"/>
      <c r="R157" s="75"/>
      <c r="S157" s="77"/>
      <c r="T157" s="79"/>
      <c r="U157" s="75"/>
      <c r="V157" s="75"/>
      <c r="W157" s="75"/>
      <c r="X157" s="76"/>
      <c r="Y157" s="75"/>
      <c r="Z157" s="75"/>
      <c r="AA157" s="75"/>
      <c r="AB157" s="77"/>
      <c r="AC157" s="79"/>
      <c r="AD157" s="75"/>
      <c r="AE157" s="75"/>
      <c r="AF157" s="75"/>
      <c r="AG157" s="76"/>
      <c r="AH157" s="75"/>
      <c r="AI157" s="75"/>
      <c r="AJ157" s="75"/>
      <c r="AK157" s="77"/>
      <c r="AL157" s="79"/>
      <c r="AM157" s="75"/>
      <c r="AN157" s="75"/>
      <c r="AO157" s="75"/>
      <c r="AP157" s="76"/>
      <c r="AQ157" s="75"/>
      <c r="AR157" s="75"/>
      <c r="AS157" s="75"/>
      <c r="AT157" s="77"/>
      <c r="AU157" s="79"/>
      <c r="AV157" s="75"/>
      <c r="AW157" s="75"/>
      <c r="AX157" s="75"/>
      <c r="AY157" s="76"/>
      <c r="AZ157" s="75"/>
      <c r="BA157" s="75"/>
      <c r="BB157" s="75"/>
      <c r="BC157" s="77"/>
      <c r="BD157" s="79"/>
    </row>
    <row r="158" spans="1:56" ht="30" customHeight="1">
      <c r="A158" s="74" t="s">
        <v>266</v>
      </c>
      <c r="B158" s="98" t="s">
        <v>220</v>
      </c>
      <c r="C158" s="100">
        <v>0</v>
      </c>
      <c r="D158" s="78">
        <v>0.05</v>
      </c>
      <c r="E158" s="78">
        <v>0</v>
      </c>
      <c r="F158" s="76">
        <v>2.1468281178850667E-3</v>
      </c>
      <c r="G158" s="75">
        <v>3.081250000000002E-2</v>
      </c>
      <c r="H158" s="75">
        <v>3.8816956345545077</v>
      </c>
      <c r="I158" s="75">
        <v>2.9792013995205817</v>
      </c>
      <c r="J158" s="77">
        <v>1</v>
      </c>
      <c r="K158" s="79">
        <v>5.812500000000019E-3</v>
      </c>
      <c r="L158" s="103"/>
      <c r="M158" s="75"/>
      <c r="N158" s="75"/>
      <c r="O158" s="76"/>
      <c r="P158" s="75"/>
      <c r="Q158" s="75"/>
      <c r="R158" s="75"/>
      <c r="S158" s="77"/>
      <c r="T158" s="79"/>
      <c r="U158" s="75"/>
      <c r="V158" s="75"/>
      <c r="W158" s="75"/>
      <c r="X158" s="76"/>
      <c r="Y158" s="75"/>
      <c r="Z158" s="75"/>
      <c r="AA158" s="75"/>
      <c r="AB158" s="77"/>
      <c r="AC158" s="79"/>
      <c r="AD158" s="75"/>
      <c r="AE158" s="75"/>
      <c r="AF158" s="75"/>
      <c r="AG158" s="76"/>
      <c r="AH158" s="75"/>
      <c r="AI158" s="75"/>
      <c r="AJ158" s="75"/>
      <c r="AK158" s="77"/>
      <c r="AL158" s="79"/>
      <c r="AM158" s="75"/>
      <c r="AN158" s="75"/>
      <c r="AO158" s="75"/>
      <c r="AP158" s="76"/>
      <c r="AQ158" s="75"/>
      <c r="AR158" s="75"/>
      <c r="AS158" s="75"/>
      <c r="AT158" s="77"/>
      <c r="AU158" s="79"/>
      <c r="AV158" s="75"/>
      <c r="AW158" s="75"/>
      <c r="AX158" s="75"/>
      <c r="AY158" s="76"/>
      <c r="AZ158" s="75"/>
      <c r="BA158" s="75"/>
      <c r="BB158" s="75"/>
      <c r="BC158" s="77"/>
      <c r="BD158" s="79"/>
    </row>
    <row r="159" spans="1:56" ht="30" customHeight="1">
      <c r="A159" s="74" t="s">
        <v>300</v>
      </c>
      <c r="B159" s="97" t="s">
        <v>220</v>
      </c>
      <c r="C159" s="99">
        <v>0</v>
      </c>
      <c r="D159" s="75">
        <v>0.2</v>
      </c>
      <c r="E159" s="75">
        <v>0</v>
      </c>
      <c r="F159" s="76">
        <v>9.1649314095596218E-3</v>
      </c>
      <c r="G159" s="75">
        <v>5.2062500000000032E-2</v>
      </c>
      <c r="H159" s="75">
        <v>3.6370521331523</v>
      </c>
      <c r="I159" s="75">
        <v>1.8935402668224173</v>
      </c>
      <c r="J159" s="77">
        <v>1</v>
      </c>
      <c r="K159" s="79">
        <v>-4.7937499999999973E-2</v>
      </c>
      <c r="L159" s="103"/>
      <c r="M159" s="75"/>
      <c r="N159" s="75"/>
      <c r="O159" s="76"/>
      <c r="P159" s="75"/>
      <c r="Q159" s="75"/>
      <c r="R159" s="75"/>
      <c r="S159" s="77"/>
      <c r="T159" s="79"/>
      <c r="U159" s="75"/>
      <c r="V159" s="75"/>
      <c r="W159" s="75"/>
      <c r="X159" s="76"/>
      <c r="Y159" s="75"/>
      <c r="Z159" s="75"/>
      <c r="AA159" s="75"/>
      <c r="AB159" s="77"/>
      <c r="AC159" s="79"/>
      <c r="AD159" s="75"/>
      <c r="AE159" s="75"/>
      <c r="AF159" s="75"/>
      <c r="AG159" s="76"/>
      <c r="AH159" s="75"/>
      <c r="AI159" s="75"/>
      <c r="AJ159" s="75"/>
      <c r="AK159" s="77"/>
      <c r="AL159" s="79"/>
      <c r="AM159" s="75"/>
      <c r="AN159" s="75"/>
      <c r="AO159" s="75"/>
      <c r="AP159" s="76"/>
      <c r="AQ159" s="75"/>
      <c r="AR159" s="75"/>
      <c r="AS159" s="75"/>
      <c r="AT159" s="77"/>
      <c r="AU159" s="79"/>
      <c r="AV159" s="75"/>
      <c r="AW159" s="75"/>
      <c r="AX159" s="75"/>
      <c r="AY159" s="76"/>
      <c r="AZ159" s="75"/>
      <c r="BA159" s="75"/>
      <c r="BB159" s="75"/>
      <c r="BC159" s="77"/>
      <c r="BD159" s="79"/>
    </row>
    <row r="160" spans="1:56" ht="30" customHeight="1">
      <c r="A160" s="74"/>
      <c r="B160" s="98"/>
      <c r="C160" s="100"/>
      <c r="D160" s="78"/>
      <c r="E160" s="78"/>
      <c r="F160" s="76"/>
      <c r="G160" s="75"/>
      <c r="H160" s="75"/>
      <c r="I160" s="75"/>
      <c r="J160" s="77"/>
      <c r="K160" s="79"/>
      <c r="L160" s="103"/>
      <c r="M160" s="75"/>
      <c r="N160" s="75"/>
      <c r="O160" s="76"/>
      <c r="P160" s="75"/>
      <c r="Q160" s="75"/>
      <c r="R160" s="75"/>
      <c r="S160" s="77"/>
      <c r="T160" s="79"/>
      <c r="U160" s="75"/>
      <c r="V160" s="75"/>
      <c r="W160" s="75"/>
      <c r="X160" s="76"/>
      <c r="Y160" s="75"/>
      <c r="Z160" s="75"/>
      <c r="AA160" s="75"/>
      <c r="AB160" s="77"/>
      <c r="AC160" s="79"/>
      <c r="AD160" s="75"/>
      <c r="AE160" s="75"/>
      <c r="AF160" s="75"/>
      <c r="AG160" s="76"/>
      <c r="AH160" s="75"/>
      <c r="AI160" s="75"/>
      <c r="AJ160" s="75"/>
      <c r="AK160" s="77"/>
      <c r="AL160" s="79"/>
      <c r="AM160" s="75"/>
      <c r="AN160" s="75"/>
      <c r="AO160" s="75"/>
      <c r="AP160" s="76"/>
      <c r="AQ160" s="75"/>
      <c r="AR160" s="75"/>
      <c r="AS160" s="75"/>
      <c r="AT160" s="77"/>
      <c r="AU160" s="79"/>
      <c r="AV160" s="75"/>
      <c r="AW160" s="75"/>
      <c r="AX160" s="75"/>
      <c r="AY160" s="76"/>
      <c r="AZ160" s="75"/>
      <c r="BA160" s="75"/>
      <c r="BB160" s="75"/>
      <c r="BC160" s="77"/>
      <c r="BD160" s="79"/>
    </row>
    <row r="161" spans="1:56" ht="30" customHeight="1">
      <c r="A161" s="74"/>
      <c r="B161" s="98"/>
      <c r="C161" s="100"/>
      <c r="D161" s="78"/>
      <c r="E161" s="78"/>
      <c r="F161" s="76"/>
      <c r="G161" s="75"/>
      <c r="H161" s="75"/>
      <c r="I161" s="75"/>
      <c r="J161" s="77"/>
      <c r="K161" s="79"/>
      <c r="L161" s="103"/>
      <c r="M161" s="75"/>
      <c r="N161" s="75"/>
      <c r="O161" s="76"/>
      <c r="P161" s="75"/>
      <c r="Q161" s="75"/>
      <c r="R161" s="75"/>
      <c r="S161" s="77"/>
      <c r="T161" s="79"/>
      <c r="U161" s="75"/>
      <c r="V161" s="75"/>
      <c r="W161" s="75"/>
      <c r="X161" s="76"/>
      <c r="Y161" s="75"/>
      <c r="Z161" s="75"/>
      <c r="AA161" s="75"/>
      <c r="AB161" s="77"/>
      <c r="AC161" s="79"/>
      <c r="AD161" s="75"/>
      <c r="AE161" s="75"/>
      <c r="AF161" s="75"/>
      <c r="AG161" s="76"/>
      <c r="AH161" s="75"/>
      <c r="AI161" s="75"/>
      <c r="AJ161" s="75"/>
      <c r="AK161" s="77"/>
      <c r="AL161" s="79"/>
      <c r="AM161" s="75"/>
      <c r="AN161" s="75"/>
      <c r="AO161" s="75"/>
      <c r="AP161" s="76"/>
      <c r="AQ161" s="75"/>
      <c r="AR161" s="75"/>
      <c r="AS161" s="75"/>
      <c r="AT161" s="77"/>
      <c r="AU161" s="79"/>
      <c r="AV161" s="75"/>
      <c r="AW161" s="75"/>
      <c r="AX161" s="75"/>
      <c r="AY161" s="76"/>
      <c r="AZ161" s="75"/>
      <c r="BA161" s="75"/>
      <c r="BB161" s="75"/>
      <c r="BC161" s="77"/>
      <c r="BD161" s="79"/>
    </row>
    <row r="162" spans="1:56" ht="30" customHeight="1">
      <c r="A162" s="74"/>
      <c r="B162" s="98"/>
      <c r="C162" s="100"/>
      <c r="D162" s="78"/>
      <c r="E162" s="78"/>
      <c r="F162" s="76"/>
      <c r="G162" s="75"/>
      <c r="H162" s="75"/>
      <c r="I162" s="75"/>
      <c r="J162" s="77"/>
      <c r="K162" s="79"/>
      <c r="L162" s="103"/>
      <c r="M162" s="75"/>
      <c r="N162" s="75"/>
      <c r="O162" s="76"/>
      <c r="P162" s="75"/>
      <c r="Q162" s="75"/>
      <c r="R162" s="75"/>
      <c r="S162" s="77"/>
      <c r="T162" s="79"/>
      <c r="U162" s="75"/>
      <c r="V162" s="75"/>
      <c r="W162" s="75"/>
      <c r="X162" s="76"/>
      <c r="Y162" s="75"/>
      <c r="Z162" s="75"/>
      <c r="AA162" s="75"/>
      <c r="AB162" s="77"/>
      <c r="AC162" s="79"/>
      <c r="AD162" s="75"/>
      <c r="AE162" s="75"/>
      <c r="AF162" s="75"/>
      <c r="AG162" s="76"/>
      <c r="AH162" s="75"/>
      <c r="AI162" s="75"/>
      <c r="AJ162" s="75"/>
      <c r="AK162" s="77"/>
      <c r="AL162" s="79"/>
      <c r="AM162" s="75"/>
      <c r="AN162" s="75"/>
      <c r="AO162" s="75"/>
      <c r="AP162" s="76"/>
      <c r="AQ162" s="75"/>
      <c r="AR162" s="75"/>
      <c r="AS162" s="75"/>
      <c r="AT162" s="77"/>
      <c r="AU162" s="79"/>
      <c r="AV162" s="75"/>
      <c r="AW162" s="75"/>
      <c r="AX162" s="75"/>
      <c r="AY162" s="76"/>
      <c r="AZ162" s="75"/>
      <c r="BA162" s="75"/>
      <c r="BB162" s="75"/>
      <c r="BC162" s="77"/>
      <c r="BD162" s="79"/>
    </row>
    <row r="163" spans="1:56" ht="30" customHeight="1">
      <c r="A163" s="74"/>
      <c r="B163" s="98"/>
      <c r="C163" s="100"/>
      <c r="D163" s="78"/>
      <c r="E163" s="78"/>
      <c r="F163" s="76"/>
      <c r="G163" s="75"/>
      <c r="H163" s="75"/>
      <c r="I163" s="75"/>
      <c r="J163" s="77"/>
      <c r="K163" s="79"/>
      <c r="L163" s="103"/>
      <c r="M163" s="75"/>
      <c r="N163" s="75"/>
      <c r="O163" s="76"/>
      <c r="P163" s="75"/>
      <c r="Q163" s="75"/>
      <c r="R163" s="75"/>
      <c r="S163" s="77"/>
      <c r="T163" s="79"/>
      <c r="U163" s="75"/>
      <c r="V163" s="75"/>
      <c r="W163" s="75"/>
      <c r="X163" s="76"/>
      <c r="Y163" s="75"/>
      <c r="Z163" s="75"/>
      <c r="AA163" s="75"/>
      <c r="AB163" s="77"/>
      <c r="AC163" s="79"/>
      <c r="AD163" s="75"/>
      <c r="AE163" s="75"/>
      <c r="AF163" s="75"/>
      <c r="AG163" s="76"/>
      <c r="AH163" s="75"/>
      <c r="AI163" s="75"/>
      <c r="AJ163" s="75"/>
      <c r="AK163" s="77"/>
      <c r="AL163" s="79"/>
      <c r="AM163" s="75"/>
      <c r="AN163" s="75"/>
      <c r="AO163" s="75"/>
      <c r="AP163" s="76"/>
      <c r="AQ163" s="75"/>
      <c r="AR163" s="75"/>
      <c r="AS163" s="75"/>
      <c r="AT163" s="77"/>
      <c r="AU163" s="79"/>
      <c r="AV163" s="75"/>
      <c r="AW163" s="75"/>
      <c r="AX163" s="75"/>
      <c r="AY163" s="76"/>
      <c r="AZ163" s="75"/>
      <c r="BA163" s="75"/>
      <c r="BB163" s="75"/>
      <c r="BC163" s="77"/>
      <c r="BD163" s="79"/>
    </row>
    <row r="164" spans="1:56" ht="30" customHeight="1">
      <c r="A164" s="74"/>
      <c r="B164" s="98"/>
      <c r="C164" s="100"/>
      <c r="D164" s="78"/>
      <c r="E164" s="78"/>
      <c r="F164" s="76"/>
      <c r="G164" s="75"/>
      <c r="H164" s="75"/>
      <c r="I164" s="75"/>
      <c r="J164" s="77"/>
      <c r="K164" s="79"/>
      <c r="L164" s="103"/>
      <c r="M164" s="75"/>
      <c r="N164" s="75"/>
      <c r="O164" s="76"/>
      <c r="P164" s="75"/>
      <c r="Q164" s="75"/>
      <c r="R164" s="75"/>
      <c r="S164" s="77"/>
      <c r="T164" s="79"/>
      <c r="U164" s="75"/>
      <c r="V164" s="75"/>
      <c r="W164" s="75"/>
      <c r="X164" s="76"/>
      <c r="Y164" s="75"/>
      <c r="Z164" s="75"/>
      <c r="AA164" s="75"/>
      <c r="AB164" s="77"/>
      <c r="AC164" s="79"/>
      <c r="AD164" s="75"/>
      <c r="AE164" s="75"/>
      <c r="AF164" s="75"/>
      <c r="AG164" s="76"/>
      <c r="AH164" s="75"/>
      <c r="AI164" s="75"/>
      <c r="AJ164" s="75"/>
      <c r="AK164" s="77"/>
      <c r="AL164" s="79"/>
      <c r="AM164" s="75"/>
      <c r="AN164" s="75"/>
      <c r="AO164" s="75"/>
      <c r="AP164" s="76"/>
      <c r="AQ164" s="75"/>
      <c r="AR164" s="75"/>
      <c r="AS164" s="75"/>
      <c r="AT164" s="77"/>
      <c r="AU164" s="79"/>
      <c r="AV164" s="75"/>
      <c r="AW164" s="75"/>
      <c r="AX164" s="75"/>
      <c r="AY164" s="76"/>
      <c r="AZ164" s="75"/>
      <c r="BA164" s="75"/>
      <c r="BB164" s="75"/>
      <c r="BC164" s="77"/>
      <c r="BD164" s="79"/>
    </row>
    <row r="165" spans="1:56" ht="30" customHeight="1">
      <c r="A165" s="74"/>
      <c r="B165" s="98"/>
      <c r="C165" s="100"/>
      <c r="D165" s="78"/>
      <c r="E165" s="78"/>
      <c r="F165" s="76"/>
      <c r="G165" s="75"/>
      <c r="H165" s="75"/>
      <c r="I165" s="75"/>
      <c r="J165" s="77"/>
      <c r="K165" s="79"/>
      <c r="L165" s="103"/>
      <c r="M165" s="75"/>
      <c r="N165" s="75"/>
      <c r="O165" s="76"/>
      <c r="P165" s="75"/>
      <c r="Q165" s="75"/>
      <c r="R165" s="75"/>
      <c r="S165" s="77"/>
      <c r="T165" s="79"/>
      <c r="U165" s="75"/>
      <c r="V165" s="75"/>
      <c r="W165" s="75"/>
      <c r="X165" s="76"/>
      <c r="Y165" s="75"/>
      <c r="Z165" s="75"/>
      <c r="AA165" s="75"/>
      <c r="AB165" s="77"/>
      <c r="AC165" s="79"/>
      <c r="AD165" s="75"/>
      <c r="AE165" s="75"/>
      <c r="AF165" s="75"/>
      <c r="AG165" s="76"/>
      <c r="AH165" s="75"/>
      <c r="AI165" s="75"/>
      <c r="AJ165" s="75"/>
      <c r="AK165" s="77"/>
      <c r="AL165" s="79"/>
      <c r="AM165" s="75"/>
      <c r="AN165" s="75"/>
      <c r="AO165" s="75"/>
      <c r="AP165" s="76"/>
      <c r="AQ165" s="75"/>
      <c r="AR165" s="75"/>
      <c r="AS165" s="75"/>
      <c r="AT165" s="77"/>
      <c r="AU165" s="79"/>
      <c r="AV165" s="75"/>
      <c r="AW165" s="75"/>
      <c r="AX165" s="75"/>
      <c r="AY165" s="76"/>
      <c r="AZ165" s="75"/>
      <c r="BA165" s="75"/>
      <c r="BB165" s="75"/>
      <c r="BC165" s="77"/>
      <c r="BD165" s="79"/>
    </row>
    <row r="166" spans="1:56" ht="30" customHeight="1">
      <c r="A166" s="74"/>
      <c r="B166" s="98"/>
      <c r="C166" s="100"/>
      <c r="D166" s="78"/>
      <c r="E166" s="78"/>
      <c r="F166" s="76"/>
      <c r="G166" s="75"/>
      <c r="H166" s="75"/>
      <c r="I166" s="75"/>
      <c r="J166" s="77"/>
      <c r="K166" s="79"/>
      <c r="L166" s="103"/>
      <c r="M166" s="75"/>
      <c r="N166" s="75"/>
      <c r="O166" s="76"/>
      <c r="P166" s="75"/>
      <c r="Q166" s="75"/>
      <c r="R166" s="75"/>
      <c r="S166" s="77"/>
      <c r="T166" s="79"/>
      <c r="U166" s="75"/>
      <c r="V166" s="75"/>
      <c r="W166" s="75"/>
      <c r="X166" s="76"/>
      <c r="Y166" s="75"/>
      <c r="Z166" s="75"/>
      <c r="AA166" s="75"/>
      <c r="AB166" s="77"/>
      <c r="AC166" s="79"/>
      <c r="AD166" s="75"/>
      <c r="AE166" s="75"/>
      <c r="AF166" s="75"/>
      <c r="AG166" s="76"/>
      <c r="AH166" s="75"/>
      <c r="AI166" s="75"/>
      <c r="AJ166" s="75"/>
      <c r="AK166" s="77"/>
      <c r="AL166" s="79"/>
      <c r="AM166" s="75"/>
      <c r="AN166" s="75"/>
      <c r="AO166" s="75"/>
      <c r="AP166" s="76"/>
      <c r="AQ166" s="75"/>
      <c r="AR166" s="75"/>
      <c r="AS166" s="75"/>
      <c r="AT166" s="77"/>
      <c r="AU166" s="79"/>
      <c r="AV166" s="75"/>
      <c r="AW166" s="75"/>
      <c r="AX166" s="75"/>
      <c r="AY166" s="76"/>
      <c r="AZ166" s="75"/>
      <c r="BA166" s="75"/>
      <c r="BB166" s="75"/>
      <c r="BC166" s="77"/>
      <c r="BD166" s="79"/>
    </row>
    <row r="167" spans="1:56" ht="30" customHeight="1">
      <c r="A167" s="74"/>
      <c r="B167" s="97"/>
      <c r="C167" s="99"/>
      <c r="D167" s="75"/>
      <c r="E167" s="75"/>
      <c r="F167" s="76"/>
      <c r="G167" s="75"/>
      <c r="H167" s="75"/>
      <c r="I167" s="75"/>
      <c r="J167" s="77"/>
      <c r="K167" s="79"/>
      <c r="L167" s="103"/>
      <c r="M167" s="75"/>
      <c r="N167" s="75"/>
      <c r="O167" s="76"/>
      <c r="P167" s="75"/>
      <c r="Q167" s="75"/>
      <c r="R167" s="75"/>
      <c r="S167" s="77"/>
      <c r="T167" s="79"/>
      <c r="U167" s="75"/>
      <c r="V167" s="75"/>
      <c r="W167" s="75"/>
      <c r="X167" s="76"/>
      <c r="Y167" s="75"/>
      <c r="Z167" s="75"/>
      <c r="AA167" s="75"/>
      <c r="AB167" s="77"/>
      <c r="AC167" s="79"/>
      <c r="AD167" s="75"/>
      <c r="AE167" s="75"/>
      <c r="AF167" s="75"/>
      <c r="AG167" s="76"/>
      <c r="AH167" s="75"/>
      <c r="AI167" s="75"/>
      <c r="AJ167" s="75"/>
      <c r="AK167" s="77"/>
      <c r="AL167" s="79"/>
      <c r="AM167" s="75"/>
      <c r="AN167" s="75"/>
      <c r="AO167" s="75"/>
      <c r="AP167" s="76"/>
      <c r="AQ167" s="75"/>
      <c r="AR167" s="75"/>
      <c r="AS167" s="75"/>
      <c r="AT167" s="77"/>
      <c r="AU167" s="79"/>
      <c r="AV167" s="75"/>
      <c r="AW167" s="75"/>
      <c r="AX167" s="75"/>
      <c r="AY167" s="76"/>
      <c r="AZ167" s="75"/>
      <c r="BA167" s="75"/>
      <c r="BB167" s="75"/>
      <c r="BC167" s="77"/>
      <c r="BD167" s="79"/>
    </row>
    <row r="168" spans="1:56" ht="30" customHeight="1">
      <c r="A168" s="74"/>
      <c r="B168" s="97"/>
      <c r="C168" s="99"/>
      <c r="D168" s="75"/>
      <c r="E168" s="75"/>
      <c r="F168" s="76"/>
      <c r="G168" s="75"/>
      <c r="H168" s="75"/>
      <c r="I168" s="75"/>
      <c r="J168" s="77"/>
      <c r="K168" s="79"/>
      <c r="L168" s="103"/>
      <c r="M168" s="75"/>
      <c r="N168" s="75"/>
      <c r="O168" s="76"/>
      <c r="P168" s="75"/>
      <c r="Q168" s="75"/>
      <c r="R168" s="75"/>
      <c r="S168" s="77"/>
      <c r="T168" s="79"/>
      <c r="U168" s="75"/>
      <c r="V168" s="75"/>
      <c r="W168" s="75"/>
      <c r="X168" s="76"/>
      <c r="Y168" s="75"/>
      <c r="Z168" s="75"/>
      <c r="AA168" s="75"/>
      <c r="AB168" s="77"/>
      <c r="AC168" s="79"/>
      <c r="AD168" s="75"/>
      <c r="AE168" s="75"/>
      <c r="AF168" s="75"/>
      <c r="AG168" s="76"/>
      <c r="AH168" s="75"/>
      <c r="AI168" s="75"/>
      <c r="AJ168" s="75"/>
      <c r="AK168" s="77"/>
      <c r="AL168" s="79"/>
      <c r="AM168" s="75"/>
      <c r="AN168" s="75"/>
      <c r="AO168" s="75"/>
      <c r="AP168" s="76"/>
      <c r="AQ168" s="75"/>
      <c r="AR168" s="75"/>
      <c r="AS168" s="75"/>
      <c r="AT168" s="77"/>
      <c r="AU168" s="79"/>
      <c r="AV168" s="75"/>
      <c r="AW168" s="75"/>
      <c r="AX168" s="75"/>
      <c r="AY168" s="76"/>
      <c r="AZ168" s="75"/>
      <c r="BA168" s="75"/>
      <c r="BB168" s="75"/>
      <c r="BC168" s="77"/>
      <c r="BD168" s="79"/>
    </row>
    <row r="169" spans="1:56" ht="30" customHeight="1">
      <c r="A169" s="74"/>
      <c r="B169" s="97"/>
      <c r="C169" s="99"/>
      <c r="D169" s="75"/>
      <c r="E169" s="75"/>
      <c r="F169" s="76"/>
      <c r="G169" s="75"/>
      <c r="H169" s="75"/>
      <c r="I169" s="75"/>
      <c r="J169" s="77"/>
      <c r="K169" s="79"/>
      <c r="L169" s="103"/>
      <c r="M169" s="75"/>
      <c r="N169" s="75"/>
      <c r="O169" s="76"/>
      <c r="P169" s="75"/>
      <c r="Q169" s="75"/>
      <c r="R169" s="75"/>
      <c r="S169" s="77"/>
      <c r="T169" s="79"/>
      <c r="U169" s="75"/>
      <c r="V169" s="75"/>
      <c r="W169" s="75"/>
      <c r="X169" s="76"/>
      <c r="Y169" s="75"/>
      <c r="Z169" s="75"/>
      <c r="AA169" s="75"/>
      <c r="AB169" s="77"/>
      <c r="AC169" s="79"/>
      <c r="AD169" s="75"/>
      <c r="AE169" s="75"/>
      <c r="AF169" s="75"/>
      <c r="AG169" s="76"/>
      <c r="AH169" s="75"/>
      <c r="AI169" s="75"/>
      <c r="AJ169" s="75"/>
      <c r="AK169" s="77"/>
      <c r="AL169" s="79"/>
      <c r="AM169" s="75"/>
      <c r="AN169" s="75"/>
      <c r="AO169" s="75"/>
      <c r="AP169" s="76"/>
      <c r="AQ169" s="75"/>
      <c r="AR169" s="75"/>
      <c r="AS169" s="75"/>
      <c r="AT169" s="77"/>
      <c r="AU169" s="79"/>
      <c r="AV169" s="75"/>
      <c r="AW169" s="75"/>
      <c r="AX169" s="75"/>
      <c r="AY169" s="76"/>
      <c r="AZ169" s="75"/>
      <c r="BA169" s="75"/>
      <c r="BB169" s="75"/>
      <c r="BC169" s="77"/>
      <c r="BD169" s="79"/>
    </row>
    <row r="170" spans="1:56" ht="30" customHeight="1">
      <c r="A170" s="74"/>
      <c r="B170" s="97"/>
      <c r="C170" s="99"/>
      <c r="D170" s="75"/>
      <c r="E170" s="75"/>
      <c r="F170" s="76"/>
      <c r="G170" s="75"/>
      <c r="H170" s="75"/>
      <c r="I170" s="75"/>
      <c r="J170" s="77"/>
      <c r="K170" s="79"/>
      <c r="L170" s="103"/>
      <c r="M170" s="75"/>
      <c r="N170" s="75"/>
      <c r="O170" s="76"/>
      <c r="P170" s="75"/>
      <c r="Q170" s="75"/>
      <c r="R170" s="75"/>
      <c r="S170" s="77"/>
      <c r="T170" s="79"/>
      <c r="U170" s="75"/>
      <c r="V170" s="75"/>
      <c r="W170" s="75"/>
      <c r="X170" s="76"/>
      <c r="Y170" s="75"/>
      <c r="Z170" s="75"/>
      <c r="AA170" s="75"/>
      <c r="AB170" s="77"/>
      <c r="AC170" s="79"/>
      <c r="AD170" s="75"/>
      <c r="AE170" s="75"/>
      <c r="AF170" s="75"/>
      <c r="AG170" s="76"/>
      <c r="AH170" s="75"/>
      <c r="AI170" s="75"/>
      <c r="AJ170" s="75"/>
      <c r="AK170" s="77"/>
      <c r="AL170" s="79"/>
      <c r="AM170" s="75"/>
      <c r="AN170" s="75"/>
      <c r="AO170" s="75"/>
      <c r="AP170" s="76"/>
      <c r="AQ170" s="75"/>
      <c r="AR170" s="75"/>
      <c r="AS170" s="75"/>
      <c r="AT170" s="77"/>
      <c r="AU170" s="79"/>
      <c r="AV170" s="75"/>
      <c r="AW170" s="75"/>
      <c r="AX170" s="75"/>
      <c r="AY170" s="76"/>
      <c r="AZ170" s="75"/>
      <c r="BA170" s="75"/>
      <c r="BB170" s="75"/>
      <c r="BC170" s="77"/>
      <c r="BD170" s="79"/>
    </row>
    <row r="171" spans="1:56" ht="30" customHeight="1">
      <c r="A171" s="74"/>
      <c r="B171" s="97"/>
      <c r="C171" s="99"/>
      <c r="D171" s="75"/>
      <c r="E171" s="75"/>
      <c r="F171" s="76"/>
      <c r="G171" s="75"/>
      <c r="H171" s="75"/>
      <c r="I171" s="75"/>
      <c r="J171" s="77"/>
      <c r="K171" s="79"/>
      <c r="L171" s="103"/>
      <c r="M171" s="75"/>
      <c r="N171" s="75"/>
      <c r="O171" s="76"/>
      <c r="P171" s="75"/>
      <c r="Q171" s="75"/>
      <c r="R171" s="75"/>
      <c r="S171" s="77"/>
      <c r="T171" s="79"/>
      <c r="U171" s="75"/>
      <c r="V171" s="75"/>
      <c r="W171" s="75"/>
      <c r="X171" s="76"/>
      <c r="Y171" s="75"/>
      <c r="Z171" s="75"/>
      <c r="AA171" s="75"/>
      <c r="AB171" s="77"/>
      <c r="AC171" s="79"/>
      <c r="AD171" s="75"/>
      <c r="AE171" s="75"/>
      <c r="AF171" s="75"/>
      <c r="AG171" s="76"/>
      <c r="AH171" s="75"/>
      <c r="AI171" s="75"/>
      <c r="AJ171" s="75"/>
      <c r="AK171" s="77"/>
      <c r="AL171" s="79"/>
      <c r="AM171" s="75"/>
      <c r="AN171" s="75"/>
      <c r="AO171" s="75"/>
      <c r="AP171" s="76"/>
      <c r="AQ171" s="75"/>
      <c r="AR171" s="75"/>
      <c r="AS171" s="75"/>
      <c r="AT171" s="77"/>
      <c r="AU171" s="79"/>
      <c r="AV171" s="75"/>
      <c r="AW171" s="75"/>
      <c r="AX171" s="75"/>
      <c r="AY171" s="76"/>
      <c r="AZ171" s="75"/>
      <c r="BA171" s="75"/>
      <c r="BB171" s="75"/>
      <c r="BC171" s="77"/>
      <c r="BD171" s="79"/>
    </row>
    <row r="172" spans="1:56" ht="30" customHeight="1">
      <c r="A172" s="74"/>
      <c r="B172" s="97"/>
      <c r="C172" s="99"/>
      <c r="D172" s="75"/>
      <c r="E172" s="75"/>
      <c r="F172" s="76"/>
      <c r="G172" s="75"/>
      <c r="H172" s="75"/>
      <c r="I172" s="75"/>
      <c r="J172" s="77"/>
      <c r="K172" s="79"/>
      <c r="L172" s="103"/>
      <c r="M172" s="75"/>
      <c r="N172" s="75"/>
      <c r="O172" s="76"/>
      <c r="P172" s="75"/>
      <c r="Q172" s="75"/>
      <c r="R172" s="75"/>
      <c r="S172" s="77"/>
      <c r="T172" s="79"/>
      <c r="U172" s="75"/>
      <c r="V172" s="75"/>
      <c r="W172" s="75"/>
      <c r="X172" s="76"/>
      <c r="Y172" s="75"/>
      <c r="Z172" s="75"/>
      <c r="AA172" s="75"/>
      <c r="AB172" s="77"/>
      <c r="AC172" s="79"/>
      <c r="AD172" s="75"/>
      <c r="AE172" s="75"/>
      <c r="AF172" s="75"/>
      <c r="AG172" s="76"/>
      <c r="AH172" s="75"/>
      <c r="AI172" s="75"/>
      <c r="AJ172" s="75"/>
      <c r="AK172" s="77"/>
      <c r="AL172" s="79"/>
      <c r="AM172" s="75"/>
      <c r="AN172" s="75"/>
      <c r="AO172" s="75"/>
      <c r="AP172" s="76"/>
      <c r="AQ172" s="75"/>
      <c r="AR172" s="75"/>
      <c r="AS172" s="75"/>
      <c r="AT172" s="77"/>
      <c r="AU172" s="79"/>
      <c r="AV172" s="75"/>
      <c r="AW172" s="75"/>
      <c r="AX172" s="75"/>
      <c r="AY172" s="76"/>
      <c r="AZ172" s="75"/>
      <c r="BA172" s="75"/>
      <c r="BB172" s="75"/>
      <c r="BC172" s="77"/>
      <c r="BD172" s="79"/>
    </row>
    <row r="173" spans="1:56" ht="30" customHeight="1">
      <c r="A173" s="74"/>
      <c r="B173" s="97"/>
      <c r="C173" s="99"/>
      <c r="D173" s="75"/>
      <c r="E173" s="75"/>
      <c r="F173" s="76"/>
      <c r="G173" s="75"/>
      <c r="H173" s="75"/>
      <c r="I173" s="75"/>
      <c r="J173" s="77"/>
      <c r="K173" s="79"/>
      <c r="L173" s="103"/>
      <c r="M173" s="75"/>
      <c r="N173" s="75"/>
      <c r="O173" s="76"/>
      <c r="P173" s="75"/>
      <c r="Q173" s="75"/>
      <c r="R173" s="75"/>
      <c r="S173" s="77"/>
      <c r="T173" s="79"/>
      <c r="U173" s="75"/>
      <c r="V173" s="75"/>
      <c r="W173" s="75"/>
      <c r="X173" s="76"/>
      <c r="Y173" s="75"/>
      <c r="Z173" s="75"/>
      <c r="AA173" s="75"/>
      <c r="AB173" s="77"/>
      <c r="AC173" s="79"/>
      <c r="AD173" s="75"/>
      <c r="AE173" s="75"/>
      <c r="AF173" s="75"/>
      <c r="AG173" s="76"/>
      <c r="AH173" s="75"/>
      <c r="AI173" s="75"/>
      <c r="AJ173" s="75"/>
      <c r="AK173" s="77"/>
      <c r="AL173" s="79"/>
      <c r="AM173" s="75"/>
      <c r="AN173" s="75"/>
      <c r="AO173" s="75"/>
      <c r="AP173" s="76"/>
      <c r="AQ173" s="75"/>
      <c r="AR173" s="75"/>
      <c r="AS173" s="75"/>
      <c r="AT173" s="77"/>
      <c r="AU173" s="79"/>
      <c r="AV173" s="75"/>
      <c r="AW173" s="75"/>
      <c r="AX173" s="75"/>
      <c r="AY173" s="76"/>
      <c r="AZ173" s="75"/>
      <c r="BA173" s="75"/>
      <c r="BB173" s="75"/>
      <c r="BC173" s="77"/>
      <c r="BD173" s="79"/>
    </row>
    <row r="174" spans="1:56" ht="30" customHeight="1">
      <c r="A174" s="74"/>
      <c r="B174" s="97"/>
      <c r="C174" s="99"/>
      <c r="D174" s="75"/>
      <c r="E174" s="75"/>
      <c r="F174" s="76"/>
      <c r="G174" s="75"/>
      <c r="H174" s="75"/>
      <c r="I174" s="75"/>
      <c r="J174" s="77"/>
      <c r="K174" s="79"/>
      <c r="L174" s="103"/>
      <c r="M174" s="75"/>
      <c r="N174" s="75"/>
      <c r="O174" s="76"/>
      <c r="P174" s="75"/>
      <c r="Q174" s="75"/>
      <c r="R174" s="75"/>
      <c r="S174" s="77"/>
      <c r="T174" s="79"/>
      <c r="U174" s="75"/>
      <c r="V174" s="75"/>
      <c r="W174" s="75"/>
      <c r="X174" s="76"/>
      <c r="Y174" s="75"/>
      <c r="Z174" s="75"/>
      <c r="AA174" s="75"/>
      <c r="AB174" s="77"/>
      <c r="AC174" s="79"/>
      <c r="AD174" s="75"/>
      <c r="AE174" s="75"/>
      <c r="AF174" s="75"/>
      <c r="AG174" s="76"/>
      <c r="AH174" s="75"/>
      <c r="AI174" s="75"/>
      <c r="AJ174" s="75"/>
      <c r="AK174" s="77"/>
      <c r="AL174" s="79"/>
      <c r="AM174" s="75"/>
      <c r="AN174" s="75"/>
      <c r="AO174" s="75"/>
      <c r="AP174" s="76"/>
      <c r="AQ174" s="75"/>
      <c r="AR174" s="75"/>
      <c r="AS174" s="75"/>
      <c r="AT174" s="77"/>
      <c r="AU174" s="79"/>
      <c r="AV174" s="75"/>
      <c r="AW174" s="75"/>
      <c r="AX174" s="75"/>
      <c r="AY174" s="76"/>
      <c r="AZ174" s="75"/>
      <c r="BA174" s="75"/>
      <c r="BB174" s="75"/>
      <c r="BC174" s="77"/>
      <c r="BD174" s="79"/>
    </row>
    <row r="175" spans="1:56" ht="30" customHeight="1">
      <c r="A175" s="74"/>
      <c r="B175" s="97"/>
      <c r="C175" s="99"/>
      <c r="D175" s="75"/>
      <c r="E175" s="75"/>
      <c r="F175" s="76"/>
      <c r="G175" s="75"/>
      <c r="H175" s="75"/>
      <c r="I175" s="75"/>
      <c r="J175" s="77"/>
      <c r="K175" s="79"/>
      <c r="L175" s="103"/>
      <c r="M175" s="75"/>
      <c r="N175" s="75"/>
      <c r="O175" s="76"/>
      <c r="P175" s="75"/>
      <c r="Q175" s="75"/>
      <c r="R175" s="75"/>
      <c r="S175" s="77"/>
      <c r="T175" s="79"/>
      <c r="U175" s="75"/>
      <c r="V175" s="75"/>
      <c r="W175" s="75"/>
      <c r="X175" s="76"/>
      <c r="Y175" s="75"/>
      <c r="Z175" s="75"/>
      <c r="AA175" s="75"/>
      <c r="AB175" s="77"/>
      <c r="AC175" s="79"/>
      <c r="AD175" s="75"/>
      <c r="AE175" s="75"/>
      <c r="AF175" s="75"/>
      <c r="AG175" s="76"/>
      <c r="AH175" s="75"/>
      <c r="AI175" s="75"/>
      <c r="AJ175" s="75"/>
      <c r="AK175" s="77"/>
      <c r="AL175" s="79"/>
      <c r="AM175" s="75"/>
      <c r="AN175" s="75"/>
      <c r="AO175" s="75"/>
      <c r="AP175" s="76"/>
      <c r="AQ175" s="75"/>
      <c r="AR175" s="75"/>
      <c r="AS175" s="75"/>
      <c r="AT175" s="77"/>
      <c r="AU175" s="79"/>
      <c r="AV175" s="75"/>
      <c r="AW175" s="75"/>
      <c r="AX175" s="75"/>
      <c r="AY175" s="76"/>
      <c r="AZ175" s="75"/>
      <c r="BA175" s="75"/>
      <c r="BB175" s="75"/>
      <c r="BC175" s="77"/>
      <c r="BD175" s="79"/>
    </row>
    <row r="176" spans="1:56" ht="30" customHeight="1">
      <c r="A176" s="74"/>
      <c r="B176" s="97"/>
      <c r="C176" s="99"/>
      <c r="D176" s="75"/>
      <c r="E176" s="75"/>
      <c r="F176" s="76"/>
      <c r="G176" s="75"/>
      <c r="H176" s="75"/>
      <c r="I176" s="75"/>
      <c r="J176" s="77"/>
      <c r="K176" s="79"/>
      <c r="L176" s="103"/>
      <c r="M176" s="75"/>
      <c r="N176" s="75"/>
      <c r="O176" s="76"/>
      <c r="P176" s="75"/>
      <c r="Q176" s="75"/>
      <c r="R176" s="75"/>
      <c r="S176" s="77"/>
      <c r="T176" s="79"/>
      <c r="U176" s="75"/>
      <c r="V176" s="75"/>
      <c r="W176" s="75"/>
      <c r="X176" s="76"/>
      <c r="Y176" s="75"/>
      <c r="Z176" s="75"/>
      <c r="AA176" s="75"/>
      <c r="AB176" s="77"/>
      <c r="AC176" s="79"/>
      <c r="AD176" s="75"/>
      <c r="AE176" s="75"/>
      <c r="AF176" s="75"/>
      <c r="AG176" s="76"/>
      <c r="AH176" s="75"/>
      <c r="AI176" s="75"/>
      <c r="AJ176" s="75"/>
      <c r="AK176" s="77"/>
      <c r="AL176" s="79"/>
      <c r="AM176" s="75"/>
      <c r="AN176" s="75"/>
      <c r="AO176" s="75"/>
      <c r="AP176" s="76"/>
      <c r="AQ176" s="75"/>
      <c r="AR176" s="75"/>
      <c r="AS176" s="75"/>
      <c r="AT176" s="77"/>
      <c r="AU176" s="79"/>
      <c r="AV176" s="75"/>
      <c r="AW176" s="75"/>
      <c r="AX176" s="75"/>
      <c r="AY176" s="76"/>
      <c r="AZ176" s="75"/>
      <c r="BA176" s="75"/>
      <c r="BB176" s="75"/>
      <c r="BC176" s="77"/>
      <c r="BD176" s="79"/>
    </row>
    <row r="177" spans="1:56" ht="30" customHeight="1">
      <c r="A177" s="74"/>
      <c r="B177" s="97"/>
      <c r="C177" s="99"/>
      <c r="D177" s="75"/>
      <c r="E177" s="75"/>
      <c r="F177" s="76"/>
      <c r="G177" s="75"/>
      <c r="H177" s="75"/>
      <c r="I177" s="75"/>
      <c r="J177" s="77"/>
      <c r="K177" s="79"/>
      <c r="L177" s="103"/>
      <c r="M177" s="75"/>
      <c r="N177" s="75"/>
      <c r="O177" s="76"/>
      <c r="P177" s="75"/>
      <c r="Q177" s="75"/>
      <c r="R177" s="75"/>
      <c r="S177" s="77"/>
      <c r="T177" s="79"/>
      <c r="U177" s="75"/>
      <c r="V177" s="75"/>
      <c r="W177" s="75"/>
      <c r="X177" s="76"/>
      <c r="Y177" s="75"/>
      <c r="Z177" s="75"/>
      <c r="AA177" s="75"/>
      <c r="AB177" s="77"/>
      <c r="AC177" s="79"/>
      <c r="AD177" s="75"/>
      <c r="AE177" s="75"/>
      <c r="AF177" s="75"/>
      <c r="AG177" s="76"/>
      <c r="AH177" s="75"/>
      <c r="AI177" s="75"/>
      <c r="AJ177" s="75"/>
      <c r="AK177" s="77"/>
      <c r="AL177" s="79"/>
      <c r="AM177" s="75"/>
      <c r="AN177" s="75"/>
      <c r="AO177" s="75"/>
      <c r="AP177" s="76"/>
      <c r="AQ177" s="75"/>
      <c r="AR177" s="75"/>
      <c r="AS177" s="75"/>
      <c r="AT177" s="77"/>
      <c r="AU177" s="79"/>
      <c r="AV177" s="75"/>
      <c r="AW177" s="75"/>
      <c r="AX177" s="75"/>
      <c r="AY177" s="76"/>
      <c r="AZ177" s="75"/>
      <c r="BA177" s="75"/>
      <c r="BB177" s="75"/>
      <c r="BC177" s="77"/>
      <c r="BD177" s="79"/>
    </row>
    <row r="178" spans="1:56" ht="30" customHeight="1">
      <c r="A178" s="74"/>
      <c r="B178" s="97"/>
      <c r="C178" s="99"/>
      <c r="D178" s="75"/>
      <c r="E178" s="75"/>
      <c r="F178" s="76"/>
      <c r="G178" s="75"/>
      <c r="H178" s="75"/>
      <c r="I178" s="75"/>
      <c r="J178" s="77"/>
      <c r="K178" s="79"/>
      <c r="L178" s="103"/>
      <c r="M178" s="75"/>
      <c r="N178" s="75"/>
      <c r="O178" s="76"/>
      <c r="P178" s="75"/>
      <c r="Q178" s="75"/>
      <c r="R178" s="75"/>
      <c r="S178" s="77"/>
      <c r="T178" s="79"/>
      <c r="U178" s="75"/>
      <c r="V178" s="75"/>
      <c r="W178" s="75"/>
      <c r="X178" s="76"/>
      <c r="Y178" s="75"/>
      <c r="Z178" s="75"/>
      <c r="AA178" s="75"/>
      <c r="AB178" s="77"/>
      <c r="AC178" s="79"/>
      <c r="AD178" s="75"/>
      <c r="AE178" s="75"/>
      <c r="AF178" s="75"/>
      <c r="AG178" s="76"/>
      <c r="AH178" s="75"/>
      <c r="AI178" s="75"/>
      <c r="AJ178" s="75"/>
      <c r="AK178" s="77"/>
      <c r="AL178" s="79"/>
      <c r="AM178" s="75"/>
      <c r="AN178" s="75"/>
      <c r="AO178" s="75"/>
      <c r="AP178" s="76"/>
      <c r="AQ178" s="75"/>
      <c r="AR178" s="75"/>
      <c r="AS178" s="75"/>
      <c r="AT178" s="77"/>
      <c r="AU178" s="79"/>
      <c r="AV178" s="75"/>
      <c r="AW178" s="75"/>
      <c r="AX178" s="75"/>
      <c r="AY178" s="76"/>
      <c r="AZ178" s="75"/>
      <c r="BA178" s="75"/>
      <c r="BB178" s="75"/>
      <c r="BC178" s="77"/>
      <c r="BD178" s="79"/>
    </row>
    <row r="179" spans="1:56" ht="30" customHeight="1">
      <c r="A179" s="74"/>
      <c r="B179" s="97"/>
      <c r="C179" s="99"/>
      <c r="D179" s="75"/>
      <c r="E179" s="75"/>
      <c r="F179" s="76"/>
      <c r="G179" s="75"/>
      <c r="H179" s="75"/>
      <c r="I179" s="75"/>
      <c r="J179" s="77"/>
      <c r="K179" s="79"/>
      <c r="L179" s="103"/>
      <c r="M179" s="75"/>
      <c r="N179" s="75"/>
      <c r="O179" s="76"/>
      <c r="P179" s="75"/>
      <c r="Q179" s="75"/>
      <c r="R179" s="75"/>
      <c r="S179" s="77"/>
      <c r="T179" s="79"/>
      <c r="U179" s="75"/>
      <c r="V179" s="75"/>
      <c r="W179" s="75"/>
      <c r="X179" s="76"/>
      <c r="Y179" s="75"/>
      <c r="Z179" s="75"/>
      <c r="AA179" s="75"/>
      <c r="AB179" s="77"/>
      <c r="AC179" s="79"/>
      <c r="AD179" s="75"/>
      <c r="AE179" s="75"/>
      <c r="AF179" s="75"/>
      <c r="AG179" s="76"/>
      <c r="AH179" s="75"/>
      <c r="AI179" s="75"/>
      <c r="AJ179" s="75"/>
      <c r="AK179" s="77"/>
      <c r="AL179" s="79"/>
      <c r="AM179" s="75"/>
      <c r="AN179" s="75"/>
      <c r="AO179" s="75"/>
      <c r="AP179" s="76"/>
      <c r="AQ179" s="75"/>
      <c r="AR179" s="75"/>
      <c r="AS179" s="75"/>
      <c r="AT179" s="77"/>
      <c r="AU179" s="79"/>
      <c r="AV179" s="75"/>
      <c r="AW179" s="75"/>
      <c r="AX179" s="75"/>
      <c r="AY179" s="76"/>
      <c r="AZ179" s="75"/>
      <c r="BA179" s="75"/>
      <c r="BB179" s="75"/>
      <c r="BC179" s="77"/>
      <c r="BD179" s="79"/>
    </row>
    <row r="180" spans="1:56" ht="30" customHeight="1">
      <c r="A180" s="74"/>
      <c r="B180" s="97"/>
      <c r="C180" s="99"/>
      <c r="D180" s="75"/>
      <c r="E180" s="75"/>
      <c r="F180" s="76"/>
      <c r="G180" s="75"/>
      <c r="H180" s="75"/>
      <c r="I180" s="75"/>
      <c r="J180" s="77"/>
      <c r="K180" s="79"/>
      <c r="L180" s="103"/>
      <c r="M180" s="75"/>
      <c r="N180" s="75"/>
      <c r="O180" s="76"/>
      <c r="P180" s="75"/>
      <c r="Q180" s="75"/>
      <c r="R180" s="75"/>
      <c r="S180" s="77"/>
      <c r="T180" s="79"/>
      <c r="U180" s="75"/>
      <c r="V180" s="75"/>
      <c r="W180" s="75"/>
      <c r="X180" s="76"/>
      <c r="Y180" s="75"/>
      <c r="Z180" s="75"/>
      <c r="AA180" s="75"/>
      <c r="AB180" s="77"/>
      <c r="AC180" s="79"/>
      <c r="AD180" s="75"/>
      <c r="AE180" s="75"/>
      <c r="AF180" s="75"/>
      <c r="AG180" s="76"/>
      <c r="AH180" s="75"/>
      <c r="AI180" s="75"/>
      <c r="AJ180" s="75"/>
      <c r="AK180" s="77"/>
      <c r="AL180" s="79"/>
      <c r="AM180" s="75"/>
      <c r="AN180" s="75"/>
      <c r="AO180" s="75"/>
      <c r="AP180" s="76"/>
      <c r="AQ180" s="75"/>
      <c r="AR180" s="75"/>
      <c r="AS180" s="75"/>
      <c r="AT180" s="77"/>
      <c r="AU180" s="79"/>
      <c r="AV180" s="75"/>
      <c r="AW180" s="75"/>
      <c r="AX180" s="75"/>
      <c r="AY180" s="76"/>
      <c r="AZ180" s="75"/>
      <c r="BA180" s="75"/>
      <c r="BB180" s="75"/>
      <c r="BC180" s="77"/>
      <c r="BD180" s="79"/>
    </row>
    <row r="181" spans="1:56" ht="30" customHeight="1">
      <c r="A181" s="74"/>
      <c r="B181" s="97"/>
      <c r="C181" s="99"/>
      <c r="D181" s="75"/>
      <c r="E181" s="75"/>
      <c r="F181" s="76"/>
      <c r="G181" s="75"/>
      <c r="H181" s="75"/>
      <c r="I181" s="75"/>
      <c r="J181" s="77"/>
      <c r="K181" s="79"/>
      <c r="L181" s="103"/>
      <c r="M181" s="75"/>
      <c r="N181" s="75"/>
      <c r="O181" s="76"/>
      <c r="P181" s="75"/>
      <c r="Q181" s="75"/>
      <c r="R181" s="75"/>
      <c r="S181" s="77"/>
      <c r="T181" s="79"/>
      <c r="U181" s="75"/>
      <c r="V181" s="75"/>
      <c r="W181" s="75"/>
      <c r="X181" s="76"/>
      <c r="Y181" s="75"/>
      <c r="Z181" s="75"/>
      <c r="AA181" s="75"/>
      <c r="AB181" s="77"/>
      <c r="AC181" s="79"/>
      <c r="AD181" s="75"/>
      <c r="AE181" s="75"/>
      <c r="AF181" s="75"/>
      <c r="AG181" s="76"/>
      <c r="AH181" s="75"/>
      <c r="AI181" s="75"/>
      <c r="AJ181" s="75"/>
      <c r="AK181" s="77"/>
      <c r="AL181" s="79"/>
      <c r="AM181" s="75"/>
      <c r="AN181" s="75"/>
      <c r="AO181" s="75"/>
      <c r="AP181" s="76"/>
      <c r="AQ181" s="75"/>
      <c r="AR181" s="75"/>
      <c r="AS181" s="75"/>
      <c r="AT181" s="77"/>
      <c r="AU181" s="79"/>
      <c r="AV181" s="75"/>
      <c r="AW181" s="75"/>
      <c r="AX181" s="75"/>
      <c r="AY181" s="76"/>
      <c r="AZ181" s="75"/>
      <c r="BA181" s="75"/>
      <c r="BB181" s="75"/>
      <c r="BC181" s="77"/>
      <c r="BD181" s="79"/>
    </row>
    <row r="182" spans="1:56" ht="30" customHeight="1">
      <c r="A182" s="74"/>
      <c r="B182" s="97"/>
      <c r="C182" s="99"/>
      <c r="D182" s="75"/>
      <c r="E182" s="75"/>
      <c r="F182" s="76"/>
      <c r="G182" s="75"/>
      <c r="H182" s="75"/>
      <c r="I182" s="75"/>
      <c r="J182" s="77"/>
      <c r="K182" s="79"/>
      <c r="L182" s="103"/>
      <c r="M182" s="75"/>
      <c r="N182" s="75"/>
      <c r="O182" s="76"/>
      <c r="P182" s="75"/>
      <c r="Q182" s="75"/>
      <c r="R182" s="75"/>
      <c r="S182" s="77"/>
      <c r="T182" s="79"/>
      <c r="U182" s="75"/>
      <c r="V182" s="75"/>
      <c r="W182" s="75"/>
      <c r="X182" s="76"/>
      <c r="Y182" s="75"/>
      <c r="Z182" s="75"/>
      <c r="AA182" s="75"/>
      <c r="AB182" s="77"/>
      <c r="AC182" s="79"/>
      <c r="AD182" s="75"/>
      <c r="AE182" s="75"/>
      <c r="AF182" s="75"/>
      <c r="AG182" s="76"/>
      <c r="AH182" s="75"/>
      <c r="AI182" s="75"/>
      <c r="AJ182" s="75"/>
      <c r="AK182" s="77"/>
      <c r="AL182" s="79"/>
      <c r="AM182" s="75"/>
      <c r="AN182" s="75"/>
      <c r="AO182" s="75"/>
      <c r="AP182" s="76"/>
      <c r="AQ182" s="75"/>
      <c r="AR182" s="75"/>
      <c r="AS182" s="75"/>
      <c r="AT182" s="77"/>
      <c r="AU182" s="79"/>
      <c r="AV182" s="75"/>
      <c r="AW182" s="75"/>
      <c r="AX182" s="75"/>
      <c r="AY182" s="76"/>
      <c r="AZ182" s="75"/>
      <c r="BA182" s="75"/>
      <c r="BB182" s="75"/>
      <c r="BC182" s="77"/>
      <c r="BD182" s="79"/>
    </row>
    <row r="183" spans="1:56" ht="30" customHeight="1">
      <c r="A183" s="74"/>
      <c r="B183" s="97"/>
      <c r="C183" s="99"/>
      <c r="D183" s="75"/>
      <c r="E183" s="75"/>
      <c r="F183" s="76"/>
      <c r="G183" s="75"/>
      <c r="H183" s="75"/>
      <c r="I183" s="75"/>
      <c r="J183" s="77"/>
      <c r="K183" s="79"/>
      <c r="L183" s="103"/>
      <c r="M183" s="75"/>
      <c r="N183" s="75"/>
      <c r="O183" s="76"/>
      <c r="P183" s="75"/>
      <c r="Q183" s="75"/>
      <c r="R183" s="75"/>
      <c r="S183" s="77"/>
      <c r="T183" s="79"/>
      <c r="U183" s="75"/>
      <c r="V183" s="75"/>
      <c r="W183" s="75"/>
      <c r="X183" s="76"/>
      <c r="Y183" s="75"/>
      <c r="Z183" s="75"/>
      <c r="AA183" s="75"/>
      <c r="AB183" s="77"/>
      <c r="AC183" s="79"/>
      <c r="AD183" s="75"/>
      <c r="AE183" s="75"/>
      <c r="AF183" s="75"/>
      <c r="AG183" s="76"/>
      <c r="AH183" s="75"/>
      <c r="AI183" s="75"/>
      <c r="AJ183" s="75"/>
      <c r="AK183" s="77"/>
      <c r="AL183" s="79"/>
      <c r="AM183" s="75"/>
      <c r="AN183" s="75"/>
      <c r="AO183" s="75"/>
      <c r="AP183" s="76"/>
      <c r="AQ183" s="75"/>
      <c r="AR183" s="75"/>
      <c r="AS183" s="75"/>
      <c r="AT183" s="77"/>
      <c r="AU183" s="79"/>
      <c r="AV183" s="75"/>
      <c r="AW183" s="75"/>
      <c r="AX183" s="75"/>
      <c r="AY183" s="76"/>
      <c r="AZ183" s="75"/>
      <c r="BA183" s="75"/>
      <c r="BB183" s="75"/>
      <c r="BC183" s="77"/>
      <c r="BD183" s="79"/>
    </row>
    <row r="184" spans="1:56" ht="30" customHeight="1">
      <c r="A184" s="74"/>
      <c r="B184" s="97"/>
      <c r="C184" s="99"/>
      <c r="D184" s="75"/>
      <c r="E184" s="75"/>
      <c r="F184" s="76"/>
      <c r="G184" s="75"/>
      <c r="H184" s="75"/>
      <c r="I184" s="75"/>
      <c r="J184" s="77"/>
      <c r="K184" s="79"/>
      <c r="L184" s="103"/>
      <c r="M184" s="75"/>
      <c r="N184" s="75"/>
      <c r="O184" s="76"/>
      <c r="P184" s="75"/>
      <c r="Q184" s="75"/>
      <c r="R184" s="75"/>
      <c r="S184" s="77"/>
      <c r="T184" s="79"/>
      <c r="U184" s="75"/>
      <c r="V184" s="75"/>
      <c r="W184" s="75"/>
      <c r="X184" s="76"/>
      <c r="Y184" s="75"/>
      <c r="Z184" s="75"/>
      <c r="AA184" s="75"/>
      <c r="AB184" s="77"/>
      <c r="AC184" s="79"/>
      <c r="AD184" s="75"/>
      <c r="AE184" s="75"/>
      <c r="AF184" s="75"/>
      <c r="AG184" s="76"/>
      <c r="AH184" s="75"/>
      <c r="AI184" s="75"/>
      <c r="AJ184" s="75"/>
      <c r="AK184" s="77"/>
      <c r="AL184" s="79"/>
      <c r="AM184" s="75"/>
      <c r="AN184" s="75"/>
      <c r="AO184" s="75"/>
      <c r="AP184" s="76"/>
      <c r="AQ184" s="75"/>
      <c r="AR184" s="75"/>
      <c r="AS184" s="75"/>
      <c r="AT184" s="77"/>
      <c r="AU184" s="79"/>
      <c r="AV184" s="75"/>
      <c r="AW184" s="75"/>
      <c r="AX184" s="75"/>
      <c r="AY184" s="76"/>
      <c r="AZ184" s="75"/>
      <c r="BA184" s="75"/>
      <c r="BB184" s="75"/>
      <c r="BC184" s="77"/>
      <c r="BD184" s="79"/>
    </row>
    <row r="185" spans="1:56" ht="30" customHeight="1">
      <c r="A185" s="74"/>
      <c r="B185" s="97"/>
      <c r="C185" s="99"/>
      <c r="D185" s="75"/>
      <c r="E185" s="75"/>
      <c r="F185" s="76"/>
      <c r="G185" s="75"/>
      <c r="H185" s="75"/>
      <c r="I185" s="75"/>
      <c r="J185" s="77"/>
      <c r="K185" s="79"/>
      <c r="L185" s="103"/>
      <c r="M185" s="75"/>
      <c r="N185" s="75"/>
      <c r="O185" s="76"/>
      <c r="P185" s="75"/>
      <c r="Q185" s="75"/>
      <c r="R185" s="75"/>
      <c r="S185" s="77"/>
      <c r="T185" s="79"/>
      <c r="U185" s="75"/>
      <c r="V185" s="75"/>
      <c r="W185" s="75"/>
      <c r="X185" s="76"/>
      <c r="Y185" s="75"/>
      <c r="Z185" s="75"/>
      <c r="AA185" s="75"/>
      <c r="AB185" s="77"/>
      <c r="AC185" s="79"/>
      <c r="AD185" s="75"/>
      <c r="AE185" s="75"/>
      <c r="AF185" s="75"/>
      <c r="AG185" s="76"/>
      <c r="AH185" s="75"/>
      <c r="AI185" s="75"/>
      <c r="AJ185" s="75"/>
      <c r="AK185" s="77"/>
      <c r="AL185" s="79"/>
      <c r="AM185" s="75"/>
      <c r="AN185" s="75"/>
      <c r="AO185" s="75"/>
      <c r="AP185" s="76"/>
      <c r="AQ185" s="75"/>
      <c r="AR185" s="75"/>
      <c r="AS185" s="75"/>
      <c r="AT185" s="77"/>
      <c r="AU185" s="79"/>
      <c r="AV185" s="75"/>
      <c r="AW185" s="75"/>
      <c r="AX185" s="75"/>
      <c r="AY185" s="76"/>
      <c r="AZ185" s="75"/>
      <c r="BA185" s="75"/>
      <c r="BB185" s="75"/>
      <c r="BC185" s="77"/>
      <c r="BD185" s="79"/>
    </row>
    <row r="186" spans="1:56" ht="30" customHeight="1">
      <c r="A186" s="74"/>
      <c r="B186" s="97"/>
      <c r="C186" s="99"/>
      <c r="D186" s="75"/>
      <c r="E186" s="75"/>
      <c r="F186" s="76"/>
      <c r="G186" s="75"/>
      <c r="H186" s="75"/>
      <c r="I186" s="75"/>
      <c r="J186" s="77"/>
      <c r="K186" s="79"/>
      <c r="L186" s="103"/>
      <c r="M186" s="75"/>
      <c r="N186" s="75"/>
      <c r="O186" s="76"/>
      <c r="P186" s="75"/>
      <c r="Q186" s="75"/>
      <c r="R186" s="75"/>
      <c r="S186" s="77"/>
      <c r="T186" s="79"/>
      <c r="U186" s="75"/>
      <c r="V186" s="75"/>
      <c r="W186" s="75"/>
      <c r="X186" s="76"/>
      <c r="Y186" s="75"/>
      <c r="Z186" s="75"/>
      <c r="AA186" s="75"/>
      <c r="AB186" s="77"/>
      <c r="AC186" s="79"/>
      <c r="AD186" s="75"/>
      <c r="AE186" s="75"/>
      <c r="AF186" s="75"/>
      <c r="AG186" s="76"/>
      <c r="AH186" s="75"/>
      <c r="AI186" s="75"/>
      <c r="AJ186" s="75"/>
      <c r="AK186" s="77"/>
      <c r="AL186" s="79"/>
      <c r="AM186" s="75"/>
      <c r="AN186" s="75"/>
      <c r="AO186" s="75"/>
      <c r="AP186" s="76"/>
      <c r="AQ186" s="75"/>
      <c r="AR186" s="75"/>
      <c r="AS186" s="75"/>
      <c r="AT186" s="77"/>
      <c r="AU186" s="79"/>
      <c r="AV186" s="75"/>
      <c r="AW186" s="75"/>
      <c r="AX186" s="75"/>
      <c r="AY186" s="76"/>
      <c r="AZ186" s="75"/>
      <c r="BA186" s="75"/>
      <c r="BB186" s="75"/>
      <c r="BC186" s="77"/>
      <c r="BD186" s="79"/>
    </row>
    <row r="187" spans="1:56" ht="30" customHeight="1">
      <c r="A187" s="74"/>
      <c r="B187" s="97"/>
      <c r="C187" s="99"/>
      <c r="D187" s="75"/>
      <c r="E187" s="75"/>
      <c r="F187" s="76"/>
      <c r="G187" s="75"/>
      <c r="H187" s="75"/>
      <c r="I187" s="75"/>
      <c r="J187" s="77"/>
      <c r="K187" s="79"/>
      <c r="L187" s="103"/>
      <c r="M187" s="75"/>
      <c r="N187" s="75"/>
      <c r="O187" s="76"/>
      <c r="P187" s="75"/>
      <c r="Q187" s="75"/>
      <c r="R187" s="75"/>
      <c r="S187" s="77"/>
      <c r="T187" s="79"/>
      <c r="U187" s="75"/>
      <c r="V187" s="75"/>
      <c r="W187" s="75"/>
      <c r="X187" s="76"/>
      <c r="Y187" s="75"/>
      <c r="Z187" s="75"/>
      <c r="AA187" s="75"/>
      <c r="AB187" s="77"/>
      <c r="AC187" s="79"/>
      <c r="AD187" s="75"/>
      <c r="AE187" s="75"/>
      <c r="AF187" s="75"/>
      <c r="AG187" s="76"/>
      <c r="AH187" s="75"/>
      <c r="AI187" s="75"/>
      <c r="AJ187" s="75"/>
      <c r="AK187" s="77"/>
      <c r="AL187" s="79"/>
      <c r="AM187" s="75"/>
      <c r="AN187" s="75"/>
      <c r="AO187" s="75"/>
      <c r="AP187" s="76"/>
      <c r="AQ187" s="75"/>
      <c r="AR187" s="75"/>
      <c r="AS187" s="75"/>
      <c r="AT187" s="77"/>
      <c r="AU187" s="79"/>
      <c r="AV187" s="75"/>
      <c r="AW187" s="75"/>
      <c r="AX187" s="75"/>
      <c r="AY187" s="76"/>
      <c r="AZ187" s="75"/>
      <c r="BA187" s="75"/>
      <c r="BB187" s="75"/>
      <c r="BC187" s="77"/>
      <c r="BD187" s="79"/>
    </row>
    <row r="188" spans="1:56" ht="30" customHeight="1">
      <c r="A188" s="74"/>
      <c r="B188" s="97"/>
      <c r="C188" s="99"/>
      <c r="D188" s="75"/>
      <c r="E188" s="75"/>
      <c r="F188" s="76"/>
      <c r="G188" s="75"/>
      <c r="H188" s="75"/>
      <c r="I188" s="75"/>
      <c r="J188" s="77"/>
      <c r="K188" s="79"/>
      <c r="L188" s="103"/>
      <c r="M188" s="75"/>
      <c r="N188" s="75"/>
      <c r="O188" s="76"/>
      <c r="P188" s="75"/>
      <c r="Q188" s="75"/>
      <c r="R188" s="75"/>
      <c r="S188" s="77"/>
      <c r="T188" s="79"/>
      <c r="U188" s="75"/>
      <c r="V188" s="75"/>
      <c r="W188" s="75"/>
      <c r="X188" s="76"/>
      <c r="Y188" s="75"/>
      <c r="Z188" s="75"/>
      <c r="AA188" s="75"/>
      <c r="AB188" s="77"/>
      <c r="AC188" s="79"/>
      <c r="AD188" s="75"/>
      <c r="AE188" s="75"/>
      <c r="AF188" s="75"/>
      <c r="AG188" s="76"/>
      <c r="AH188" s="75"/>
      <c r="AI188" s="75"/>
      <c r="AJ188" s="75"/>
      <c r="AK188" s="77"/>
      <c r="AL188" s="79"/>
      <c r="AM188" s="75"/>
      <c r="AN188" s="75"/>
      <c r="AO188" s="75"/>
      <c r="AP188" s="76"/>
      <c r="AQ188" s="75"/>
      <c r="AR188" s="75"/>
      <c r="AS188" s="75"/>
      <c r="AT188" s="77"/>
      <c r="AU188" s="79"/>
      <c r="AV188" s="75"/>
      <c r="AW188" s="75"/>
      <c r="AX188" s="75"/>
      <c r="AY188" s="76"/>
      <c r="AZ188" s="75"/>
      <c r="BA188" s="75"/>
      <c r="BB188" s="75"/>
      <c r="BC188" s="77"/>
      <c r="BD188" s="79"/>
    </row>
    <row r="189" spans="1:56" ht="30" customHeight="1">
      <c r="A189" s="74"/>
      <c r="B189" s="97"/>
      <c r="C189" s="99"/>
      <c r="D189" s="75"/>
      <c r="E189" s="75"/>
      <c r="F189" s="76"/>
      <c r="G189" s="75"/>
      <c r="H189" s="75"/>
      <c r="I189" s="75"/>
      <c r="J189" s="77"/>
      <c r="K189" s="79"/>
      <c r="L189" s="103"/>
      <c r="M189" s="75"/>
      <c r="N189" s="75"/>
      <c r="O189" s="76"/>
      <c r="P189" s="75"/>
      <c r="Q189" s="75"/>
      <c r="R189" s="75"/>
      <c r="S189" s="77"/>
      <c r="T189" s="79"/>
      <c r="U189" s="75"/>
      <c r="V189" s="75"/>
      <c r="W189" s="75"/>
      <c r="X189" s="76"/>
      <c r="Y189" s="75"/>
      <c r="Z189" s="75"/>
      <c r="AA189" s="75"/>
      <c r="AB189" s="77"/>
      <c r="AC189" s="79"/>
      <c r="AD189" s="75"/>
      <c r="AE189" s="75"/>
      <c r="AF189" s="75"/>
      <c r="AG189" s="76"/>
      <c r="AH189" s="75"/>
      <c r="AI189" s="75"/>
      <c r="AJ189" s="75"/>
      <c r="AK189" s="77"/>
      <c r="AL189" s="79"/>
      <c r="AM189" s="75"/>
      <c r="AN189" s="75"/>
      <c r="AO189" s="75"/>
      <c r="AP189" s="76"/>
      <c r="AQ189" s="75"/>
      <c r="AR189" s="75"/>
      <c r="AS189" s="75"/>
      <c r="AT189" s="77"/>
      <c r="AU189" s="79"/>
      <c r="AV189" s="75"/>
      <c r="AW189" s="75"/>
      <c r="AX189" s="75"/>
      <c r="AY189" s="76"/>
      <c r="AZ189" s="75"/>
      <c r="BA189" s="75"/>
      <c r="BB189" s="75"/>
      <c r="BC189" s="77"/>
      <c r="BD189" s="79"/>
    </row>
    <row r="190" spans="1:56" ht="30" customHeight="1">
      <c r="A190" s="74"/>
      <c r="B190" s="97"/>
      <c r="C190" s="99"/>
      <c r="D190" s="75"/>
      <c r="E190" s="75"/>
      <c r="F190" s="76"/>
      <c r="G190" s="75"/>
      <c r="H190" s="75"/>
      <c r="I190" s="75"/>
      <c r="J190" s="77"/>
      <c r="K190" s="79"/>
      <c r="L190" s="103"/>
      <c r="M190" s="75"/>
      <c r="N190" s="75"/>
      <c r="O190" s="76"/>
      <c r="P190" s="75"/>
      <c r="Q190" s="75"/>
      <c r="R190" s="75"/>
      <c r="S190" s="77"/>
      <c r="T190" s="79"/>
      <c r="U190" s="75"/>
      <c r="V190" s="75"/>
      <c r="W190" s="75"/>
      <c r="X190" s="76"/>
      <c r="Y190" s="75"/>
      <c r="Z190" s="75"/>
      <c r="AA190" s="75"/>
      <c r="AB190" s="77"/>
      <c r="AC190" s="79"/>
      <c r="AD190" s="75"/>
      <c r="AE190" s="75"/>
      <c r="AF190" s="75"/>
      <c r="AG190" s="76"/>
      <c r="AH190" s="75"/>
      <c r="AI190" s="75"/>
      <c r="AJ190" s="75"/>
      <c r="AK190" s="77"/>
      <c r="AL190" s="79"/>
      <c r="AM190" s="75"/>
      <c r="AN190" s="75"/>
      <c r="AO190" s="75"/>
      <c r="AP190" s="76"/>
      <c r="AQ190" s="75"/>
      <c r="AR190" s="75"/>
      <c r="AS190" s="75"/>
      <c r="AT190" s="77"/>
      <c r="AU190" s="79"/>
      <c r="AV190" s="75"/>
      <c r="AW190" s="75"/>
      <c r="AX190" s="75"/>
      <c r="AY190" s="76"/>
      <c r="AZ190" s="75"/>
      <c r="BA190" s="75"/>
      <c r="BB190" s="75"/>
      <c r="BC190" s="77"/>
      <c r="BD190" s="79"/>
    </row>
    <row r="191" spans="1:56" ht="30" customHeight="1">
      <c r="A191" s="74"/>
      <c r="B191" s="97"/>
      <c r="C191" s="99"/>
      <c r="D191" s="75"/>
      <c r="E191" s="75"/>
      <c r="F191" s="76"/>
      <c r="G191" s="75"/>
      <c r="H191" s="75"/>
      <c r="I191" s="75"/>
      <c r="J191" s="77"/>
      <c r="K191" s="79"/>
      <c r="L191" s="103"/>
      <c r="M191" s="75"/>
      <c r="N191" s="75"/>
      <c r="O191" s="76"/>
      <c r="P191" s="75"/>
      <c r="Q191" s="75"/>
      <c r="R191" s="75"/>
      <c r="S191" s="77"/>
      <c r="T191" s="79"/>
      <c r="U191" s="75"/>
      <c r="V191" s="75"/>
      <c r="W191" s="75"/>
      <c r="X191" s="76"/>
      <c r="Y191" s="75"/>
      <c r="Z191" s="75"/>
      <c r="AA191" s="75"/>
      <c r="AB191" s="77"/>
      <c r="AC191" s="79"/>
      <c r="AD191" s="75"/>
      <c r="AE191" s="75"/>
      <c r="AF191" s="75"/>
      <c r="AG191" s="76"/>
      <c r="AH191" s="75"/>
      <c r="AI191" s="75"/>
      <c r="AJ191" s="75"/>
      <c r="AK191" s="77"/>
      <c r="AL191" s="79"/>
      <c r="AM191" s="75"/>
      <c r="AN191" s="75"/>
      <c r="AO191" s="75"/>
      <c r="AP191" s="76"/>
      <c r="AQ191" s="75"/>
      <c r="AR191" s="75"/>
      <c r="AS191" s="75"/>
      <c r="AT191" s="77"/>
      <c r="AU191" s="79"/>
      <c r="AV191" s="75"/>
      <c r="AW191" s="75"/>
      <c r="AX191" s="75"/>
      <c r="AY191" s="76"/>
      <c r="AZ191" s="75"/>
      <c r="BA191" s="75"/>
      <c r="BB191" s="75"/>
      <c r="BC191" s="77"/>
      <c r="BD191" s="79"/>
    </row>
    <row r="192" spans="1:56" ht="30" customHeight="1">
      <c r="A192" s="74"/>
      <c r="B192" s="97"/>
      <c r="C192" s="99"/>
      <c r="D192" s="75"/>
      <c r="E192" s="75"/>
      <c r="F192" s="76"/>
      <c r="G192" s="75"/>
      <c r="H192" s="75"/>
      <c r="I192" s="75"/>
      <c r="J192" s="77"/>
      <c r="K192" s="79"/>
      <c r="L192" s="103"/>
      <c r="M192" s="75"/>
      <c r="N192" s="75"/>
      <c r="O192" s="76"/>
      <c r="P192" s="75"/>
      <c r="Q192" s="75"/>
      <c r="R192" s="75"/>
      <c r="S192" s="77"/>
      <c r="T192" s="79"/>
      <c r="U192" s="75"/>
      <c r="V192" s="75"/>
      <c r="W192" s="75"/>
      <c r="X192" s="76"/>
      <c r="Y192" s="75"/>
      <c r="Z192" s="75"/>
      <c r="AA192" s="75"/>
      <c r="AB192" s="77"/>
      <c r="AC192" s="79"/>
      <c r="AD192" s="75"/>
      <c r="AE192" s="75"/>
      <c r="AF192" s="75"/>
      <c r="AG192" s="76"/>
      <c r="AH192" s="75"/>
      <c r="AI192" s="75"/>
      <c r="AJ192" s="75"/>
      <c r="AK192" s="77"/>
      <c r="AL192" s="79"/>
      <c r="AM192" s="75"/>
      <c r="AN192" s="75"/>
      <c r="AO192" s="75"/>
      <c r="AP192" s="76"/>
      <c r="AQ192" s="75"/>
      <c r="AR192" s="75"/>
      <c r="AS192" s="75"/>
      <c r="AT192" s="77"/>
      <c r="AU192" s="79"/>
      <c r="AV192" s="75"/>
      <c r="AW192" s="75"/>
      <c r="AX192" s="75"/>
      <c r="AY192" s="76"/>
      <c r="AZ192" s="75"/>
      <c r="BA192" s="75"/>
      <c r="BB192" s="75"/>
      <c r="BC192" s="77"/>
      <c r="BD192" s="79"/>
    </row>
    <row r="193" spans="1:56" ht="30" customHeight="1">
      <c r="A193" s="74"/>
      <c r="B193" s="97"/>
      <c r="C193" s="99"/>
      <c r="D193" s="75"/>
      <c r="E193" s="75"/>
      <c r="F193" s="76"/>
      <c r="G193" s="75"/>
      <c r="H193" s="75"/>
      <c r="I193" s="75"/>
      <c r="J193" s="77"/>
      <c r="K193" s="79"/>
      <c r="L193" s="103"/>
      <c r="M193" s="75"/>
      <c r="N193" s="75"/>
      <c r="O193" s="76"/>
      <c r="P193" s="75"/>
      <c r="Q193" s="75"/>
      <c r="R193" s="75"/>
      <c r="S193" s="77"/>
      <c r="T193" s="79"/>
      <c r="U193" s="75"/>
      <c r="V193" s="75"/>
      <c r="W193" s="75"/>
      <c r="X193" s="76"/>
      <c r="Y193" s="75"/>
      <c r="Z193" s="75"/>
      <c r="AA193" s="75"/>
      <c r="AB193" s="77"/>
      <c r="AC193" s="79"/>
      <c r="AD193" s="75"/>
      <c r="AE193" s="75"/>
      <c r="AF193" s="75"/>
      <c r="AG193" s="76"/>
      <c r="AH193" s="75"/>
      <c r="AI193" s="75"/>
      <c r="AJ193" s="75"/>
      <c r="AK193" s="77"/>
      <c r="AL193" s="79"/>
      <c r="AM193" s="75"/>
      <c r="AN193" s="75"/>
      <c r="AO193" s="75"/>
      <c r="AP193" s="76"/>
      <c r="AQ193" s="75"/>
      <c r="AR193" s="75"/>
      <c r="AS193" s="75"/>
      <c r="AT193" s="77"/>
      <c r="AU193" s="79"/>
      <c r="AV193" s="75"/>
      <c r="AW193" s="75"/>
      <c r="AX193" s="75"/>
      <c r="AY193" s="76"/>
      <c r="AZ193" s="75"/>
      <c r="BA193" s="75"/>
      <c r="BB193" s="75"/>
      <c r="BC193" s="77"/>
      <c r="BD193" s="79"/>
    </row>
    <row r="194" spans="1:56" ht="30" customHeight="1">
      <c r="A194" s="74"/>
      <c r="B194" s="97"/>
      <c r="C194" s="99"/>
      <c r="D194" s="75"/>
      <c r="E194" s="75"/>
      <c r="F194" s="76"/>
      <c r="G194" s="75"/>
      <c r="H194" s="75"/>
      <c r="I194" s="75"/>
      <c r="J194" s="77"/>
      <c r="K194" s="79"/>
      <c r="L194" s="103"/>
      <c r="M194" s="75"/>
      <c r="N194" s="75"/>
      <c r="O194" s="76"/>
      <c r="P194" s="75"/>
      <c r="Q194" s="75"/>
      <c r="R194" s="75"/>
      <c r="S194" s="77"/>
      <c r="T194" s="79"/>
      <c r="U194" s="75"/>
      <c r="V194" s="75"/>
      <c r="W194" s="75"/>
      <c r="X194" s="76"/>
      <c r="Y194" s="75"/>
      <c r="Z194" s="75"/>
      <c r="AA194" s="75"/>
      <c r="AB194" s="77"/>
      <c r="AC194" s="79"/>
      <c r="AD194" s="75"/>
      <c r="AE194" s="75"/>
      <c r="AF194" s="75"/>
      <c r="AG194" s="76"/>
      <c r="AH194" s="75"/>
      <c r="AI194" s="75"/>
      <c r="AJ194" s="75"/>
      <c r="AK194" s="77"/>
      <c r="AL194" s="79"/>
      <c r="AM194" s="75"/>
      <c r="AN194" s="75"/>
      <c r="AO194" s="75"/>
      <c r="AP194" s="76"/>
      <c r="AQ194" s="75"/>
      <c r="AR194" s="75"/>
      <c r="AS194" s="75"/>
      <c r="AT194" s="77"/>
      <c r="AU194" s="79"/>
      <c r="AV194" s="75"/>
      <c r="AW194" s="75"/>
      <c r="AX194" s="75"/>
      <c r="AY194" s="76"/>
      <c r="AZ194" s="75"/>
      <c r="BA194" s="75"/>
      <c r="BB194" s="75"/>
      <c r="BC194" s="77"/>
      <c r="BD194" s="79"/>
    </row>
    <row r="195" spans="1:56" ht="30" customHeight="1">
      <c r="A195" s="74"/>
      <c r="B195" s="97"/>
      <c r="C195" s="99"/>
      <c r="D195" s="75"/>
      <c r="E195" s="75"/>
      <c r="F195" s="76"/>
      <c r="G195" s="75"/>
      <c r="H195" s="75"/>
      <c r="I195" s="75"/>
      <c r="J195" s="77"/>
      <c r="K195" s="79"/>
      <c r="L195" s="103"/>
      <c r="M195" s="75"/>
      <c r="N195" s="75"/>
      <c r="O195" s="76"/>
      <c r="P195" s="75"/>
      <c r="Q195" s="75"/>
      <c r="R195" s="75"/>
      <c r="S195" s="77"/>
      <c r="T195" s="79"/>
      <c r="U195" s="75"/>
      <c r="V195" s="75"/>
      <c r="W195" s="75"/>
      <c r="X195" s="76"/>
      <c r="Y195" s="75"/>
      <c r="Z195" s="75"/>
      <c r="AA195" s="75"/>
      <c r="AB195" s="77"/>
      <c r="AC195" s="79"/>
      <c r="AD195" s="75"/>
      <c r="AE195" s="75"/>
      <c r="AF195" s="75"/>
      <c r="AG195" s="76"/>
      <c r="AH195" s="75"/>
      <c r="AI195" s="75"/>
      <c r="AJ195" s="75"/>
      <c r="AK195" s="77"/>
      <c r="AL195" s="79"/>
      <c r="AM195" s="75"/>
      <c r="AN195" s="75"/>
      <c r="AO195" s="75"/>
      <c r="AP195" s="76"/>
      <c r="AQ195" s="75"/>
      <c r="AR195" s="75"/>
      <c r="AS195" s="75"/>
      <c r="AT195" s="77"/>
      <c r="AU195" s="79"/>
      <c r="AV195" s="75"/>
      <c r="AW195" s="75"/>
      <c r="AX195" s="75"/>
      <c r="AY195" s="76"/>
      <c r="AZ195" s="75"/>
      <c r="BA195" s="75"/>
      <c r="BB195" s="75"/>
      <c r="BC195" s="77"/>
      <c r="BD195" s="79"/>
    </row>
    <row r="196" spans="1:56" ht="30" customHeight="1">
      <c r="A196" s="74"/>
      <c r="B196" s="97"/>
      <c r="C196" s="99"/>
      <c r="D196" s="75"/>
      <c r="E196" s="75"/>
      <c r="F196" s="76"/>
      <c r="G196" s="75"/>
      <c r="H196" s="75"/>
      <c r="I196" s="75"/>
      <c r="J196" s="77"/>
      <c r="K196" s="79"/>
      <c r="L196" s="103"/>
      <c r="M196" s="75"/>
      <c r="N196" s="75"/>
      <c r="O196" s="76"/>
      <c r="P196" s="75"/>
      <c r="Q196" s="75"/>
      <c r="R196" s="75"/>
      <c r="S196" s="77"/>
      <c r="T196" s="79"/>
      <c r="U196" s="75"/>
      <c r="V196" s="75"/>
      <c r="W196" s="75"/>
      <c r="X196" s="76"/>
      <c r="Y196" s="75"/>
      <c r="Z196" s="75"/>
      <c r="AA196" s="75"/>
      <c r="AB196" s="77"/>
      <c r="AC196" s="79"/>
      <c r="AD196" s="75"/>
      <c r="AE196" s="75"/>
      <c r="AF196" s="75"/>
      <c r="AG196" s="76"/>
      <c r="AH196" s="75"/>
      <c r="AI196" s="75"/>
      <c r="AJ196" s="75"/>
      <c r="AK196" s="77"/>
      <c r="AL196" s="79"/>
      <c r="AM196" s="75"/>
      <c r="AN196" s="75"/>
      <c r="AO196" s="75"/>
      <c r="AP196" s="76"/>
      <c r="AQ196" s="75"/>
      <c r="AR196" s="75"/>
      <c r="AS196" s="75"/>
      <c r="AT196" s="77"/>
      <c r="AU196" s="79"/>
      <c r="AV196" s="75"/>
      <c r="AW196" s="75"/>
      <c r="AX196" s="75"/>
      <c r="AY196" s="76"/>
      <c r="AZ196" s="75"/>
      <c r="BA196" s="75"/>
      <c r="BB196" s="75"/>
      <c r="BC196" s="77"/>
      <c r="BD196" s="79"/>
    </row>
    <row r="197" spans="1:56" ht="30" customHeight="1">
      <c r="A197" s="74"/>
      <c r="B197" s="97"/>
      <c r="C197" s="99"/>
      <c r="D197" s="75"/>
      <c r="E197" s="75"/>
      <c r="F197" s="76"/>
      <c r="G197" s="75"/>
      <c r="H197" s="75"/>
      <c r="I197" s="75"/>
      <c r="J197" s="77"/>
      <c r="K197" s="79"/>
      <c r="L197" s="103"/>
      <c r="M197" s="75"/>
      <c r="N197" s="75"/>
      <c r="O197" s="76"/>
      <c r="P197" s="75"/>
      <c r="Q197" s="75"/>
      <c r="R197" s="75"/>
      <c r="S197" s="77"/>
      <c r="T197" s="79"/>
      <c r="U197" s="75"/>
      <c r="V197" s="75"/>
      <c r="W197" s="75"/>
      <c r="X197" s="76"/>
      <c r="Y197" s="75"/>
      <c r="Z197" s="75"/>
      <c r="AA197" s="75"/>
      <c r="AB197" s="77"/>
      <c r="AC197" s="79"/>
      <c r="AD197" s="75"/>
      <c r="AE197" s="75"/>
      <c r="AF197" s="75"/>
      <c r="AG197" s="76"/>
      <c r="AH197" s="75"/>
      <c r="AI197" s="75"/>
      <c r="AJ197" s="75"/>
      <c r="AK197" s="77"/>
      <c r="AL197" s="79"/>
      <c r="AM197" s="75"/>
      <c r="AN197" s="75"/>
      <c r="AO197" s="75"/>
      <c r="AP197" s="76"/>
      <c r="AQ197" s="75"/>
      <c r="AR197" s="75"/>
      <c r="AS197" s="75"/>
      <c r="AT197" s="77"/>
      <c r="AU197" s="79"/>
      <c r="AV197" s="75"/>
      <c r="AW197" s="75"/>
      <c r="AX197" s="75"/>
      <c r="AY197" s="76"/>
      <c r="AZ197" s="75"/>
      <c r="BA197" s="75"/>
      <c r="BB197" s="75"/>
      <c r="BC197" s="77"/>
      <c r="BD197" s="79"/>
    </row>
    <row r="198" spans="1:56" ht="30" customHeight="1">
      <c r="A198" s="74"/>
      <c r="B198" s="97"/>
      <c r="C198" s="99"/>
      <c r="D198" s="75"/>
      <c r="E198" s="75"/>
      <c r="F198" s="76"/>
      <c r="G198" s="75"/>
      <c r="H198" s="75"/>
      <c r="I198" s="75"/>
      <c r="J198" s="77"/>
      <c r="K198" s="79"/>
      <c r="L198" s="103"/>
      <c r="M198" s="75"/>
      <c r="N198" s="75"/>
      <c r="O198" s="76"/>
      <c r="P198" s="75"/>
      <c r="Q198" s="75"/>
      <c r="R198" s="75"/>
      <c r="S198" s="77"/>
      <c r="T198" s="79"/>
      <c r="U198" s="75"/>
      <c r="V198" s="75"/>
      <c r="W198" s="75"/>
      <c r="X198" s="76"/>
      <c r="Y198" s="75"/>
      <c r="Z198" s="75"/>
      <c r="AA198" s="75"/>
      <c r="AB198" s="77"/>
      <c r="AC198" s="79"/>
      <c r="AD198" s="75"/>
      <c r="AE198" s="75"/>
      <c r="AF198" s="75"/>
      <c r="AG198" s="76"/>
      <c r="AH198" s="75"/>
      <c r="AI198" s="75"/>
      <c r="AJ198" s="75"/>
      <c r="AK198" s="77"/>
      <c r="AL198" s="79"/>
      <c r="AM198" s="75"/>
      <c r="AN198" s="75"/>
      <c r="AO198" s="75"/>
      <c r="AP198" s="76"/>
      <c r="AQ198" s="75"/>
      <c r="AR198" s="75"/>
      <c r="AS198" s="75"/>
      <c r="AT198" s="77"/>
      <c r="AU198" s="79"/>
      <c r="AV198" s="75"/>
      <c r="AW198" s="75"/>
      <c r="AX198" s="75"/>
      <c r="AY198" s="76"/>
      <c r="AZ198" s="75"/>
      <c r="BA198" s="75"/>
      <c r="BB198" s="75"/>
      <c r="BC198" s="77"/>
      <c r="BD198" s="79"/>
    </row>
    <row r="199" spans="1:56" ht="30" customHeight="1">
      <c r="A199" s="74"/>
      <c r="B199" s="97"/>
      <c r="C199" s="99"/>
      <c r="D199" s="75"/>
      <c r="E199" s="75"/>
      <c r="F199" s="76"/>
      <c r="G199" s="75"/>
      <c r="H199" s="75"/>
      <c r="I199" s="75"/>
      <c r="J199" s="77"/>
      <c r="K199" s="79"/>
      <c r="L199" s="103"/>
      <c r="M199" s="75"/>
      <c r="N199" s="75"/>
      <c r="O199" s="76"/>
      <c r="P199" s="75"/>
      <c r="Q199" s="75"/>
      <c r="R199" s="75"/>
      <c r="S199" s="77"/>
      <c r="T199" s="79"/>
      <c r="U199" s="75"/>
      <c r="V199" s="75"/>
      <c r="W199" s="75"/>
      <c r="X199" s="76"/>
      <c r="Y199" s="75"/>
      <c r="Z199" s="75"/>
      <c r="AA199" s="75"/>
      <c r="AB199" s="77"/>
      <c r="AC199" s="79"/>
      <c r="AD199" s="75"/>
      <c r="AE199" s="75"/>
      <c r="AF199" s="75"/>
      <c r="AG199" s="76"/>
      <c r="AH199" s="75"/>
      <c r="AI199" s="75"/>
      <c r="AJ199" s="75"/>
      <c r="AK199" s="77"/>
      <c r="AL199" s="79"/>
      <c r="AM199" s="75"/>
      <c r="AN199" s="75"/>
      <c r="AO199" s="75"/>
      <c r="AP199" s="76"/>
      <c r="AQ199" s="75"/>
      <c r="AR199" s="75"/>
      <c r="AS199" s="75"/>
      <c r="AT199" s="77"/>
      <c r="AU199" s="79"/>
      <c r="AV199" s="75"/>
      <c r="AW199" s="75"/>
      <c r="AX199" s="75"/>
      <c r="AY199" s="76"/>
      <c r="AZ199" s="75"/>
      <c r="BA199" s="75"/>
      <c r="BB199" s="75"/>
      <c r="BC199" s="77"/>
      <c r="BD199" s="79"/>
    </row>
    <row r="200" spans="1:56" ht="30" customHeight="1">
      <c r="A200" s="74"/>
      <c r="B200" s="97"/>
      <c r="C200" s="99"/>
      <c r="D200" s="75"/>
      <c r="E200" s="75"/>
      <c r="F200" s="76"/>
      <c r="G200" s="75"/>
      <c r="H200" s="75"/>
      <c r="I200" s="75"/>
      <c r="J200" s="77"/>
      <c r="K200" s="79"/>
      <c r="L200" s="103"/>
      <c r="M200" s="75"/>
      <c r="N200" s="75"/>
      <c r="O200" s="76"/>
      <c r="P200" s="75"/>
      <c r="Q200" s="75"/>
      <c r="R200" s="75"/>
      <c r="S200" s="77"/>
      <c r="T200" s="79"/>
      <c r="U200" s="75"/>
      <c r="V200" s="75"/>
      <c r="W200" s="75"/>
      <c r="X200" s="76"/>
      <c r="Y200" s="75"/>
      <c r="Z200" s="75"/>
      <c r="AA200" s="75"/>
      <c r="AB200" s="77"/>
      <c r="AC200" s="79"/>
      <c r="AD200" s="75"/>
      <c r="AE200" s="75"/>
      <c r="AF200" s="75"/>
      <c r="AG200" s="76"/>
      <c r="AH200" s="75"/>
      <c r="AI200" s="75"/>
      <c r="AJ200" s="75"/>
      <c r="AK200" s="77"/>
      <c r="AL200" s="79"/>
      <c r="AM200" s="75"/>
      <c r="AN200" s="75"/>
      <c r="AO200" s="75"/>
      <c r="AP200" s="76"/>
      <c r="AQ200" s="75"/>
      <c r="AR200" s="75"/>
      <c r="AS200" s="75"/>
      <c r="AT200" s="77"/>
      <c r="AU200" s="79"/>
      <c r="AV200" s="75"/>
      <c r="AW200" s="75"/>
      <c r="AX200" s="75"/>
      <c r="AY200" s="76"/>
      <c r="AZ200" s="75"/>
      <c r="BA200" s="75"/>
      <c r="BB200" s="75"/>
      <c r="BC200" s="77"/>
      <c r="BD200" s="79"/>
    </row>
    <row r="201" spans="1:56" ht="30" customHeight="1">
      <c r="A201" s="74"/>
      <c r="B201" s="97"/>
      <c r="C201" s="99"/>
      <c r="D201" s="75"/>
      <c r="E201" s="75"/>
      <c r="F201" s="76"/>
      <c r="G201" s="75"/>
      <c r="H201" s="75"/>
      <c r="I201" s="75"/>
      <c r="J201" s="77"/>
      <c r="K201" s="79"/>
      <c r="L201" s="103"/>
      <c r="M201" s="75"/>
      <c r="N201" s="75"/>
      <c r="O201" s="76"/>
      <c r="P201" s="75"/>
      <c r="Q201" s="75"/>
      <c r="R201" s="75"/>
      <c r="S201" s="77"/>
      <c r="T201" s="79"/>
      <c r="U201" s="75"/>
      <c r="V201" s="75"/>
      <c r="W201" s="75"/>
      <c r="X201" s="76"/>
      <c r="Y201" s="75"/>
      <c r="Z201" s="75"/>
      <c r="AA201" s="75"/>
      <c r="AB201" s="77"/>
      <c r="AC201" s="79"/>
      <c r="AD201" s="75"/>
      <c r="AE201" s="75"/>
      <c r="AF201" s="75"/>
      <c r="AG201" s="76"/>
      <c r="AH201" s="75"/>
      <c r="AI201" s="75"/>
      <c r="AJ201" s="75"/>
      <c r="AK201" s="77"/>
      <c r="AL201" s="79"/>
      <c r="AM201" s="75"/>
      <c r="AN201" s="75"/>
      <c r="AO201" s="75"/>
      <c r="AP201" s="76"/>
      <c r="AQ201" s="75"/>
      <c r="AR201" s="75"/>
      <c r="AS201" s="75"/>
      <c r="AT201" s="77"/>
      <c r="AU201" s="79"/>
      <c r="AV201" s="75"/>
      <c r="AW201" s="75"/>
      <c r="AX201" s="75"/>
      <c r="AY201" s="76"/>
      <c r="AZ201" s="75"/>
      <c r="BA201" s="75"/>
      <c r="BB201" s="75"/>
      <c r="BC201" s="77"/>
      <c r="BD201" s="79"/>
    </row>
    <row r="202" spans="1:56" ht="30" customHeight="1">
      <c r="A202" s="74"/>
      <c r="B202" s="97"/>
      <c r="C202" s="99"/>
      <c r="D202" s="75"/>
      <c r="E202" s="75"/>
      <c r="F202" s="76"/>
      <c r="G202" s="75"/>
      <c r="H202" s="75"/>
      <c r="I202" s="75"/>
      <c r="J202" s="77"/>
      <c r="K202" s="79"/>
      <c r="L202" s="103"/>
      <c r="M202" s="75"/>
      <c r="N202" s="75"/>
      <c r="O202" s="76"/>
      <c r="P202" s="75"/>
      <c r="Q202" s="75"/>
      <c r="R202" s="75"/>
      <c r="S202" s="77"/>
      <c r="T202" s="79"/>
      <c r="U202" s="75"/>
      <c r="V202" s="75"/>
      <c r="W202" s="75"/>
      <c r="X202" s="76"/>
      <c r="Y202" s="75"/>
      <c r="Z202" s="75"/>
      <c r="AA202" s="75"/>
      <c r="AB202" s="77"/>
      <c r="AC202" s="79"/>
      <c r="AD202" s="75"/>
      <c r="AE202" s="75"/>
      <c r="AF202" s="75"/>
      <c r="AG202" s="76"/>
      <c r="AH202" s="75"/>
      <c r="AI202" s="75"/>
      <c r="AJ202" s="75"/>
      <c r="AK202" s="77"/>
      <c r="AL202" s="79"/>
      <c r="AM202" s="75"/>
      <c r="AN202" s="75"/>
      <c r="AO202" s="75"/>
      <c r="AP202" s="76"/>
      <c r="AQ202" s="75"/>
      <c r="AR202" s="75"/>
      <c r="AS202" s="75"/>
      <c r="AT202" s="77"/>
      <c r="AU202" s="79"/>
      <c r="AV202" s="75"/>
      <c r="AW202" s="75"/>
      <c r="AX202" s="75"/>
      <c r="AY202" s="76"/>
      <c r="AZ202" s="75"/>
      <c r="BA202" s="75"/>
      <c r="BB202" s="75"/>
      <c r="BC202" s="77"/>
      <c r="BD202" s="79"/>
    </row>
    <row r="203" spans="1:56" ht="30" customHeight="1">
      <c r="A203" s="74"/>
      <c r="B203" s="97"/>
      <c r="C203" s="99"/>
      <c r="D203" s="75"/>
      <c r="E203" s="75"/>
      <c r="F203" s="76"/>
      <c r="G203" s="75"/>
      <c r="H203" s="75"/>
      <c r="I203" s="75"/>
      <c r="J203" s="77"/>
      <c r="K203" s="79"/>
      <c r="L203" s="103"/>
      <c r="M203" s="75"/>
      <c r="N203" s="75"/>
      <c r="O203" s="76"/>
      <c r="P203" s="75"/>
      <c r="Q203" s="75"/>
      <c r="R203" s="75"/>
      <c r="S203" s="77"/>
      <c r="T203" s="79"/>
      <c r="U203" s="75"/>
      <c r="V203" s="75"/>
      <c r="W203" s="75"/>
      <c r="X203" s="76"/>
      <c r="Y203" s="75"/>
      <c r="Z203" s="75"/>
      <c r="AA203" s="75"/>
      <c r="AB203" s="77"/>
      <c r="AC203" s="79"/>
      <c r="AD203" s="75"/>
      <c r="AE203" s="75"/>
      <c r="AF203" s="75"/>
      <c r="AG203" s="76"/>
      <c r="AH203" s="75"/>
      <c r="AI203" s="75"/>
      <c r="AJ203" s="75"/>
      <c r="AK203" s="77"/>
      <c r="AL203" s="79"/>
      <c r="AM203" s="75"/>
      <c r="AN203" s="75"/>
      <c r="AO203" s="75"/>
      <c r="AP203" s="76"/>
      <c r="AQ203" s="75"/>
      <c r="AR203" s="75"/>
      <c r="AS203" s="75"/>
      <c r="AT203" s="77"/>
      <c r="AU203" s="79"/>
      <c r="AV203" s="75"/>
      <c r="AW203" s="75"/>
      <c r="AX203" s="75"/>
      <c r="AY203" s="76"/>
      <c r="AZ203" s="75"/>
      <c r="BA203" s="75"/>
      <c r="BB203" s="75"/>
      <c r="BC203" s="77"/>
      <c r="BD203" s="79"/>
    </row>
    <row r="204" spans="1:56" ht="30" customHeight="1">
      <c r="A204" s="74"/>
      <c r="B204" s="97"/>
      <c r="C204" s="99"/>
      <c r="D204" s="75"/>
      <c r="E204" s="75"/>
      <c r="F204" s="76"/>
      <c r="G204" s="75"/>
      <c r="H204" s="75"/>
      <c r="I204" s="75"/>
      <c r="J204" s="77"/>
      <c r="K204" s="79"/>
      <c r="L204" s="103"/>
      <c r="M204" s="75"/>
      <c r="N204" s="75"/>
      <c r="O204" s="76"/>
      <c r="P204" s="75"/>
      <c r="Q204" s="75"/>
      <c r="R204" s="75"/>
      <c r="S204" s="77"/>
      <c r="T204" s="79"/>
      <c r="U204" s="75"/>
      <c r="V204" s="75"/>
      <c r="W204" s="75"/>
      <c r="X204" s="76"/>
      <c r="Y204" s="75"/>
      <c r="Z204" s="75"/>
      <c r="AA204" s="75"/>
      <c r="AB204" s="77"/>
      <c r="AC204" s="79"/>
      <c r="AD204" s="75"/>
      <c r="AE204" s="75"/>
      <c r="AF204" s="75"/>
      <c r="AG204" s="76"/>
      <c r="AH204" s="75"/>
      <c r="AI204" s="75"/>
      <c r="AJ204" s="75"/>
      <c r="AK204" s="77"/>
      <c r="AL204" s="79"/>
      <c r="AM204" s="75"/>
      <c r="AN204" s="75"/>
      <c r="AO204" s="75"/>
      <c r="AP204" s="76"/>
      <c r="AQ204" s="75"/>
      <c r="AR204" s="75"/>
      <c r="AS204" s="75"/>
      <c r="AT204" s="77"/>
      <c r="AU204" s="79"/>
      <c r="AV204" s="75"/>
      <c r="AW204" s="75"/>
      <c r="AX204" s="75"/>
      <c r="AY204" s="76"/>
      <c r="AZ204" s="75"/>
      <c r="BA204" s="75"/>
      <c r="BB204" s="75"/>
      <c r="BC204" s="77"/>
      <c r="BD204" s="79"/>
    </row>
    <row r="205" spans="1:56" ht="30" customHeight="1">
      <c r="A205" s="74"/>
      <c r="B205" s="97"/>
      <c r="C205" s="99"/>
      <c r="D205" s="75"/>
      <c r="E205" s="75"/>
      <c r="F205" s="76"/>
      <c r="G205" s="75"/>
      <c r="H205" s="75"/>
      <c r="I205" s="75"/>
      <c r="J205" s="77"/>
      <c r="K205" s="79"/>
      <c r="L205" s="103"/>
      <c r="M205" s="75"/>
      <c r="N205" s="75"/>
      <c r="O205" s="76"/>
      <c r="P205" s="75"/>
      <c r="Q205" s="75"/>
      <c r="R205" s="75"/>
      <c r="S205" s="77"/>
      <c r="T205" s="79"/>
      <c r="U205" s="75"/>
      <c r="V205" s="75"/>
      <c r="W205" s="75"/>
      <c r="X205" s="76"/>
      <c r="Y205" s="75"/>
      <c r="Z205" s="75"/>
      <c r="AA205" s="75"/>
      <c r="AB205" s="77"/>
      <c r="AC205" s="79"/>
      <c r="AD205" s="75"/>
      <c r="AE205" s="75"/>
      <c r="AF205" s="75"/>
      <c r="AG205" s="76"/>
      <c r="AH205" s="75"/>
      <c r="AI205" s="75"/>
      <c r="AJ205" s="75"/>
      <c r="AK205" s="77"/>
      <c r="AL205" s="79"/>
      <c r="AM205" s="75"/>
      <c r="AN205" s="75"/>
      <c r="AO205" s="75"/>
      <c r="AP205" s="76"/>
      <c r="AQ205" s="75"/>
      <c r="AR205" s="75"/>
      <c r="AS205" s="75"/>
      <c r="AT205" s="77"/>
      <c r="AU205" s="79"/>
      <c r="AV205" s="75"/>
      <c r="AW205" s="75"/>
      <c r="AX205" s="75"/>
      <c r="AY205" s="76"/>
      <c r="AZ205" s="75"/>
      <c r="BA205" s="75"/>
      <c r="BB205" s="75"/>
      <c r="BC205" s="77"/>
      <c r="BD205" s="79"/>
    </row>
    <row r="206" spans="1:56" ht="30" customHeight="1">
      <c r="A206" s="74"/>
      <c r="B206" s="97"/>
      <c r="C206" s="99"/>
      <c r="D206" s="75"/>
      <c r="E206" s="75"/>
      <c r="F206" s="76"/>
      <c r="G206" s="75"/>
      <c r="H206" s="75"/>
      <c r="I206" s="75"/>
      <c r="J206" s="77"/>
      <c r="K206" s="79"/>
      <c r="L206" s="103"/>
      <c r="M206" s="75"/>
      <c r="N206" s="75"/>
      <c r="O206" s="76"/>
      <c r="P206" s="75"/>
      <c r="Q206" s="75"/>
      <c r="R206" s="75"/>
      <c r="S206" s="77"/>
      <c r="T206" s="79"/>
      <c r="U206" s="75"/>
      <c r="V206" s="75"/>
      <c r="W206" s="75"/>
      <c r="X206" s="76"/>
      <c r="Y206" s="75"/>
      <c r="Z206" s="75"/>
      <c r="AA206" s="75"/>
      <c r="AB206" s="77"/>
      <c r="AC206" s="79"/>
      <c r="AD206" s="75"/>
      <c r="AE206" s="75"/>
      <c r="AF206" s="75"/>
      <c r="AG206" s="76"/>
      <c r="AH206" s="75"/>
      <c r="AI206" s="75"/>
      <c r="AJ206" s="75"/>
      <c r="AK206" s="77"/>
      <c r="AL206" s="79"/>
      <c r="AM206" s="75"/>
      <c r="AN206" s="75"/>
      <c r="AO206" s="75"/>
      <c r="AP206" s="76"/>
      <c r="AQ206" s="75"/>
      <c r="AR206" s="75"/>
      <c r="AS206" s="75"/>
      <c r="AT206" s="77"/>
      <c r="AU206" s="79"/>
      <c r="AV206" s="75"/>
      <c r="AW206" s="75"/>
      <c r="AX206" s="75"/>
      <c r="AY206" s="76"/>
      <c r="AZ206" s="75"/>
      <c r="BA206" s="75"/>
      <c r="BB206" s="75"/>
      <c r="BC206" s="77"/>
      <c r="BD206" s="79"/>
    </row>
    <row r="207" spans="1:56" ht="30" customHeight="1">
      <c r="A207" s="74"/>
      <c r="B207" s="97"/>
      <c r="C207" s="99"/>
      <c r="D207" s="75"/>
      <c r="E207" s="75"/>
      <c r="F207" s="76"/>
      <c r="G207" s="75"/>
      <c r="H207" s="75"/>
      <c r="I207" s="75"/>
      <c r="J207" s="77"/>
      <c r="K207" s="79"/>
      <c r="L207" s="103"/>
      <c r="M207" s="75"/>
      <c r="N207" s="75"/>
      <c r="O207" s="76"/>
      <c r="P207" s="75"/>
      <c r="Q207" s="75"/>
      <c r="R207" s="75"/>
      <c r="S207" s="77"/>
      <c r="T207" s="79"/>
      <c r="U207" s="75"/>
      <c r="V207" s="75"/>
      <c r="W207" s="75"/>
      <c r="X207" s="76"/>
      <c r="Y207" s="75"/>
      <c r="Z207" s="75"/>
      <c r="AA207" s="75"/>
      <c r="AB207" s="77"/>
      <c r="AC207" s="79"/>
      <c r="AD207" s="75"/>
      <c r="AE207" s="75"/>
      <c r="AF207" s="75"/>
      <c r="AG207" s="76"/>
      <c r="AH207" s="75"/>
      <c r="AI207" s="75"/>
      <c r="AJ207" s="75"/>
      <c r="AK207" s="77"/>
      <c r="AL207" s="79"/>
      <c r="AM207" s="75"/>
      <c r="AN207" s="75"/>
      <c r="AO207" s="75"/>
      <c r="AP207" s="76"/>
      <c r="AQ207" s="75"/>
      <c r="AR207" s="75"/>
      <c r="AS207" s="75"/>
      <c r="AT207" s="77"/>
      <c r="AU207" s="79"/>
      <c r="AV207" s="75"/>
      <c r="AW207" s="75"/>
      <c r="AX207" s="75"/>
      <c r="AY207" s="76"/>
      <c r="AZ207" s="75"/>
      <c r="BA207" s="75"/>
      <c r="BB207" s="75"/>
      <c r="BC207" s="77"/>
      <c r="BD207" s="79"/>
    </row>
    <row r="208" spans="1:56" ht="30" customHeight="1">
      <c r="A208" s="74"/>
      <c r="B208" s="97"/>
      <c r="C208" s="99"/>
      <c r="D208" s="75"/>
      <c r="E208" s="75"/>
      <c r="F208" s="76"/>
      <c r="G208" s="75"/>
      <c r="H208" s="75"/>
      <c r="I208" s="75"/>
      <c r="J208" s="77"/>
      <c r="K208" s="79"/>
      <c r="L208" s="103"/>
      <c r="M208" s="75"/>
      <c r="N208" s="75"/>
      <c r="O208" s="76"/>
      <c r="P208" s="75"/>
      <c r="Q208" s="75"/>
      <c r="R208" s="75"/>
      <c r="S208" s="77"/>
      <c r="T208" s="79"/>
      <c r="U208" s="75"/>
      <c r="V208" s="75"/>
      <c r="W208" s="75"/>
      <c r="X208" s="76"/>
      <c r="Y208" s="75"/>
      <c r="Z208" s="75"/>
      <c r="AA208" s="75"/>
      <c r="AB208" s="77"/>
      <c r="AC208" s="79"/>
      <c r="AD208" s="75"/>
      <c r="AE208" s="75"/>
      <c r="AF208" s="75"/>
      <c r="AG208" s="76"/>
      <c r="AH208" s="75"/>
      <c r="AI208" s="75"/>
      <c r="AJ208" s="75"/>
      <c r="AK208" s="77"/>
      <c r="AL208" s="79"/>
      <c r="AM208" s="75"/>
      <c r="AN208" s="75"/>
      <c r="AO208" s="75"/>
      <c r="AP208" s="76"/>
      <c r="AQ208" s="75"/>
      <c r="AR208" s="75"/>
      <c r="AS208" s="75"/>
      <c r="AT208" s="77"/>
      <c r="AU208" s="79"/>
      <c r="AV208" s="75"/>
      <c r="AW208" s="75"/>
      <c r="AX208" s="75"/>
      <c r="AY208" s="76"/>
      <c r="AZ208" s="75"/>
      <c r="BA208" s="75"/>
      <c r="BB208" s="75"/>
      <c r="BC208" s="77"/>
      <c r="BD208" s="79"/>
    </row>
    <row r="209" spans="1:56" ht="30" customHeight="1">
      <c r="A209" s="74"/>
      <c r="B209" s="97"/>
      <c r="C209" s="99"/>
      <c r="D209" s="75"/>
      <c r="E209" s="75"/>
      <c r="F209" s="76"/>
      <c r="G209" s="75"/>
      <c r="H209" s="75"/>
      <c r="I209" s="75"/>
      <c r="J209" s="77"/>
      <c r="K209" s="79"/>
      <c r="L209" s="103"/>
      <c r="M209" s="75"/>
      <c r="N209" s="75"/>
      <c r="O209" s="76"/>
      <c r="P209" s="75"/>
      <c r="Q209" s="75"/>
      <c r="R209" s="75"/>
      <c r="S209" s="77"/>
      <c r="T209" s="79"/>
      <c r="U209" s="75"/>
      <c r="V209" s="75"/>
      <c r="W209" s="75"/>
      <c r="X209" s="76"/>
      <c r="Y209" s="75"/>
      <c r="Z209" s="75"/>
      <c r="AA209" s="75"/>
      <c r="AB209" s="77"/>
      <c r="AC209" s="79"/>
      <c r="AD209" s="75"/>
      <c r="AE209" s="75"/>
      <c r="AF209" s="75"/>
      <c r="AG209" s="76"/>
      <c r="AH209" s="75"/>
      <c r="AI209" s="75"/>
      <c r="AJ209" s="75"/>
      <c r="AK209" s="77"/>
      <c r="AL209" s="79"/>
      <c r="AM209" s="75"/>
      <c r="AN209" s="75"/>
      <c r="AO209" s="75"/>
      <c r="AP209" s="76"/>
      <c r="AQ209" s="75"/>
      <c r="AR209" s="75"/>
      <c r="AS209" s="75"/>
      <c r="AT209" s="77"/>
      <c r="AU209" s="79"/>
      <c r="AV209" s="75"/>
      <c r="AW209" s="75"/>
      <c r="AX209" s="75"/>
      <c r="AY209" s="76"/>
      <c r="AZ209" s="75"/>
      <c r="BA209" s="75"/>
      <c r="BB209" s="75"/>
      <c r="BC209" s="77"/>
      <c r="BD209" s="79"/>
    </row>
    <row r="210" spans="1:56" ht="30" customHeight="1">
      <c r="A210" s="74"/>
      <c r="B210" s="97"/>
      <c r="C210" s="99"/>
      <c r="D210" s="75"/>
      <c r="E210" s="75"/>
      <c r="F210" s="76"/>
      <c r="G210" s="75"/>
      <c r="H210" s="75"/>
      <c r="I210" s="75"/>
      <c r="J210" s="77"/>
      <c r="K210" s="79"/>
      <c r="L210" s="103"/>
      <c r="M210" s="75"/>
      <c r="N210" s="75"/>
      <c r="O210" s="76"/>
      <c r="P210" s="75"/>
      <c r="Q210" s="75"/>
      <c r="R210" s="75"/>
      <c r="S210" s="77"/>
      <c r="T210" s="79"/>
      <c r="U210" s="75"/>
      <c r="V210" s="75"/>
      <c r="W210" s="75"/>
      <c r="X210" s="76"/>
      <c r="Y210" s="75"/>
      <c r="Z210" s="75"/>
      <c r="AA210" s="75"/>
      <c r="AB210" s="77"/>
      <c r="AC210" s="79"/>
      <c r="AD210" s="75"/>
      <c r="AE210" s="75"/>
      <c r="AF210" s="75"/>
      <c r="AG210" s="76"/>
      <c r="AH210" s="75"/>
      <c r="AI210" s="75"/>
      <c r="AJ210" s="75"/>
      <c r="AK210" s="77"/>
      <c r="AL210" s="79"/>
      <c r="AM210" s="75"/>
      <c r="AN210" s="75"/>
      <c r="AO210" s="75"/>
      <c r="AP210" s="76"/>
      <c r="AQ210" s="75"/>
      <c r="AR210" s="75"/>
      <c r="AS210" s="75"/>
      <c r="AT210" s="77"/>
      <c r="AU210" s="79"/>
      <c r="AV210" s="75"/>
      <c r="AW210" s="75"/>
      <c r="AX210" s="75"/>
      <c r="AY210" s="76"/>
      <c r="AZ210" s="75"/>
      <c r="BA210" s="75"/>
      <c r="BB210" s="75"/>
      <c r="BC210" s="77"/>
      <c r="BD210" s="79"/>
    </row>
    <row r="211" spans="1:56" ht="30" customHeight="1">
      <c r="A211" s="74"/>
      <c r="B211" s="97"/>
      <c r="C211" s="99"/>
      <c r="D211" s="75"/>
      <c r="E211" s="75"/>
      <c r="F211" s="76"/>
      <c r="G211" s="75"/>
      <c r="H211" s="75"/>
      <c r="I211" s="75"/>
      <c r="J211" s="77"/>
      <c r="K211" s="79"/>
      <c r="L211" s="103"/>
      <c r="M211" s="75"/>
      <c r="N211" s="75"/>
      <c r="O211" s="76"/>
      <c r="P211" s="75"/>
      <c r="Q211" s="75"/>
      <c r="R211" s="75"/>
      <c r="S211" s="77"/>
      <c r="T211" s="79"/>
      <c r="U211" s="75"/>
      <c r="V211" s="75"/>
      <c r="W211" s="75"/>
      <c r="X211" s="76"/>
      <c r="Y211" s="75"/>
      <c r="Z211" s="75"/>
      <c r="AA211" s="75"/>
      <c r="AB211" s="77"/>
      <c r="AC211" s="79"/>
      <c r="AD211" s="75"/>
      <c r="AE211" s="75"/>
      <c r="AF211" s="75"/>
      <c r="AG211" s="76"/>
      <c r="AH211" s="75"/>
      <c r="AI211" s="75"/>
      <c r="AJ211" s="75"/>
      <c r="AK211" s="77"/>
      <c r="AL211" s="79"/>
      <c r="AM211" s="75"/>
      <c r="AN211" s="75"/>
      <c r="AO211" s="75"/>
      <c r="AP211" s="76"/>
      <c r="AQ211" s="75"/>
      <c r="AR211" s="75"/>
      <c r="AS211" s="75"/>
      <c r="AT211" s="77"/>
      <c r="AU211" s="79"/>
      <c r="AV211" s="75"/>
      <c r="AW211" s="75"/>
      <c r="AX211" s="75"/>
      <c r="AY211" s="76"/>
      <c r="AZ211" s="75"/>
      <c r="BA211" s="75"/>
      <c r="BB211" s="75"/>
      <c r="BC211" s="77"/>
      <c r="BD211" s="79"/>
    </row>
    <row r="212" spans="1:56" ht="30" customHeight="1">
      <c r="A212" s="74"/>
      <c r="B212" s="97"/>
      <c r="C212" s="99"/>
      <c r="D212" s="75"/>
      <c r="E212" s="75"/>
      <c r="F212" s="76"/>
      <c r="G212" s="75"/>
      <c r="H212" s="75"/>
      <c r="I212" s="75"/>
      <c r="J212" s="77"/>
      <c r="K212" s="79"/>
      <c r="L212" s="103"/>
      <c r="M212" s="75"/>
      <c r="N212" s="75"/>
      <c r="O212" s="76"/>
      <c r="P212" s="75"/>
      <c r="Q212" s="75"/>
      <c r="R212" s="75"/>
      <c r="S212" s="77"/>
      <c r="T212" s="79"/>
      <c r="U212" s="75"/>
      <c r="V212" s="75"/>
      <c r="W212" s="75"/>
      <c r="X212" s="76"/>
      <c r="Y212" s="75"/>
      <c r="Z212" s="75"/>
      <c r="AA212" s="75"/>
      <c r="AB212" s="77"/>
      <c r="AC212" s="79"/>
      <c r="AD212" s="75"/>
      <c r="AE212" s="75"/>
      <c r="AF212" s="75"/>
      <c r="AG212" s="76"/>
      <c r="AH212" s="75"/>
      <c r="AI212" s="75"/>
      <c r="AJ212" s="75"/>
      <c r="AK212" s="77"/>
      <c r="AL212" s="79"/>
      <c r="AM212" s="75"/>
      <c r="AN212" s="75"/>
      <c r="AO212" s="75"/>
      <c r="AP212" s="76"/>
      <c r="AQ212" s="75"/>
      <c r="AR212" s="75"/>
      <c r="AS212" s="75"/>
      <c r="AT212" s="77"/>
      <c r="AU212" s="79"/>
      <c r="AV212" s="75"/>
      <c r="AW212" s="75"/>
      <c r="AX212" s="75"/>
      <c r="AY212" s="76"/>
      <c r="AZ212" s="75"/>
      <c r="BA212" s="75"/>
      <c r="BB212" s="75"/>
      <c r="BC212" s="77"/>
      <c r="BD212" s="79"/>
    </row>
    <row r="213" spans="1:56" ht="30" customHeight="1">
      <c r="A213" s="74"/>
      <c r="B213" s="97"/>
      <c r="C213" s="99"/>
      <c r="D213" s="75"/>
      <c r="E213" s="75"/>
      <c r="F213" s="76"/>
      <c r="G213" s="75"/>
      <c r="H213" s="75"/>
      <c r="I213" s="75"/>
      <c r="J213" s="77"/>
      <c r="K213" s="79"/>
      <c r="L213" s="103"/>
      <c r="M213" s="75"/>
      <c r="N213" s="75"/>
      <c r="O213" s="76"/>
      <c r="P213" s="75"/>
      <c r="Q213" s="75"/>
      <c r="R213" s="75"/>
      <c r="S213" s="77"/>
      <c r="T213" s="79"/>
      <c r="U213" s="75"/>
      <c r="V213" s="75"/>
      <c r="W213" s="75"/>
      <c r="X213" s="76"/>
      <c r="Y213" s="75"/>
      <c r="Z213" s="75"/>
      <c r="AA213" s="75"/>
      <c r="AB213" s="77"/>
      <c r="AC213" s="79"/>
      <c r="AD213" s="75"/>
      <c r="AE213" s="75"/>
      <c r="AF213" s="75"/>
      <c r="AG213" s="76"/>
      <c r="AH213" s="75"/>
      <c r="AI213" s="75"/>
      <c r="AJ213" s="75"/>
      <c r="AK213" s="77"/>
      <c r="AL213" s="79"/>
      <c r="AM213" s="75"/>
      <c r="AN213" s="75"/>
      <c r="AO213" s="75"/>
      <c r="AP213" s="76"/>
      <c r="AQ213" s="75"/>
      <c r="AR213" s="75"/>
      <c r="AS213" s="75"/>
      <c r="AT213" s="77"/>
      <c r="AU213" s="79"/>
      <c r="AV213" s="75"/>
      <c r="AW213" s="75"/>
      <c r="AX213" s="75"/>
      <c r="AY213" s="76"/>
      <c r="AZ213" s="75"/>
      <c r="BA213" s="75"/>
      <c r="BB213" s="75"/>
      <c r="BC213" s="77"/>
      <c r="BD213" s="79"/>
    </row>
    <row r="214" spans="1:56" ht="30" customHeight="1">
      <c r="A214" s="74"/>
      <c r="B214" s="97"/>
      <c r="C214" s="99"/>
      <c r="D214" s="75"/>
      <c r="E214" s="75"/>
      <c r="F214" s="76"/>
      <c r="G214" s="75"/>
      <c r="H214" s="75"/>
      <c r="I214" s="75"/>
      <c r="J214" s="77"/>
      <c r="K214" s="79"/>
      <c r="L214" s="103"/>
      <c r="M214" s="75"/>
      <c r="N214" s="75"/>
      <c r="O214" s="76"/>
      <c r="P214" s="75"/>
      <c r="Q214" s="75"/>
      <c r="R214" s="75"/>
      <c r="S214" s="77"/>
      <c r="T214" s="79"/>
      <c r="U214" s="75"/>
      <c r="V214" s="75"/>
      <c r="W214" s="75"/>
      <c r="X214" s="76"/>
      <c r="Y214" s="75"/>
      <c r="Z214" s="75"/>
      <c r="AA214" s="75"/>
      <c r="AB214" s="77"/>
      <c r="AC214" s="79"/>
      <c r="AD214" s="75"/>
      <c r="AE214" s="75"/>
      <c r="AF214" s="75"/>
      <c r="AG214" s="76"/>
      <c r="AH214" s="75"/>
      <c r="AI214" s="75"/>
      <c r="AJ214" s="75"/>
      <c r="AK214" s="77"/>
      <c r="AL214" s="79"/>
      <c r="AM214" s="75"/>
      <c r="AN214" s="75"/>
      <c r="AO214" s="75"/>
      <c r="AP214" s="76"/>
      <c r="AQ214" s="75"/>
      <c r="AR214" s="75"/>
      <c r="AS214" s="75"/>
      <c r="AT214" s="77"/>
      <c r="AU214" s="79"/>
      <c r="AV214" s="75"/>
      <c r="AW214" s="75"/>
      <c r="AX214" s="75"/>
      <c r="AY214" s="76"/>
      <c r="AZ214" s="75"/>
      <c r="BA214" s="75"/>
      <c r="BB214" s="75"/>
      <c r="BC214" s="77"/>
      <c r="BD214" s="79"/>
    </row>
    <row r="215" spans="1:56" ht="30" customHeight="1">
      <c r="A215" s="74"/>
      <c r="B215" s="97"/>
      <c r="C215" s="99"/>
      <c r="D215" s="75"/>
      <c r="E215" s="75"/>
      <c r="F215" s="76"/>
      <c r="G215" s="75"/>
      <c r="H215" s="75"/>
      <c r="I215" s="75"/>
      <c r="J215" s="77"/>
      <c r="K215" s="79"/>
      <c r="L215" s="103"/>
      <c r="M215" s="75"/>
      <c r="N215" s="75"/>
      <c r="O215" s="76"/>
      <c r="P215" s="75"/>
      <c r="Q215" s="75"/>
      <c r="R215" s="75"/>
      <c r="S215" s="77"/>
      <c r="T215" s="79"/>
      <c r="U215" s="75"/>
      <c r="V215" s="75"/>
      <c r="W215" s="75"/>
      <c r="X215" s="76"/>
      <c r="Y215" s="75"/>
      <c r="Z215" s="75"/>
      <c r="AA215" s="75"/>
      <c r="AB215" s="77"/>
      <c r="AC215" s="79"/>
      <c r="AD215" s="75"/>
      <c r="AE215" s="75"/>
      <c r="AF215" s="75"/>
      <c r="AG215" s="76"/>
      <c r="AH215" s="75"/>
      <c r="AI215" s="75"/>
      <c r="AJ215" s="75"/>
      <c r="AK215" s="77"/>
      <c r="AL215" s="79"/>
      <c r="AM215" s="75"/>
      <c r="AN215" s="75"/>
      <c r="AO215" s="75"/>
      <c r="AP215" s="76"/>
      <c r="AQ215" s="75"/>
      <c r="AR215" s="75"/>
      <c r="AS215" s="75"/>
      <c r="AT215" s="77"/>
      <c r="AU215" s="79"/>
      <c r="AV215" s="75"/>
      <c r="AW215" s="75"/>
      <c r="AX215" s="75"/>
      <c r="AY215" s="76"/>
      <c r="AZ215" s="75"/>
      <c r="BA215" s="75"/>
      <c r="BB215" s="75"/>
      <c r="BC215" s="77"/>
      <c r="BD215" s="79"/>
    </row>
    <row r="216" spans="1:56" ht="30" customHeight="1">
      <c r="A216" s="74"/>
      <c r="B216" s="97"/>
      <c r="C216" s="99"/>
      <c r="D216" s="75"/>
      <c r="E216" s="75"/>
      <c r="F216" s="76"/>
      <c r="G216" s="75"/>
      <c r="H216" s="75"/>
      <c r="I216" s="75"/>
      <c r="J216" s="77"/>
      <c r="K216" s="79"/>
      <c r="L216" s="103"/>
      <c r="M216" s="75"/>
      <c r="N216" s="75"/>
      <c r="O216" s="76"/>
      <c r="P216" s="75"/>
      <c r="Q216" s="75"/>
      <c r="R216" s="75"/>
      <c r="S216" s="77"/>
      <c r="T216" s="79"/>
      <c r="U216" s="75"/>
      <c r="V216" s="75"/>
      <c r="W216" s="75"/>
      <c r="X216" s="76"/>
      <c r="Y216" s="75"/>
      <c r="Z216" s="75"/>
      <c r="AA216" s="75"/>
      <c r="AB216" s="77"/>
      <c r="AC216" s="79"/>
      <c r="AD216" s="75"/>
      <c r="AE216" s="75"/>
      <c r="AF216" s="75"/>
      <c r="AG216" s="76"/>
      <c r="AH216" s="75"/>
      <c r="AI216" s="75"/>
      <c r="AJ216" s="75"/>
      <c r="AK216" s="77"/>
      <c r="AL216" s="79"/>
      <c r="AM216" s="75"/>
      <c r="AN216" s="75"/>
      <c r="AO216" s="75"/>
      <c r="AP216" s="76"/>
      <c r="AQ216" s="75"/>
      <c r="AR216" s="75"/>
      <c r="AS216" s="75"/>
      <c r="AT216" s="77"/>
      <c r="AU216" s="79"/>
      <c r="AV216" s="75"/>
      <c r="AW216" s="75"/>
      <c r="AX216" s="75"/>
      <c r="AY216" s="76"/>
      <c r="AZ216" s="75"/>
      <c r="BA216" s="75"/>
      <c r="BB216" s="75"/>
      <c r="BC216" s="77"/>
      <c r="BD216" s="79"/>
    </row>
    <row r="217" spans="1:56" ht="30" customHeight="1">
      <c r="A217" s="74"/>
      <c r="B217" s="97"/>
      <c r="C217" s="99"/>
      <c r="D217" s="75"/>
      <c r="E217" s="75"/>
      <c r="F217" s="76"/>
      <c r="G217" s="75"/>
      <c r="H217" s="75"/>
      <c r="I217" s="75"/>
      <c r="J217" s="77"/>
      <c r="K217" s="79"/>
      <c r="L217" s="103"/>
      <c r="M217" s="75"/>
      <c r="N217" s="75"/>
      <c r="O217" s="76"/>
      <c r="P217" s="75"/>
      <c r="Q217" s="75"/>
      <c r="R217" s="75"/>
      <c r="S217" s="77"/>
      <c r="T217" s="79"/>
      <c r="U217" s="75"/>
      <c r="V217" s="75"/>
      <c r="W217" s="75"/>
      <c r="X217" s="76"/>
      <c r="Y217" s="75"/>
      <c r="Z217" s="75"/>
      <c r="AA217" s="75"/>
      <c r="AB217" s="77"/>
      <c r="AC217" s="79"/>
      <c r="AD217" s="75"/>
      <c r="AE217" s="75"/>
      <c r="AF217" s="75"/>
      <c r="AG217" s="76"/>
      <c r="AH217" s="75"/>
      <c r="AI217" s="75"/>
      <c r="AJ217" s="75"/>
      <c r="AK217" s="77"/>
      <c r="AL217" s="79"/>
      <c r="AM217" s="75"/>
      <c r="AN217" s="75"/>
      <c r="AO217" s="75"/>
      <c r="AP217" s="76"/>
      <c r="AQ217" s="75"/>
      <c r="AR217" s="75"/>
      <c r="AS217" s="75"/>
      <c r="AT217" s="77"/>
      <c r="AU217" s="79"/>
      <c r="AV217" s="75"/>
      <c r="AW217" s="75"/>
      <c r="AX217" s="75"/>
      <c r="AY217" s="76"/>
      <c r="AZ217" s="75"/>
      <c r="BA217" s="75"/>
      <c r="BB217" s="75"/>
      <c r="BC217" s="77"/>
      <c r="BD217" s="79"/>
    </row>
    <row r="218" spans="1:56" ht="30" customHeight="1">
      <c r="A218" s="74"/>
      <c r="B218" s="97"/>
      <c r="C218" s="99"/>
      <c r="D218" s="75"/>
      <c r="E218" s="75"/>
      <c r="F218" s="76"/>
      <c r="G218" s="75"/>
      <c r="H218" s="75"/>
      <c r="I218" s="75"/>
      <c r="J218" s="77"/>
      <c r="K218" s="79"/>
      <c r="L218" s="103"/>
      <c r="M218" s="75"/>
      <c r="N218" s="75"/>
      <c r="O218" s="76"/>
      <c r="P218" s="75"/>
      <c r="Q218" s="75"/>
      <c r="R218" s="75"/>
      <c r="S218" s="77"/>
      <c r="T218" s="79"/>
      <c r="U218" s="75"/>
      <c r="V218" s="75"/>
      <c r="W218" s="75"/>
      <c r="X218" s="76"/>
      <c r="Y218" s="75"/>
      <c r="Z218" s="75"/>
      <c r="AA218" s="75"/>
      <c r="AB218" s="77"/>
      <c r="AC218" s="79"/>
      <c r="AD218" s="75"/>
      <c r="AE218" s="75"/>
      <c r="AF218" s="75"/>
      <c r="AG218" s="76"/>
      <c r="AH218" s="75"/>
      <c r="AI218" s="75"/>
      <c r="AJ218" s="75"/>
      <c r="AK218" s="77"/>
      <c r="AL218" s="79"/>
      <c r="AM218" s="75"/>
      <c r="AN218" s="75"/>
      <c r="AO218" s="75"/>
      <c r="AP218" s="76"/>
      <c r="AQ218" s="75"/>
      <c r="AR218" s="75"/>
      <c r="AS218" s="75"/>
      <c r="AT218" s="77"/>
      <c r="AU218" s="79"/>
      <c r="AV218" s="75"/>
      <c r="AW218" s="75"/>
      <c r="AX218" s="75"/>
      <c r="AY218" s="76"/>
      <c r="AZ218" s="75"/>
      <c r="BA218" s="75"/>
      <c r="BB218" s="75"/>
      <c r="BC218" s="77"/>
      <c r="BD218" s="79"/>
    </row>
    <row r="219" spans="1:56" ht="30" customHeight="1">
      <c r="A219" s="74"/>
      <c r="B219" s="97"/>
      <c r="C219" s="99"/>
      <c r="D219" s="75"/>
      <c r="E219" s="75"/>
      <c r="F219" s="76"/>
      <c r="G219" s="75"/>
      <c r="H219" s="75"/>
      <c r="I219" s="75"/>
      <c r="J219" s="77"/>
      <c r="K219" s="79"/>
      <c r="L219" s="103"/>
      <c r="M219" s="75"/>
      <c r="N219" s="75"/>
      <c r="O219" s="76"/>
      <c r="P219" s="75"/>
      <c r="Q219" s="75"/>
      <c r="R219" s="75"/>
      <c r="S219" s="77"/>
      <c r="T219" s="79"/>
      <c r="U219" s="75"/>
      <c r="V219" s="75"/>
      <c r="W219" s="75"/>
      <c r="X219" s="76"/>
      <c r="Y219" s="75"/>
      <c r="Z219" s="75"/>
      <c r="AA219" s="75"/>
      <c r="AB219" s="77"/>
      <c r="AC219" s="79"/>
      <c r="AD219" s="75"/>
      <c r="AE219" s="75"/>
      <c r="AF219" s="75"/>
      <c r="AG219" s="76"/>
      <c r="AH219" s="75"/>
      <c r="AI219" s="75"/>
      <c r="AJ219" s="75"/>
      <c r="AK219" s="77"/>
      <c r="AL219" s="79"/>
      <c r="AM219" s="75"/>
      <c r="AN219" s="75"/>
      <c r="AO219" s="75"/>
      <c r="AP219" s="76"/>
      <c r="AQ219" s="75"/>
      <c r="AR219" s="75"/>
      <c r="AS219" s="75"/>
      <c r="AT219" s="77"/>
      <c r="AU219" s="79"/>
      <c r="AV219" s="75"/>
      <c r="AW219" s="75"/>
      <c r="AX219" s="75"/>
      <c r="AY219" s="76"/>
      <c r="AZ219" s="75"/>
      <c r="BA219" s="75"/>
      <c r="BB219" s="75"/>
      <c r="BC219" s="77"/>
      <c r="BD219" s="79"/>
    </row>
    <row r="220" spans="1:56" ht="30" customHeight="1">
      <c r="A220" s="74"/>
      <c r="B220" s="97"/>
      <c r="C220" s="99"/>
      <c r="D220" s="75"/>
      <c r="E220" s="75"/>
      <c r="F220" s="76"/>
      <c r="G220" s="75"/>
      <c r="H220" s="75"/>
      <c r="I220" s="75"/>
      <c r="J220" s="77"/>
      <c r="K220" s="79"/>
      <c r="L220" s="103"/>
      <c r="M220" s="75"/>
      <c r="N220" s="75"/>
      <c r="O220" s="76"/>
      <c r="P220" s="75"/>
      <c r="Q220" s="75"/>
      <c r="R220" s="75"/>
      <c r="S220" s="77"/>
      <c r="T220" s="79"/>
      <c r="U220" s="75"/>
      <c r="V220" s="75"/>
      <c r="W220" s="75"/>
      <c r="X220" s="76"/>
      <c r="Y220" s="75"/>
      <c r="Z220" s="75"/>
      <c r="AA220" s="75"/>
      <c r="AB220" s="77"/>
      <c r="AC220" s="79"/>
      <c r="AD220" s="75"/>
      <c r="AE220" s="75"/>
      <c r="AF220" s="75"/>
      <c r="AG220" s="76"/>
      <c r="AH220" s="75"/>
      <c r="AI220" s="75"/>
      <c r="AJ220" s="75"/>
      <c r="AK220" s="77"/>
      <c r="AL220" s="79"/>
      <c r="AM220" s="75"/>
      <c r="AN220" s="75"/>
      <c r="AO220" s="75"/>
      <c r="AP220" s="76"/>
      <c r="AQ220" s="75"/>
      <c r="AR220" s="75"/>
      <c r="AS220" s="75"/>
      <c r="AT220" s="77"/>
      <c r="AU220" s="79"/>
      <c r="AV220" s="75"/>
      <c r="AW220" s="75"/>
      <c r="AX220" s="75"/>
      <c r="AY220" s="76"/>
      <c r="AZ220" s="75"/>
      <c r="BA220" s="75"/>
      <c r="BB220" s="75"/>
      <c r="BC220" s="77"/>
      <c r="BD220" s="79"/>
    </row>
    <row r="221" spans="1:56" ht="30" customHeight="1">
      <c r="A221" s="74"/>
      <c r="B221" s="97"/>
      <c r="C221" s="99"/>
      <c r="D221" s="75"/>
      <c r="E221" s="75"/>
      <c r="F221" s="76"/>
      <c r="G221" s="75"/>
      <c r="H221" s="75"/>
      <c r="I221" s="75"/>
      <c r="J221" s="77"/>
      <c r="K221" s="79"/>
      <c r="L221" s="103"/>
      <c r="M221" s="75"/>
      <c r="N221" s="75"/>
      <c r="O221" s="76"/>
      <c r="P221" s="75"/>
      <c r="Q221" s="75"/>
      <c r="R221" s="75"/>
      <c r="S221" s="77"/>
      <c r="T221" s="79"/>
      <c r="U221" s="75"/>
      <c r="V221" s="75"/>
      <c r="W221" s="75"/>
      <c r="X221" s="76"/>
      <c r="Y221" s="75"/>
      <c r="Z221" s="75"/>
      <c r="AA221" s="75"/>
      <c r="AB221" s="77"/>
      <c r="AC221" s="79"/>
      <c r="AD221" s="75"/>
      <c r="AE221" s="75"/>
      <c r="AF221" s="75"/>
      <c r="AG221" s="76"/>
      <c r="AH221" s="75"/>
      <c r="AI221" s="75"/>
      <c r="AJ221" s="75"/>
      <c r="AK221" s="77"/>
      <c r="AL221" s="79"/>
      <c r="AM221" s="75"/>
      <c r="AN221" s="75"/>
      <c r="AO221" s="75"/>
      <c r="AP221" s="76"/>
      <c r="AQ221" s="75"/>
      <c r="AR221" s="75"/>
      <c r="AS221" s="75"/>
      <c r="AT221" s="77"/>
      <c r="AU221" s="79"/>
      <c r="AV221" s="75"/>
      <c r="AW221" s="75"/>
      <c r="AX221" s="75"/>
      <c r="AY221" s="76"/>
      <c r="AZ221" s="75"/>
      <c r="BA221" s="75"/>
      <c r="BB221" s="75"/>
      <c r="BC221" s="77"/>
      <c r="BD221" s="79"/>
    </row>
    <row r="222" spans="1:56" ht="30" customHeight="1">
      <c r="A222" s="74"/>
      <c r="B222" s="97"/>
      <c r="C222" s="99"/>
      <c r="D222" s="75"/>
      <c r="E222" s="75"/>
      <c r="F222" s="76"/>
      <c r="G222" s="75"/>
      <c r="H222" s="75"/>
      <c r="I222" s="75"/>
      <c r="J222" s="77"/>
      <c r="K222" s="79"/>
      <c r="L222" s="103"/>
      <c r="M222" s="75"/>
      <c r="N222" s="75"/>
      <c r="O222" s="76"/>
      <c r="P222" s="75"/>
      <c r="Q222" s="75"/>
      <c r="R222" s="75"/>
      <c r="S222" s="77"/>
      <c r="T222" s="79"/>
      <c r="U222" s="75"/>
      <c r="V222" s="75"/>
      <c r="W222" s="75"/>
      <c r="X222" s="76"/>
      <c r="Y222" s="75"/>
      <c r="Z222" s="75"/>
      <c r="AA222" s="75"/>
      <c r="AB222" s="77"/>
      <c r="AC222" s="79"/>
      <c r="AD222" s="75"/>
      <c r="AE222" s="75"/>
      <c r="AF222" s="75"/>
      <c r="AG222" s="76"/>
      <c r="AH222" s="75"/>
      <c r="AI222" s="75"/>
      <c r="AJ222" s="75"/>
      <c r="AK222" s="77"/>
      <c r="AL222" s="79"/>
      <c r="AM222" s="75"/>
      <c r="AN222" s="75"/>
      <c r="AO222" s="75"/>
      <c r="AP222" s="76"/>
      <c r="AQ222" s="75"/>
      <c r="AR222" s="75"/>
      <c r="AS222" s="75"/>
      <c r="AT222" s="77"/>
      <c r="AU222" s="79"/>
      <c r="AV222" s="75"/>
      <c r="AW222" s="75"/>
      <c r="AX222" s="75"/>
      <c r="AY222" s="76"/>
      <c r="AZ222" s="75"/>
      <c r="BA222" s="75"/>
      <c r="BB222" s="75"/>
      <c r="BC222" s="77"/>
      <c r="BD222" s="79"/>
    </row>
    <row r="223" spans="1:56" ht="30" customHeight="1">
      <c r="A223" s="74"/>
      <c r="B223" s="97"/>
      <c r="C223" s="99"/>
      <c r="D223" s="75"/>
      <c r="E223" s="75"/>
      <c r="F223" s="76"/>
      <c r="G223" s="75"/>
      <c r="H223" s="75"/>
      <c r="I223" s="75"/>
      <c r="J223" s="77"/>
      <c r="K223" s="79"/>
      <c r="L223" s="103"/>
      <c r="M223" s="75"/>
      <c r="N223" s="75"/>
      <c r="O223" s="76"/>
      <c r="P223" s="75"/>
      <c r="Q223" s="75"/>
      <c r="R223" s="75"/>
      <c r="S223" s="77"/>
      <c r="T223" s="79"/>
      <c r="U223" s="75"/>
      <c r="V223" s="75"/>
      <c r="W223" s="75"/>
      <c r="X223" s="76"/>
      <c r="Y223" s="75"/>
      <c r="Z223" s="75"/>
      <c r="AA223" s="75"/>
      <c r="AB223" s="77"/>
      <c r="AC223" s="79"/>
      <c r="AD223" s="75"/>
      <c r="AE223" s="75"/>
      <c r="AF223" s="75"/>
      <c r="AG223" s="76"/>
      <c r="AH223" s="75"/>
      <c r="AI223" s="75"/>
      <c r="AJ223" s="75"/>
      <c r="AK223" s="77"/>
      <c r="AL223" s="79"/>
      <c r="AM223" s="75"/>
      <c r="AN223" s="75"/>
      <c r="AO223" s="75"/>
      <c r="AP223" s="76"/>
      <c r="AQ223" s="75"/>
      <c r="AR223" s="75"/>
      <c r="AS223" s="75"/>
      <c r="AT223" s="77"/>
      <c r="AU223" s="79"/>
      <c r="AV223" s="75"/>
      <c r="AW223" s="75"/>
      <c r="AX223" s="75"/>
      <c r="AY223" s="76"/>
      <c r="AZ223" s="75"/>
      <c r="BA223" s="75"/>
      <c r="BB223" s="75"/>
      <c r="BC223" s="77"/>
      <c r="BD223" s="79"/>
    </row>
    <row r="224" spans="1:56" ht="30" customHeight="1">
      <c r="A224" s="74"/>
      <c r="B224" s="97"/>
      <c r="C224" s="99"/>
      <c r="D224" s="75"/>
      <c r="E224" s="75"/>
      <c r="F224" s="76"/>
      <c r="G224" s="75"/>
      <c r="H224" s="75"/>
      <c r="I224" s="75"/>
      <c r="J224" s="77"/>
      <c r="K224" s="79"/>
      <c r="L224" s="103"/>
      <c r="M224" s="75"/>
      <c r="N224" s="75"/>
      <c r="O224" s="76"/>
      <c r="P224" s="75"/>
      <c r="Q224" s="75"/>
      <c r="R224" s="75"/>
      <c r="S224" s="77"/>
      <c r="T224" s="79"/>
      <c r="U224" s="75"/>
      <c r="V224" s="75"/>
      <c r="W224" s="75"/>
      <c r="X224" s="76"/>
      <c r="Y224" s="75"/>
      <c r="Z224" s="75"/>
      <c r="AA224" s="75"/>
      <c r="AB224" s="77"/>
      <c r="AC224" s="79"/>
      <c r="AD224" s="75"/>
      <c r="AE224" s="75"/>
      <c r="AF224" s="75"/>
      <c r="AG224" s="76"/>
      <c r="AH224" s="75"/>
      <c r="AI224" s="75"/>
      <c r="AJ224" s="75"/>
      <c r="AK224" s="77"/>
      <c r="AL224" s="79"/>
      <c r="AM224" s="75"/>
      <c r="AN224" s="75"/>
      <c r="AO224" s="75"/>
      <c r="AP224" s="76"/>
      <c r="AQ224" s="75"/>
      <c r="AR224" s="75"/>
      <c r="AS224" s="75"/>
      <c r="AT224" s="77"/>
      <c r="AU224" s="79"/>
      <c r="AV224" s="75"/>
      <c r="AW224" s="75"/>
      <c r="AX224" s="75"/>
      <c r="AY224" s="76"/>
      <c r="AZ224" s="75"/>
      <c r="BA224" s="75"/>
      <c r="BB224" s="75"/>
      <c r="BC224" s="77"/>
      <c r="BD224" s="79"/>
    </row>
    <row r="225" spans="1:56" ht="30" customHeight="1">
      <c r="A225" s="74"/>
      <c r="B225" s="97"/>
      <c r="C225" s="99"/>
      <c r="D225" s="75"/>
      <c r="E225" s="75"/>
      <c r="F225" s="76"/>
      <c r="G225" s="75"/>
      <c r="H225" s="75"/>
      <c r="I225" s="75"/>
      <c r="J225" s="77"/>
      <c r="K225" s="79"/>
      <c r="L225" s="103"/>
      <c r="M225" s="75"/>
      <c r="N225" s="75"/>
      <c r="O225" s="76"/>
      <c r="P225" s="75"/>
      <c r="Q225" s="75"/>
      <c r="R225" s="75"/>
      <c r="S225" s="77"/>
      <c r="T225" s="79"/>
      <c r="U225" s="75"/>
      <c r="V225" s="75"/>
      <c r="W225" s="75"/>
      <c r="X225" s="76"/>
      <c r="Y225" s="75"/>
      <c r="Z225" s="75"/>
      <c r="AA225" s="75"/>
      <c r="AB225" s="77"/>
      <c r="AC225" s="79"/>
      <c r="AD225" s="75"/>
      <c r="AE225" s="75"/>
      <c r="AF225" s="75"/>
      <c r="AG225" s="76"/>
      <c r="AH225" s="75"/>
      <c r="AI225" s="75"/>
      <c r="AJ225" s="75"/>
      <c r="AK225" s="77"/>
      <c r="AL225" s="79"/>
      <c r="AM225" s="75"/>
      <c r="AN225" s="75"/>
      <c r="AO225" s="75"/>
      <c r="AP225" s="76"/>
      <c r="AQ225" s="75"/>
      <c r="AR225" s="75"/>
      <c r="AS225" s="75"/>
      <c r="AT225" s="77"/>
      <c r="AU225" s="79"/>
      <c r="AV225" s="75"/>
      <c r="AW225" s="75"/>
      <c r="AX225" s="75"/>
      <c r="AY225" s="76"/>
      <c r="AZ225" s="75"/>
      <c r="BA225" s="75"/>
      <c r="BB225" s="75"/>
      <c r="BC225" s="77"/>
      <c r="BD225" s="79"/>
    </row>
    <row r="226" spans="1:56" ht="30" customHeight="1">
      <c r="A226" s="74"/>
      <c r="B226" s="97"/>
      <c r="C226" s="99"/>
      <c r="D226" s="75"/>
      <c r="E226" s="75"/>
      <c r="F226" s="76"/>
      <c r="G226" s="75"/>
      <c r="H226" s="75"/>
      <c r="I226" s="75"/>
      <c r="J226" s="77"/>
      <c r="K226" s="79"/>
      <c r="L226" s="103"/>
      <c r="M226" s="75"/>
      <c r="N226" s="75"/>
      <c r="O226" s="76"/>
      <c r="P226" s="75"/>
      <c r="Q226" s="75"/>
      <c r="R226" s="75"/>
      <c r="S226" s="77"/>
      <c r="T226" s="79"/>
      <c r="U226" s="75"/>
      <c r="V226" s="75"/>
      <c r="W226" s="75"/>
      <c r="X226" s="76"/>
      <c r="Y226" s="75"/>
      <c r="Z226" s="75"/>
      <c r="AA226" s="75"/>
      <c r="AB226" s="77"/>
      <c r="AC226" s="79"/>
      <c r="AD226" s="75"/>
      <c r="AE226" s="75"/>
      <c r="AF226" s="75"/>
      <c r="AG226" s="76"/>
      <c r="AH226" s="75"/>
      <c r="AI226" s="75"/>
      <c r="AJ226" s="75"/>
      <c r="AK226" s="77"/>
      <c r="AL226" s="79"/>
      <c r="AM226" s="75"/>
      <c r="AN226" s="75"/>
      <c r="AO226" s="75"/>
      <c r="AP226" s="76"/>
      <c r="AQ226" s="75"/>
      <c r="AR226" s="75"/>
      <c r="AS226" s="75"/>
      <c r="AT226" s="77"/>
      <c r="AU226" s="79"/>
      <c r="AV226" s="75"/>
      <c r="AW226" s="75"/>
      <c r="AX226" s="75"/>
      <c r="AY226" s="76"/>
      <c r="AZ226" s="75"/>
      <c r="BA226" s="75"/>
      <c r="BB226" s="75"/>
      <c r="BC226" s="77"/>
      <c r="BD226" s="79"/>
    </row>
    <row r="227" spans="1:56" ht="30" customHeight="1">
      <c r="A227" s="74"/>
      <c r="B227" s="97"/>
      <c r="C227" s="99"/>
      <c r="D227" s="75"/>
      <c r="E227" s="75"/>
      <c r="F227" s="76"/>
      <c r="G227" s="75"/>
      <c r="H227" s="75"/>
      <c r="I227" s="75"/>
      <c r="J227" s="77"/>
      <c r="K227" s="79"/>
      <c r="L227" s="103"/>
      <c r="M227" s="75"/>
      <c r="N227" s="75"/>
      <c r="O227" s="76"/>
      <c r="P227" s="75"/>
      <c r="Q227" s="75"/>
      <c r="R227" s="75"/>
      <c r="S227" s="77"/>
      <c r="T227" s="79"/>
      <c r="U227" s="75"/>
      <c r="V227" s="75"/>
      <c r="W227" s="75"/>
      <c r="X227" s="76"/>
      <c r="Y227" s="75"/>
      <c r="Z227" s="75"/>
      <c r="AA227" s="75"/>
      <c r="AB227" s="77"/>
      <c r="AC227" s="79"/>
      <c r="AD227" s="75"/>
      <c r="AE227" s="75"/>
      <c r="AF227" s="75"/>
      <c r="AG227" s="76"/>
      <c r="AH227" s="75"/>
      <c r="AI227" s="75"/>
      <c r="AJ227" s="75"/>
      <c r="AK227" s="77"/>
      <c r="AL227" s="79"/>
      <c r="AM227" s="75"/>
      <c r="AN227" s="75"/>
      <c r="AO227" s="75"/>
      <c r="AP227" s="76"/>
      <c r="AQ227" s="75"/>
      <c r="AR227" s="75"/>
      <c r="AS227" s="75"/>
      <c r="AT227" s="77"/>
      <c r="AU227" s="79"/>
      <c r="AV227" s="75"/>
      <c r="AW227" s="75"/>
      <c r="AX227" s="75"/>
      <c r="AY227" s="76"/>
      <c r="AZ227" s="75"/>
      <c r="BA227" s="75"/>
      <c r="BB227" s="75"/>
      <c r="BC227" s="77"/>
      <c r="BD227" s="79"/>
    </row>
    <row r="228" spans="1:56" ht="30" customHeight="1">
      <c r="A228" s="74"/>
      <c r="B228" s="97"/>
      <c r="C228" s="99"/>
      <c r="D228" s="75"/>
      <c r="E228" s="75"/>
      <c r="F228" s="76"/>
      <c r="G228" s="75"/>
      <c r="H228" s="75"/>
      <c r="I228" s="75"/>
      <c r="J228" s="77"/>
      <c r="K228" s="79"/>
      <c r="L228" s="103"/>
      <c r="M228" s="75"/>
      <c r="N228" s="75"/>
      <c r="O228" s="76"/>
      <c r="P228" s="75"/>
      <c r="Q228" s="75"/>
      <c r="R228" s="75"/>
      <c r="S228" s="77"/>
      <c r="T228" s="79"/>
      <c r="U228" s="75"/>
      <c r="V228" s="75"/>
      <c r="W228" s="75"/>
      <c r="X228" s="76"/>
      <c r="Y228" s="75"/>
      <c r="Z228" s="75"/>
      <c r="AA228" s="75"/>
      <c r="AB228" s="77"/>
      <c r="AC228" s="79"/>
      <c r="AD228" s="75"/>
      <c r="AE228" s="75"/>
      <c r="AF228" s="75"/>
      <c r="AG228" s="76"/>
      <c r="AH228" s="75"/>
      <c r="AI228" s="75"/>
      <c r="AJ228" s="75"/>
      <c r="AK228" s="77"/>
      <c r="AL228" s="79"/>
      <c r="AM228" s="75"/>
      <c r="AN228" s="75"/>
      <c r="AO228" s="75"/>
      <c r="AP228" s="76"/>
      <c r="AQ228" s="75"/>
      <c r="AR228" s="75"/>
      <c r="AS228" s="75"/>
      <c r="AT228" s="77"/>
      <c r="AU228" s="79"/>
      <c r="AV228" s="75"/>
      <c r="AW228" s="75"/>
      <c r="AX228" s="75"/>
      <c r="AY228" s="76"/>
      <c r="AZ228" s="75"/>
      <c r="BA228" s="75"/>
      <c r="BB228" s="75"/>
      <c r="BC228" s="77"/>
      <c r="BD228" s="79"/>
    </row>
    <row r="229" spans="1:56" ht="30" customHeight="1">
      <c r="A229" s="74"/>
      <c r="B229" s="97"/>
      <c r="C229" s="99"/>
      <c r="D229" s="75"/>
      <c r="E229" s="75"/>
      <c r="F229" s="76"/>
      <c r="G229" s="75"/>
      <c r="H229" s="75"/>
      <c r="I229" s="75"/>
      <c r="J229" s="77"/>
      <c r="K229" s="79"/>
      <c r="L229" s="103"/>
      <c r="M229" s="75"/>
      <c r="N229" s="75"/>
      <c r="O229" s="76"/>
      <c r="P229" s="75"/>
      <c r="Q229" s="75"/>
      <c r="R229" s="75"/>
      <c r="S229" s="77"/>
      <c r="T229" s="79"/>
      <c r="U229" s="75"/>
      <c r="V229" s="75"/>
      <c r="W229" s="75"/>
      <c r="X229" s="76"/>
      <c r="Y229" s="75"/>
      <c r="Z229" s="75"/>
      <c r="AA229" s="75"/>
      <c r="AB229" s="77"/>
      <c r="AC229" s="79"/>
      <c r="AD229" s="75"/>
      <c r="AE229" s="75"/>
      <c r="AF229" s="75"/>
      <c r="AG229" s="76"/>
      <c r="AH229" s="75"/>
      <c r="AI229" s="75"/>
      <c r="AJ229" s="75"/>
      <c r="AK229" s="77"/>
      <c r="AL229" s="79"/>
      <c r="AM229" s="75"/>
      <c r="AN229" s="75"/>
      <c r="AO229" s="75"/>
      <c r="AP229" s="76"/>
      <c r="AQ229" s="75"/>
      <c r="AR229" s="75"/>
      <c r="AS229" s="75"/>
      <c r="AT229" s="77"/>
      <c r="AU229" s="79"/>
      <c r="AV229" s="75"/>
      <c r="AW229" s="75"/>
      <c r="AX229" s="75"/>
      <c r="AY229" s="76"/>
      <c r="AZ229" s="75"/>
      <c r="BA229" s="75"/>
      <c r="BB229" s="75"/>
      <c r="BC229" s="77"/>
      <c r="BD229" s="79"/>
    </row>
    <row r="230" spans="1:56" ht="30" customHeight="1">
      <c r="A230" s="74"/>
      <c r="B230" s="97"/>
      <c r="C230" s="99"/>
      <c r="D230" s="75"/>
      <c r="E230" s="75"/>
      <c r="F230" s="76"/>
      <c r="G230" s="75"/>
      <c r="H230" s="75"/>
      <c r="I230" s="75"/>
      <c r="J230" s="77"/>
      <c r="K230" s="79"/>
      <c r="L230" s="103"/>
      <c r="M230" s="75"/>
      <c r="N230" s="75"/>
      <c r="O230" s="76"/>
      <c r="P230" s="75"/>
      <c r="Q230" s="75"/>
      <c r="R230" s="75"/>
      <c r="S230" s="77"/>
      <c r="T230" s="79"/>
      <c r="U230" s="75"/>
      <c r="V230" s="75"/>
      <c r="W230" s="75"/>
      <c r="X230" s="76"/>
      <c r="Y230" s="75"/>
      <c r="Z230" s="75"/>
      <c r="AA230" s="75"/>
      <c r="AB230" s="77"/>
      <c r="AC230" s="79"/>
      <c r="AD230" s="75"/>
      <c r="AE230" s="75"/>
      <c r="AF230" s="75"/>
      <c r="AG230" s="76"/>
      <c r="AH230" s="75"/>
      <c r="AI230" s="75"/>
      <c r="AJ230" s="75"/>
      <c r="AK230" s="77"/>
      <c r="AL230" s="79"/>
      <c r="AM230" s="75"/>
      <c r="AN230" s="75"/>
      <c r="AO230" s="75"/>
      <c r="AP230" s="76"/>
      <c r="AQ230" s="75"/>
      <c r="AR230" s="75"/>
      <c r="AS230" s="75"/>
      <c r="AT230" s="77"/>
      <c r="AU230" s="79"/>
      <c r="AV230" s="75"/>
      <c r="AW230" s="75"/>
      <c r="AX230" s="75"/>
      <c r="AY230" s="76"/>
      <c r="AZ230" s="75"/>
      <c r="BA230" s="75"/>
      <c r="BB230" s="75"/>
      <c r="BC230" s="77"/>
      <c r="BD230" s="79"/>
    </row>
    <row r="231" spans="1:56" ht="30" customHeight="1">
      <c r="A231" s="74"/>
      <c r="B231" s="97"/>
      <c r="C231" s="99"/>
      <c r="D231" s="75"/>
      <c r="E231" s="75"/>
      <c r="F231" s="76"/>
      <c r="G231" s="75"/>
      <c r="H231" s="75"/>
      <c r="I231" s="75"/>
      <c r="J231" s="77"/>
      <c r="K231" s="79"/>
      <c r="L231" s="103"/>
      <c r="M231" s="75"/>
      <c r="N231" s="75"/>
      <c r="O231" s="76"/>
      <c r="P231" s="75"/>
      <c r="Q231" s="75"/>
      <c r="R231" s="75"/>
      <c r="S231" s="77"/>
      <c r="T231" s="79"/>
      <c r="U231" s="75"/>
      <c r="V231" s="75"/>
      <c r="W231" s="75"/>
      <c r="X231" s="76"/>
      <c r="Y231" s="75"/>
      <c r="Z231" s="75"/>
      <c r="AA231" s="75"/>
      <c r="AB231" s="77"/>
      <c r="AC231" s="79"/>
      <c r="AD231" s="75"/>
      <c r="AE231" s="75"/>
      <c r="AF231" s="75"/>
      <c r="AG231" s="76"/>
      <c r="AH231" s="75"/>
      <c r="AI231" s="75"/>
      <c r="AJ231" s="75"/>
      <c r="AK231" s="77"/>
      <c r="AL231" s="79"/>
      <c r="AM231" s="75"/>
      <c r="AN231" s="75"/>
      <c r="AO231" s="75"/>
      <c r="AP231" s="76"/>
      <c r="AQ231" s="75"/>
      <c r="AR231" s="75"/>
      <c r="AS231" s="75"/>
      <c r="AT231" s="77"/>
      <c r="AU231" s="79"/>
      <c r="AV231" s="75"/>
      <c r="AW231" s="75"/>
      <c r="AX231" s="75"/>
      <c r="AY231" s="76"/>
      <c r="AZ231" s="75"/>
      <c r="BA231" s="75"/>
      <c r="BB231" s="75"/>
      <c r="BC231" s="77"/>
      <c r="BD231" s="79"/>
    </row>
    <row r="232" spans="1:56" ht="30" customHeight="1">
      <c r="A232" s="74"/>
      <c r="B232" s="97"/>
      <c r="C232" s="99"/>
      <c r="D232" s="75"/>
      <c r="E232" s="75"/>
      <c r="F232" s="76"/>
      <c r="G232" s="75"/>
      <c r="H232" s="75"/>
      <c r="I232" s="75"/>
      <c r="J232" s="77"/>
      <c r="K232" s="79"/>
      <c r="L232" s="103"/>
      <c r="M232" s="75"/>
      <c r="N232" s="75"/>
      <c r="O232" s="76"/>
      <c r="P232" s="75"/>
      <c r="Q232" s="75"/>
      <c r="R232" s="75"/>
      <c r="S232" s="77"/>
      <c r="T232" s="79"/>
      <c r="U232" s="75"/>
      <c r="V232" s="75"/>
      <c r="W232" s="75"/>
      <c r="X232" s="76"/>
      <c r="Y232" s="75"/>
      <c r="Z232" s="75"/>
      <c r="AA232" s="75"/>
      <c r="AB232" s="77"/>
      <c r="AC232" s="79"/>
      <c r="AD232" s="75"/>
      <c r="AE232" s="75"/>
      <c r="AF232" s="75"/>
      <c r="AG232" s="76"/>
      <c r="AH232" s="75"/>
      <c r="AI232" s="75"/>
      <c r="AJ232" s="75"/>
      <c r="AK232" s="77"/>
      <c r="AL232" s="79"/>
      <c r="AM232" s="75"/>
      <c r="AN232" s="75"/>
      <c r="AO232" s="75"/>
      <c r="AP232" s="76"/>
      <c r="AQ232" s="75"/>
      <c r="AR232" s="75"/>
      <c r="AS232" s="75"/>
      <c r="AT232" s="77"/>
      <c r="AU232" s="79"/>
      <c r="AV232" s="75"/>
      <c r="AW232" s="75"/>
      <c r="AX232" s="75"/>
      <c r="AY232" s="76"/>
      <c r="AZ232" s="75"/>
      <c r="BA232" s="75"/>
      <c r="BB232" s="75"/>
      <c r="BC232" s="77"/>
      <c r="BD232" s="79"/>
    </row>
    <row r="233" spans="1:56" ht="30" customHeight="1">
      <c r="A233" s="74"/>
      <c r="B233" s="97"/>
      <c r="C233" s="99"/>
      <c r="D233" s="75"/>
      <c r="E233" s="75"/>
      <c r="F233" s="76"/>
      <c r="G233" s="75"/>
      <c r="H233" s="75"/>
      <c r="I233" s="75"/>
      <c r="J233" s="77"/>
      <c r="K233" s="79"/>
      <c r="L233" s="103"/>
      <c r="M233" s="75"/>
      <c r="N233" s="75"/>
      <c r="O233" s="76"/>
      <c r="P233" s="75"/>
      <c r="Q233" s="75"/>
      <c r="R233" s="75"/>
      <c r="S233" s="77"/>
      <c r="T233" s="79"/>
      <c r="U233" s="75"/>
      <c r="V233" s="75"/>
      <c r="W233" s="75"/>
      <c r="X233" s="76"/>
      <c r="Y233" s="75"/>
      <c r="Z233" s="75"/>
      <c r="AA233" s="75"/>
      <c r="AB233" s="77"/>
      <c r="AC233" s="79"/>
      <c r="AD233" s="75"/>
      <c r="AE233" s="75"/>
      <c r="AF233" s="75"/>
      <c r="AG233" s="76"/>
      <c r="AH233" s="75"/>
      <c r="AI233" s="75"/>
      <c r="AJ233" s="75"/>
      <c r="AK233" s="77"/>
      <c r="AL233" s="79"/>
      <c r="AM233" s="75"/>
      <c r="AN233" s="75"/>
      <c r="AO233" s="75"/>
      <c r="AP233" s="76"/>
      <c r="AQ233" s="75"/>
      <c r="AR233" s="75"/>
      <c r="AS233" s="75"/>
      <c r="AT233" s="77"/>
      <c r="AU233" s="79"/>
      <c r="AV233" s="75"/>
      <c r="AW233" s="75"/>
      <c r="AX233" s="75"/>
      <c r="AY233" s="76"/>
      <c r="AZ233" s="75"/>
      <c r="BA233" s="75"/>
      <c r="BB233" s="75"/>
      <c r="BC233" s="77"/>
      <c r="BD233" s="79"/>
    </row>
    <row r="234" spans="1:56" ht="30" customHeight="1">
      <c r="A234" s="74"/>
      <c r="B234" s="97"/>
      <c r="C234" s="99"/>
      <c r="D234" s="75"/>
      <c r="E234" s="75"/>
      <c r="F234" s="76"/>
      <c r="G234" s="75"/>
      <c r="H234" s="75"/>
      <c r="I234" s="75"/>
      <c r="J234" s="77"/>
      <c r="K234" s="79"/>
      <c r="L234" s="103"/>
      <c r="M234" s="75"/>
      <c r="N234" s="75"/>
      <c r="O234" s="76"/>
      <c r="P234" s="75"/>
      <c r="Q234" s="75"/>
      <c r="R234" s="75"/>
      <c r="S234" s="77"/>
      <c r="T234" s="79"/>
      <c r="U234" s="75"/>
      <c r="V234" s="75"/>
      <c r="W234" s="75"/>
      <c r="X234" s="76"/>
      <c r="Y234" s="75"/>
      <c r="Z234" s="75"/>
      <c r="AA234" s="75"/>
      <c r="AB234" s="77"/>
      <c r="AC234" s="79"/>
      <c r="AD234" s="75"/>
      <c r="AE234" s="75"/>
      <c r="AF234" s="75"/>
      <c r="AG234" s="76"/>
      <c r="AH234" s="75"/>
      <c r="AI234" s="75"/>
      <c r="AJ234" s="75"/>
      <c r="AK234" s="77"/>
      <c r="AL234" s="79"/>
      <c r="AM234" s="75"/>
      <c r="AN234" s="75"/>
      <c r="AO234" s="75"/>
      <c r="AP234" s="76"/>
      <c r="AQ234" s="75"/>
      <c r="AR234" s="75"/>
      <c r="AS234" s="75"/>
      <c r="AT234" s="77"/>
      <c r="AU234" s="79"/>
      <c r="AV234" s="75"/>
      <c r="AW234" s="75"/>
      <c r="AX234" s="75"/>
      <c r="AY234" s="76"/>
      <c r="AZ234" s="75"/>
      <c r="BA234" s="75"/>
      <c r="BB234" s="75"/>
      <c r="BC234" s="77"/>
      <c r="BD234" s="79"/>
    </row>
    <row r="235" spans="1:56" ht="30" customHeight="1">
      <c r="A235" s="74"/>
      <c r="B235" s="97"/>
      <c r="C235" s="99"/>
      <c r="D235" s="75"/>
      <c r="E235" s="75"/>
      <c r="F235" s="76"/>
      <c r="G235" s="75"/>
      <c r="H235" s="75"/>
      <c r="I235" s="75"/>
      <c r="J235" s="77"/>
      <c r="K235" s="79"/>
      <c r="L235" s="103"/>
      <c r="M235" s="75"/>
      <c r="N235" s="75"/>
      <c r="O235" s="76"/>
      <c r="P235" s="75"/>
      <c r="Q235" s="75"/>
      <c r="R235" s="75"/>
      <c r="S235" s="77"/>
      <c r="T235" s="79"/>
      <c r="U235" s="75"/>
      <c r="V235" s="75"/>
      <c r="W235" s="75"/>
      <c r="X235" s="76"/>
      <c r="Y235" s="75"/>
      <c r="Z235" s="75"/>
      <c r="AA235" s="75"/>
      <c r="AB235" s="77"/>
      <c r="AC235" s="79"/>
      <c r="AD235" s="75"/>
      <c r="AE235" s="75"/>
      <c r="AF235" s="75"/>
      <c r="AG235" s="76"/>
      <c r="AH235" s="75"/>
      <c r="AI235" s="75"/>
      <c r="AJ235" s="75"/>
      <c r="AK235" s="77"/>
      <c r="AL235" s="79"/>
      <c r="AM235" s="75"/>
      <c r="AN235" s="75"/>
      <c r="AO235" s="75"/>
      <c r="AP235" s="76"/>
      <c r="AQ235" s="75"/>
      <c r="AR235" s="75"/>
      <c r="AS235" s="75"/>
      <c r="AT235" s="77"/>
      <c r="AU235" s="79"/>
      <c r="AV235" s="75"/>
      <c r="AW235" s="75"/>
      <c r="AX235" s="75"/>
      <c r="AY235" s="76"/>
      <c r="AZ235" s="75"/>
      <c r="BA235" s="75"/>
      <c r="BB235" s="75"/>
      <c r="BC235" s="77"/>
      <c r="BD235" s="79"/>
    </row>
    <row r="236" spans="1:56" ht="30" customHeight="1">
      <c r="A236" s="74"/>
      <c r="B236" s="97"/>
      <c r="C236" s="99"/>
      <c r="D236" s="75"/>
      <c r="E236" s="75"/>
      <c r="F236" s="76"/>
      <c r="G236" s="75"/>
      <c r="H236" s="75"/>
      <c r="I236" s="75"/>
      <c r="J236" s="77"/>
      <c r="K236" s="79"/>
      <c r="L236" s="103"/>
      <c r="M236" s="75"/>
      <c r="N236" s="75"/>
      <c r="O236" s="76"/>
      <c r="P236" s="75"/>
      <c r="Q236" s="75"/>
      <c r="R236" s="75"/>
      <c r="S236" s="77"/>
      <c r="T236" s="79"/>
      <c r="U236" s="75"/>
      <c r="V236" s="75"/>
      <c r="W236" s="75"/>
      <c r="X236" s="76"/>
      <c r="Y236" s="75"/>
      <c r="Z236" s="75"/>
      <c r="AA236" s="75"/>
      <c r="AB236" s="77"/>
      <c r="AC236" s="79"/>
      <c r="AD236" s="75"/>
      <c r="AE236" s="75"/>
      <c r="AF236" s="75"/>
      <c r="AG236" s="76"/>
      <c r="AH236" s="75"/>
      <c r="AI236" s="75"/>
      <c r="AJ236" s="75"/>
      <c r="AK236" s="77"/>
      <c r="AL236" s="79"/>
      <c r="AM236" s="75"/>
      <c r="AN236" s="75"/>
      <c r="AO236" s="75"/>
      <c r="AP236" s="76"/>
      <c r="AQ236" s="75"/>
      <c r="AR236" s="75"/>
      <c r="AS236" s="75"/>
      <c r="AT236" s="77"/>
      <c r="AU236" s="79"/>
      <c r="AV236" s="75"/>
      <c r="AW236" s="75"/>
      <c r="AX236" s="75"/>
      <c r="AY236" s="76"/>
      <c r="AZ236" s="75"/>
      <c r="BA236" s="75"/>
      <c r="BB236" s="75"/>
      <c r="BC236" s="77"/>
      <c r="BD236" s="79"/>
    </row>
    <row r="237" spans="1:56" ht="30" customHeight="1">
      <c r="A237" s="74"/>
      <c r="B237" s="97"/>
      <c r="C237" s="99"/>
      <c r="D237" s="75"/>
      <c r="E237" s="75"/>
      <c r="F237" s="76"/>
      <c r="G237" s="75"/>
      <c r="H237" s="75"/>
      <c r="I237" s="75"/>
      <c r="J237" s="77"/>
      <c r="K237" s="79"/>
      <c r="L237" s="103"/>
      <c r="M237" s="75"/>
      <c r="N237" s="75"/>
      <c r="O237" s="76"/>
      <c r="P237" s="75"/>
      <c r="Q237" s="75"/>
      <c r="R237" s="75"/>
      <c r="S237" s="77"/>
      <c r="T237" s="79"/>
      <c r="U237" s="75"/>
      <c r="V237" s="75"/>
      <c r="W237" s="75"/>
      <c r="X237" s="76"/>
      <c r="Y237" s="75"/>
      <c r="Z237" s="75"/>
      <c r="AA237" s="75"/>
      <c r="AB237" s="77"/>
      <c r="AC237" s="79"/>
      <c r="AD237" s="75"/>
      <c r="AE237" s="75"/>
      <c r="AF237" s="75"/>
      <c r="AG237" s="76"/>
      <c r="AH237" s="75"/>
      <c r="AI237" s="75"/>
      <c r="AJ237" s="75"/>
      <c r="AK237" s="77"/>
      <c r="AL237" s="79"/>
      <c r="AM237" s="75"/>
      <c r="AN237" s="75"/>
      <c r="AO237" s="75"/>
      <c r="AP237" s="76"/>
      <c r="AQ237" s="75"/>
      <c r="AR237" s="75"/>
      <c r="AS237" s="75"/>
      <c r="AT237" s="77"/>
      <c r="AU237" s="79"/>
      <c r="AV237" s="75"/>
      <c r="AW237" s="75"/>
      <c r="AX237" s="75"/>
      <c r="AY237" s="76"/>
      <c r="AZ237" s="75"/>
      <c r="BA237" s="75"/>
      <c r="BB237" s="75"/>
      <c r="BC237" s="77"/>
      <c r="BD237" s="79"/>
    </row>
    <row r="238" spans="1:56" ht="30" customHeight="1">
      <c r="A238" s="74"/>
      <c r="B238" s="97"/>
      <c r="C238" s="99"/>
      <c r="D238" s="75"/>
      <c r="E238" s="75"/>
      <c r="F238" s="76"/>
      <c r="G238" s="75"/>
      <c r="H238" s="75"/>
      <c r="I238" s="75"/>
      <c r="J238" s="77"/>
      <c r="K238" s="79"/>
      <c r="L238" s="103"/>
      <c r="M238" s="75"/>
      <c r="N238" s="75"/>
      <c r="O238" s="76"/>
      <c r="P238" s="75"/>
      <c r="Q238" s="75"/>
      <c r="R238" s="75"/>
      <c r="S238" s="77"/>
      <c r="T238" s="79"/>
      <c r="U238" s="75"/>
      <c r="V238" s="75"/>
      <c r="W238" s="75"/>
      <c r="X238" s="76"/>
      <c r="Y238" s="75"/>
      <c r="Z238" s="75"/>
      <c r="AA238" s="75"/>
      <c r="AB238" s="77"/>
      <c r="AC238" s="79"/>
      <c r="AD238" s="75"/>
      <c r="AE238" s="75"/>
      <c r="AF238" s="75"/>
      <c r="AG238" s="76"/>
      <c r="AH238" s="75"/>
      <c r="AI238" s="75"/>
      <c r="AJ238" s="75"/>
      <c r="AK238" s="77"/>
      <c r="AL238" s="79"/>
      <c r="AM238" s="75"/>
      <c r="AN238" s="75"/>
      <c r="AO238" s="75"/>
      <c r="AP238" s="76"/>
      <c r="AQ238" s="75"/>
      <c r="AR238" s="75"/>
      <c r="AS238" s="75"/>
      <c r="AT238" s="77"/>
      <c r="AU238" s="79"/>
      <c r="AV238" s="75"/>
      <c r="AW238" s="75"/>
      <c r="AX238" s="75"/>
      <c r="AY238" s="76"/>
      <c r="AZ238" s="75"/>
      <c r="BA238" s="75"/>
      <c r="BB238" s="75"/>
      <c r="BC238" s="77"/>
      <c r="BD238" s="79"/>
    </row>
    <row r="239" spans="1:56" ht="30" customHeight="1">
      <c r="A239" s="74"/>
      <c r="B239" s="97"/>
      <c r="C239" s="99"/>
      <c r="D239" s="75"/>
      <c r="E239" s="75"/>
      <c r="F239" s="76"/>
      <c r="G239" s="75"/>
      <c r="H239" s="75"/>
      <c r="I239" s="75"/>
      <c r="J239" s="77"/>
      <c r="K239" s="79"/>
      <c r="L239" s="103"/>
      <c r="M239" s="75"/>
      <c r="N239" s="75"/>
      <c r="O239" s="76"/>
      <c r="P239" s="75"/>
      <c r="Q239" s="75"/>
      <c r="R239" s="75"/>
      <c r="S239" s="77"/>
      <c r="T239" s="79"/>
      <c r="U239" s="75"/>
      <c r="V239" s="75"/>
      <c r="W239" s="75"/>
      <c r="X239" s="76"/>
      <c r="Y239" s="75"/>
      <c r="Z239" s="75"/>
      <c r="AA239" s="75"/>
      <c r="AB239" s="77"/>
      <c r="AC239" s="79"/>
      <c r="AD239" s="75"/>
      <c r="AE239" s="75"/>
      <c r="AF239" s="75"/>
      <c r="AG239" s="76"/>
      <c r="AH239" s="75"/>
      <c r="AI239" s="75"/>
      <c r="AJ239" s="75"/>
      <c r="AK239" s="77"/>
      <c r="AL239" s="79"/>
      <c r="AM239" s="75"/>
      <c r="AN239" s="75"/>
      <c r="AO239" s="75"/>
      <c r="AP239" s="76"/>
      <c r="AQ239" s="75"/>
      <c r="AR239" s="75"/>
      <c r="AS239" s="75"/>
      <c r="AT239" s="77"/>
      <c r="AU239" s="79"/>
      <c r="AV239" s="75"/>
      <c r="AW239" s="75"/>
      <c r="AX239" s="75"/>
      <c r="AY239" s="76"/>
      <c r="AZ239" s="75"/>
      <c r="BA239" s="75"/>
      <c r="BB239" s="75"/>
      <c r="BC239" s="77"/>
      <c r="BD239" s="79"/>
    </row>
    <row r="240" spans="1:56" ht="30" customHeight="1">
      <c r="A240" s="74"/>
      <c r="B240" s="97"/>
      <c r="C240" s="99"/>
      <c r="D240" s="75"/>
      <c r="E240" s="75"/>
      <c r="F240" s="76"/>
      <c r="G240" s="75"/>
      <c r="H240" s="75"/>
      <c r="I240" s="75"/>
      <c r="J240" s="77"/>
      <c r="K240" s="79"/>
      <c r="L240" s="103"/>
      <c r="M240" s="75"/>
      <c r="N240" s="75"/>
      <c r="O240" s="76"/>
      <c r="P240" s="75"/>
      <c r="Q240" s="75"/>
      <c r="R240" s="75"/>
      <c r="S240" s="77"/>
      <c r="T240" s="79"/>
      <c r="U240" s="75"/>
      <c r="V240" s="75"/>
      <c r="W240" s="75"/>
      <c r="X240" s="76"/>
      <c r="Y240" s="75"/>
      <c r="Z240" s="75"/>
      <c r="AA240" s="75"/>
      <c r="AB240" s="77"/>
      <c r="AC240" s="79"/>
      <c r="AD240" s="75"/>
      <c r="AE240" s="75"/>
      <c r="AF240" s="75"/>
      <c r="AG240" s="76"/>
      <c r="AH240" s="75"/>
      <c r="AI240" s="75"/>
      <c r="AJ240" s="75"/>
      <c r="AK240" s="77"/>
      <c r="AL240" s="79"/>
      <c r="AM240" s="75"/>
      <c r="AN240" s="75"/>
      <c r="AO240" s="75"/>
      <c r="AP240" s="76"/>
      <c r="AQ240" s="75"/>
      <c r="AR240" s="75"/>
      <c r="AS240" s="75"/>
      <c r="AT240" s="77"/>
      <c r="AU240" s="79"/>
      <c r="AV240" s="75"/>
      <c r="AW240" s="75"/>
      <c r="AX240" s="75"/>
      <c r="AY240" s="76"/>
      <c r="AZ240" s="75"/>
      <c r="BA240" s="75"/>
      <c r="BB240" s="75"/>
      <c r="BC240" s="77"/>
      <c r="BD240" s="79"/>
    </row>
    <row r="241" spans="1:56" ht="30" customHeight="1">
      <c r="A241" s="74"/>
      <c r="B241" s="97"/>
      <c r="C241" s="99"/>
      <c r="D241" s="75"/>
      <c r="E241" s="75"/>
      <c r="F241" s="76"/>
      <c r="G241" s="75"/>
      <c r="H241" s="75"/>
      <c r="I241" s="75"/>
      <c r="J241" s="77"/>
      <c r="K241" s="79"/>
      <c r="L241" s="103"/>
      <c r="M241" s="75"/>
      <c r="N241" s="75"/>
      <c r="O241" s="76"/>
      <c r="P241" s="75"/>
      <c r="Q241" s="75"/>
      <c r="R241" s="75"/>
      <c r="S241" s="77"/>
      <c r="T241" s="79"/>
      <c r="U241" s="75"/>
      <c r="V241" s="75"/>
      <c r="W241" s="75"/>
      <c r="X241" s="76"/>
      <c r="Y241" s="75"/>
      <c r="Z241" s="75"/>
      <c r="AA241" s="75"/>
      <c r="AB241" s="77"/>
      <c r="AC241" s="79"/>
      <c r="AD241" s="75"/>
      <c r="AE241" s="75"/>
      <c r="AF241" s="75"/>
      <c r="AG241" s="76"/>
      <c r="AH241" s="75"/>
      <c r="AI241" s="75"/>
      <c r="AJ241" s="75"/>
      <c r="AK241" s="77"/>
      <c r="AL241" s="79"/>
      <c r="AM241" s="75"/>
      <c r="AN241" s="75"/>
      <c r="AO241" s="75"/>
      <c r="AP241" s="76"/>
      <c r="AQ241" s="75"/>
      <c r="AR241" s="75"/>
      <c r="AS241" s="75"/>
      <c r="AT241" s="77"/>
      <c r="AU241" s="79"/>
      <c r="AV241" s="75"/>
      <c r="AW241" s="75"/>
      <c r="AX241" s="75"/>
      <c r="AY241" s="76"/>
      <c r="AZ241" s="75"/>
      <c r="BA241" s="75"/>
      <c r="BB241" s="75"/>
      <c r="BC241" s="77"/>
      <c r="BD241" s="79"/>
    </row>
    <row r="242" spans="1:56" ht="30" customHeight="1">
      <c r="A242" s="74"/>
      <c r="B242" s="97"/>
      <c r="C242" s="99"/>
      <c r="D242" s="75"/>
      <c r="E242" s="75"/>
      <c r="F242" s="76"/>
      <c r="G242" s="75"/>
      <c r="H242" s="75"/>
      <c r="I242" s="75"/>
      <c r="J242" s="77"/>
      <c r="K242" s="79"/>
      <c r="L242" s="103"/>
      <c r="M242" s="75"/>
      <c r="N242" s="75"/>
      <c r="O242" s="76"/>
      <c r="P242" s="75"/>
      <c r="Q242" s="75"/>
      <c r="R242" s="75"/>
      <c r="S242" s="77"/>
      <c r="T242" s="79"/>
      <c r="U242" s="75"/>
      <c r="V242" s="75"/>
      <c r="W242" s="75"/>
      <c r="X242" s="76"/>
      <c r="Y242" s="75"/>
      <c r="Z242" s="75"/>
      <c r="AA242" s="75"/>
      <c r="AB242" s="77"/>
      <c r="AC242" s="79"/>
      <c r="AD242" s="75"/>
      <c r="AE242" s="75"/>
      <c r="AF242" s="75"/>
      <c r="AG242" s="76"/>
      <c r="AH242" s="75"/>
      <c r="AI242" s="75"/>
      <c r="AJ242" s="75"/>
      <c r="AK242" s="77"/>
      <c r="AL242" s="79"/>
      <c r="AM242" s="75"/>
      <c r="AN242" s="75"/>
      <c r="AO242" s="75"/>
      <c r="AP242" s="76"/>
      <c r="AQ242" s="75"/>
      <c r="AR242" s="75"/>
      <c r="AS242" s="75"/>
      <c r="AT242" s="77"/>
      <c r="AU242" s="79"/>
      <c r="AV242" s="75"/>
      <c r="AW242" s="75"/>
      <c r="AX242" s="75"/>
      <c r="AY242" s="76"/>
      <c r="AZ242" s="75"/>
      <c r="BA242" s="75"/>
      <c r="BB242" s="75"/>
      <c r="BC242" s="77"/>
      <c r="BD242" s="79"/>
    </row>
    <row r="243" spans="1:56" ht="30" customHeight="1">
      <c r="A243" s="74"/>
      <c r="B243" s="97"/>
      <c r="C243" s="99"/>
      <c r="D243" s="75"/>
      <c r="E243" s="75"/>
      <c r="F243" s="76"/>
      <c r="G243" s="75"/>
      <c r="H243" s="75"/>
      <c r="I243" s="75"/>
      <c r="J243" s="77"/>
      <c r="K243" s="79"/>
      <c r="L243" s="103"/>
      <c r="M243" s="75"/>
      <c r="N243" s="75"/>
      <c r="O243" s="76"/>
      <c r="P243" s="75"/>
      <c r="Q243" s="75"/>
      <c r="R243" s="75"/>
      <c r="S243" s="77"/>
      <c r="T243" s="79"/>
      <c r="U243" s="75"/>
      <c r="V243" s="75"/>
      <c r="W243" s="75"/>
      <c r="X243" s="76"/>
      <c r="Y243" s="75"/>
      <c r="Z243" s="75"/>
      <c r="AA243" s="75"/>
      <c r="AB243" s="77"/>
      <c r="AC243" s="79"/>
      <c r="AD243" s="75"/>
      <c r="AE243" s="75"/>
      <c r="AF243" s="75"/>
      <c r="AG243" s="76"/>
      <c r="AH243" s="75"/>
      <c r="AI243" s="75"/>
      <c r="AJ243" s="75"/>
      <c r="AK243" s="77"/>
      <c r="AL243" s="79"/>
      <c r="AM243" s="75"/>
      <c r="AN243" s="75"/>
      <c r="AO243" s="75"/>
      <c r="AP243" s="76"/>
      <c r="AQ243" s="75"/>
      <c r="AR243" s="75"/>
      <c r="AS243" s="75"/>
      <c r="AT243" s="77"/>
      <c r="AU243" s="79"/>
      <c r="AV243" s="75"/>
      <c r="AW243" s="75"/>
      <c r="AX243" s="75"/>
      <c r="AY243" s="76"/>
      <c r="AZ243" s="75"/>
      <c r="BA243" s="75"/>
      <c r="BB243" s="75"/>
      <c r="BC243" s="77"/>
      <c r="BD243" s="79"/>
    </row>
    <row r="244" spans="1:56" ht="30" customHeight="1">
      <c r="A244" s="74"/>
      <c r="B244" s="97"/>
      <c r="C244" s="99"/>
      <c r="D244" s="75"/>
      <c r="E244" s="75"/>
      <c r="F244" s="76"/>
      <c r="G244" s="75"/>
      <c r="H244" s="75"/>
      <c r="I244" s="75"/>
      <c r="J244" s="77"/>
      <c r="K244" s="79"/>
      <c r="L244" s="103"/>
      <c r="M244" s="75"/>
      <c r="N244" s="75"/>
      <c r="O244" s="76"/>
      <c r="P244" s="75"/>
      <c r="Q244" s="75"/>
      <c r="R244" s="75"/>
      <c r="S244" s="77"/>
      <c r="T244" s="79"/>
      <c r="U244" s="75"/>
      <c r="V244" s="75"/>
      <c r="W244" s="75"/>
      <c r="X244" s="76"/>
      <c r="Y244" s="75"/>
      <c r="Z244" s="75"/>
      <c r="AA244" s="75"/>
      <c r="AB244" s="77"/>
      <c r="AC244" s="79"/>
      <c r="AD244" s="75"/>
      <c r="AE244" s="75"/>
      <c r="AF244" s="75"/>
      <c r="AG244" s="76"/>
      <c r="AH244" s="75"/>
      <c r="AI244" s="75"/>
      <c r="AJ244" s="75"/>
      <c r="AK244" s="77"/>
      <c r="AL244" s="79"/>
      <c r="AM244" s="75"/>
      <c r="AN244" s="75"/>
      <c r="AO244" s="75"/>
      <c r="AP244" s="76"/>
      <c r="AQ244" s="75"/>
      <c r="AR244" s="75"/>
      <c r="AS244" s="75"/>
      <c r="AT244" s="77"/>
      <c r="AU244" s="79"/>
      <c r="AV244" s="75"/>
      <c r="AW244" s="75"/>
      <c r="AX244" s="75"/>
      <c r="AY244" s="76"/>
      <c r="AZ244" s="75"/>
      <c r="BA244" s="75"/>
      <c r="BB244" s="75"/>
      <c r="BC244" s="77"/>
      <c r="BD244" s="79"/>
    </row>
    <row r="245" spans="1:56" ht="30" customHeight="1">
      <c r="A245" s="74"/>
      <c r="B245" s="97"/>
      <c r="C245" s="99"/>
      <c r="D245" s="75"/>
      <c r="E245" s="75"/>
      <c r="F245" s="76"/>
      <c r="G245" s="75"/>
      <c r="H245" s="75"/>
      <c r="I245" s="75"/>
      <c r="J245" s="77"/>
      <c r="K245" s="79"/>
      <c r="L245" s="103"/>
      <c r="M245" s="75"/>
      <c r="N245" s="75"/>
      <c r="O245" s="76"/>
      <c r="P245" s="75"/>
      <c r="Q245" s="75"/>
      <c r="R245" s="75"/>
      <c r="S245" s="77"/>
      <c r="T245" s="79"/>
      <c r="U245" s="75"/>
      <c r="V245" s="75"/>
      <c r="W245" s="75"/>
      <c r="X245" s="76"/>
      <c r="Y245" s="75"/>
      <c r="Z245" s="75"/>
      <c r="AA245" s="75"/>
      <c r="AB245" s="77"/>
      <c r="AC245" s="79"/>
      <c r="AD245" s="75"/>
      <c r="AE245" s="75"/>
      <c r="AF245" s="75"/>
      <c r="AG245" s="76"/>
      <c r="AH245" s="75"/>
      <c r="AI245" s="75"/>
      <c r="AJ245" s="75"/>
      <c r="AK245" s="77"/>
      <c r="AL245" s="79"/>
      <c r="AM245" s="75"/>
      <c r="AN245" s="75"/>
      <c r="AO245" s="75"/>
      <c r="AP245" s="76"/>
      <c r="AQ245" s="75"/>
      <c r="AR245" s="75"/>
      <c r="AS245" s="75"/>
      <c r="AT245" s="77"/>
      <c r="AU245" s="79"/>
      <c r="AV245" s="75"/>
      <c r="AW245" s="75"/>
      <c r="AX245" s="75"/>
      <c r="AY245" s="76"/>
      <c r="AZ245" s="75"/>
      <c r="BA245" s="75"/>
      <c r="BB245" s="75"/>
      <c r="BC245" s="77"/>
      <c r="BD245" s="79"/>
    </row>
    <row r="246" spans="1:56" ht="30" customHeight="1">
      <c r="A246" s="74"/>
      <c r="B246" s="97"/>
      <c r="C246" s="99"/>
      <c r="D246" s="75"/>
      <c r="E246" s="75"/>
      <c r="F246" s="76"/>
      <c r="G246" s="75"/>
      <c r="H246" s="75"/>
      <c r="I246" s="75"/>
      <c r="J246" s="77"/>
      <c r="K246" s="79"/>
      <c r="L246" s="103"/>
      <c r="M246" s="75"/>
      <c r="N246" s="75"/>
      <c r="O246" s="76"/>
      <c r="P246" s="75"/>
      <c r="Q246" s="75"/>
      <c r="R246" s="75"/>
      <c r="S246" s="77"/>
      <c r="T246" s="79"/>
      <c r="U246" s="75"/>
      <c r="V246" s="75"/>
      <c r="W246" s="75"/>
      <c r="X246" s="76"/>
      <c r="Y246" s="75"/>
      <c r="Z246" s="75"/>
      <c r="AA246" s="75"/>
      <c r="AB246" s="77"/>
      <c r="AC246" s="79"/>
      <c r="AD246" s="75"/>
      <c r="AE246" s="75"/>
      <c r="AF246" s="75"/>
      <c r="AG246" s="76"/>
      <c r="AH246" s="75"/>
      <c r="AI246" s="75"/>
      <c r="AJ246" s="75"/>
      <c r="AK246" s="77"/>
      <c r="AL246" s="79"/>
      <c r="AM246" s="75"/>
      <c r="AN246" s="75"/>
      <c r="AO246" s="75"/>
      <c r="AP246" s="76"/>
      <c r="AQ246" s="75"/>
      <c r="AR246" s="75"/>
      <c r="AS246" s="75"/>
      <c r="AT246" s="77"/>
      <c r="AU246" s="79"/>
      <c r="AV246" s="75"/>
      <c r="AW246" s="75"/>
      <c r="AX246" s="75"/>
      <c r="AY246" s="76"/>
      <c r="AZ246" s="75"/>
      <c r="BA246" s="75"/>
      <c r="BB246" s="75"/>
      <c r="BC246" s="77"/>
      <c r="BD246" s="79"/>
    </row>
    <row r="247" spans="1:56" ht="30" customHeight="1">
      <c r="A247" s="74"/>
      <c r="B247" s="97"/>
      <c r="C247" s="99"/>
      <c r="D247" s="75"/>
      <c r="E247" s="75"/>
      <c r="F247" s="76"/>
      <c r="G247" s="75"/>
      <c r="H247" s="75"/>
      <c r="I247" s="75"/>
      <c r="J247" s="77"/>
      <c r="K247" s="79"/>
      <c r="L247" s="103"/>
      <c r="M247" s="75"/>
      <c r="N247" s="75"/>
      <c r="O247" s="76"/>
      <c r="P247" s="75"/>
      <c r="Q247" s="75"/>
      <c r="R247" s="75"/>
      <c r="S247" s="77"/>
      <c r="T247" s="79"/>
      <c r="U247" s="75"/>
      <c r="V247" s="75"/>
      <c r="W247" s="75"/>
      <c r="X247" s="76"/>
      <c r="Y247" s="75"/>
      <c r="Z247" s="75"/>
      <c r="AA247" s="75"/>
      <c r="AB247" s="77"/>
      <c r="AC247" s="79"/>
      <c r="AD247" s="75"/>
      <c r="AE247" s="75"/>
      <c r="AF247" s="75"/>
      <c r="AG247" s="76"/>
      <c r="AH247" s="75"/>
      <c r="AI247" s="75"/>
      <c r="AJ247" s="75"/>
      <c r="AK247" s="77"/>
      <c r="AL247" s="79"/>
      <c r="AM247" s="75"/>
      <c r="AN247" s="75"/>
      <c r="AO247" s="75"/>
      <c r="AP247" s="76"/>
      <c r="AQ247" s="75"/>
      <c r="AR247" s="75"/>
      <c r="AS247" s="75"/>
      <c r="AT247" s="77"/>
      <c r="AU247" s="79"/>
      <c r="AV247" s="75"/>
      <c r="AW247" s="75"/>
      <c r="AX247" s="75"/>
      <c r="AY247" s="76"/>
      <c r="AZ247" s="75"/>
      <c r="BA247" s="75"/>
      <c r="BB247" s="75"/>
      <c r="BC247" s="77"/>
      <c r="BD247" s="79"/>
    </row>
    <row r="248" spans="1:56" ht="30" customHeight="1">
      <c r="A248" s="74"/>
      <c r="B248" s="97"/>
      <c r="C248" s="99"/>
      <c r="D248" s="75"/>
      <c r="E248" s="75"/>
      <c r="F248" s="76"/>
      <c r="G248" s="75"/>
      <c r="H248" s="75"/>
      <c r="I248" s="75"/>
      <c r="J248" s="77"/>
      <c r="K248" s="79"/>
      <c r="L248" s="103"/>
      <c r="M248" s="75"/>
      <c r="N248" s="75"/>
      <c r="O248" s="76"/>
      <c r="P248" s="75"/>
      <c r="Q248" s="75"/>
      <c r="R248" s="75"/>
      <c r="S248" s="77"/>
      <c r="T248" s="79"/>
      <c r="U248" s="75"/>
      <c r="V248" s="75"/>
      <c r="W248" s="75"/>
      <c r="X248" s="76"/>
      <c r="Y248" s="75"/>
      <c r="Z248" s="75"/>
      <c r="AA248" s="75"/>
      <c r="AB248" s="77"/>
      <c r="AC248" s="79"/>
      <c r="AD248" s="75"/>
      <c r="AE248" s="75"/>
      <c r="AF248" s="75"/>
      <c r="AG248" s="76"/>
      <c r="AH248" s="75"/>
      <c r="AI248" s="75"/>
      <c r="AJ248" s="75"/>
      <c r="AK248" s="77"/>
      <c r="AL248" s="79"/>
      <c r="AM248" s="75"/>
      <c r="AN248" s="75"/>
      <c r="AO248" s="75"/>
      <c r="AP248" s="76"/>
      <c r="AQ248" s="75"/>
      <c r="AR248" s="75"/>
      <c r="AS248" s="75"/>
      <c r="AT248" s="77"/>
      <c r="AU248" s="79"/>
      <c r="AV248" s="75"/>
      <c r="AW248" s="75"/>
      <c r="AX248" s="75"/>
      <c r="AY248" s="76"/>
      <c r="AZ248" s="75"/>
      <c r="BA248" s="75"/>
      <c r="BB248" s="75"/>
      <c r="BC248" s="77"/>
      <c r="BD248" s="79"/>
    </row>
    <row r="249" spans="1:56" ht="30" customHeight="1">
      <c r="A249" s="74"/>
      <c r="B249" s="97"/>
      <c r="C249" s="99"/>
      <c r="D249" s="75"/>
      <c r="E249" s="75"/>
      <c r="F249" s="76"/>
      <c r="G249" s="75"/>
      <c r="H249" s="75"/>
      <c r="I249" s="75"/>
      <c r="J249" s="77"/>
      <c r="K249" s="79"/>
      <c r="L249" s="103"/>
      <c r="M249" s="75"/>
      <c r="N249" s="75"/>
      <c r="O249" s="76"/>
      <c r="P249" s="75"/>
      <c r="Q249" s="75"/>
      <c r="R249" s="75"/>
      <c r="S249" s="77"/>
      <c r="T249" s="79"/>
      <c r="U249" s="75"/>
      <c r="V249" s="75"/>
      <c r="W249" s="75"/>
      <c r="X249" s="76"/>
      <c r="Y249" s="75"/>
      <c r="Z249" s="75"/>
      <c r="AA249" s="75"/>
      <c r="AB249" s="77"/>
      <c r="AC249" s="79"/>
      <c r="AD249" s="75"/>
      <c r="AE249" s="75"/>
      <c r="AF249" s="75"/>
      <c r="AG249" s="76"/>
      <c r="AH249" s="75"/>
      <c r="AI249" s="75"/>
      <c r="AJ249" s="75"/>
      <c r="AK249" s="77"/>
      <c r="AL249" s="79"/>
      <c r="AM249" s="75"/>
      <c r="AN249" s="75"/>
      <c r="AO249" s="75"/>
      <c r="AP249" s="76"/>
      <c r="AQ249" s="75"/>
      <c r="AR249" s="75"/>
      <c r="AS249" s="75"/>
      <c r="AT249" s="77"/>
      <c r="AU249" s="79"/>
      <c r="AV249" s="75"/>
      <c r="AW249" s="75"/>
      <c r="AX249" s="75"/>
      <c r="AY249" s="76"/>
      <c r="AZ249" s="75"/>
      <c r="BA249" s="75"/>
      <c r="BB249" s="75"/>
      <c r="BC249" s="77"/>
      <c r="BD249" s="79"/>
    </row>
    <row r="250" spans="1:56" ht="30" customHeight="1">
      <c r="A250" s="74"/>
      <c r="B250" s="97"/>
      <c r="C250" s="99"/>
      <c r="D250" s="75"/>
      <c r="E250" s="75"/>
      <c r="F250" s="76"/>
      <c r="G250" s="75"/>
      <c r="H250" s="75"/>
      <c r="I250" s="75"/>
      <c r="J250" s="77"/>
      <c r="K250" s="79"/>
      <c r="L250" s="103"/>
      <c r="M250" s="75"/>
      <c r="N250" s="75"/>
      <c r="O250" s="76"/>
      <c r="P250" s="75"/>
      <c r="Q250" s="75"/>
      <c r="R250" s="75"/>
      <c r="S250" s="77"/>
      <c r="T250" s="79"/>
      <c r="U250" s="75"/>
      <c r="V250" s="75"/>
      <c r="W250" s="75"/>
      <c r="X250" s="76"/>
      <c r="Y250" s="75"/>
      <c r="Z250" s="75"/>
      <c r="AA250" s="75"/>
      <c r="AB250" s="77"/>
      <c r="AC250" s="79"/>
      <c r="AD250" s="75"/>
      <c r="AE250" s="75"/>
      <c r="AF250" s="75"/>
      <c r="AG250" s="76"/>
      <c r="AH250" s="75"/>
      <c r="AI250" s="75"/>
      <c r="AJ250" s="75"/>
      <c r="AK250" s="77"/>
      <c r="AL250" s="79"/>
      <c r="AM250" s="75"/>
      <c r="AN250" s="75"/>
      <c r="AO250" s="75"/>
      <c r="AP250" s="76"/>
      <c r="AQ250" s="75"/>
      <c r="AR250" s="75"/>
      <c r="AS250" s="75"/>
      <c r="AT250" s="77"/>
      <c r="AU250" s="79"/>
      <c r="AV250" s="75"/>
      <c r="AW250" s="75"/>
      <c r="AX250" s="75"/>
      <c r="AY250" s="76"/>
      <c r="AZ250" s="75"/>
      <c r="BA250" s="75"/>
      <c r="BB250" s="75"/>
      <c r="BC250" s="77"/>
      <c r="BD250" s="79"/>
    </row>
    <row r="251" spans="1:56" ht="30" customHeight="1">
      <c r="A251" s="74"/>
      <c r="B251" s="97"/>
      <c r="C251" s="99"/>
      <c r="D251" s="75"/>
      <c r="E251" s="75"/>
      <c r="F251" s="76"/>
      <c r="G251" s="75"/>
      <c r="H251" s="75"/>
      <c r="I251" s="75"/>
      <c r="J251" s="77"/>
      <c r="K251" s="79"/>
      <c r="L251" s="103"/>
      <c r="M251" s="75"/>
      <c r="N251" s="75"/>
      <c r="O251" s="76"/>
      <c r="P251" s="75"/>
      <c r="Q251" s="75"/>
      <c r="R251" s="75"/>
      <c r="S251" s="77"/>
      <c r="T251" s="79"/>
      <c r="U251" s="75"/>
      <c r="V251" s="75"/>
      <c r="W251" s="75"/>
      <c r="X251" s="76"/>
      <c r="Y251" s="75"/>
      <c r="Z251" s="75"/>
      <c r="AA251" s="75"/>
      <c r="AB251" s="77"/>
      <c r="AC251" s="79"/>
      <c r="AD251" s="75"/>
      <c r="AE251" s="75"/>
      <c r="AF251" s="75"/>
      <c r="AG251" s="76"/>
      <c r="AH251" s="75"/>
      <c r="AI251" s="75"/>
      <c r="AJ251" s="75"/>
      <c r="AK251" s="77"/>
      <c r="AL251" s="79"/>
      <c r="AM251" s="75"/>
      <c r="AN251" s="75"/>
      <c r="AO251" s="75"/>
      <c r="AP251" s="76"/>
      <c r="AQ251" s="75"/>
      <c r="AR251" s="75"/>
      <c r="AS251" s="75"/>
      <c r="AT251" s="77"/>
      <c r="AU251" s="79"/>
      <c r="AV251" s="75"/>
      <c r="AW251" s="75"/>
      <c r="AX251" s="75"/>
      <c r="AY251" s="76"/>
      <c r="AZ251" s="75"/>
      <c r="BA251" s="75"/>
      <c r="BB251" s="75"/>
      <c r="BC251" s="77"/>
      <c r="BD251" s="79"/>
    </row>
    <row r="252" spans="1:56" ht="30" customHeight="1">
      <c r="A252" s="74"/>
      <c r="B252" s="97"/>
      <c r="C252" s="99"/>
      <c r="D252" s="75"/>
      <c r="E252" s="75"/>
      <c r="F252" s="76"/>
      <c r="G252" s="75"/>
      <c r="H252" s="75"/>
      <c r="I252" s="75"/>
      <c r="J252" s="77"/>
      <c r="K252" s="79"/>
      <c r="L252" s="103"/>
      <c r="M252" s="75"/>
      <c r="N252" s="75"/>
      <c r="O252" s="76"/>
      <c r="P252" s="75"/>
      <c r="Q252" s="75"/>
      <c r="R252" s="75"/>
      <c r="S252" s="77"/>
      <c r="T252" s="79"/>
      <c r="U252" s="75"/>
      <c r="V252" s="75"/>
      <c r="W252" s="75"/>
      <c r="X252" s="76"/>
      <c r="Y252" s="75"/>
      <c r="Z252" s="75"/>
      <c r="AA252" s="75"/>
      <c r="AB252" s="77"/>
      <c r="AC252" s="79"/>
      <c r="AD252" s="75"/>
      <c r="AE252" s="75"/>
      <c r="AF252" s="75"/>
      <c r="AG252" s="76"/>
      <c r="AH252" s="75"/>
      <c r="AI252" s="75"/>
      <c r="AJ252" s="75"/>
      <c r="AK252" s="77"/>
      <c r="AL252" s="79"/>
      <c r="AM252" s="75"/>
      <c r="AN252" s="75"/>
      <c r="AO252" s="75"/>
      <c r="AP252" s="76"/>
      <c r="AQ252" s="75"/>
      <c r="AR252" s="75"/>
      <c r="AS252" s="75"/>
      <c r="AT252" s="77"/>
      <c r="AU252" s="79"/>
      <c r="AV252" s="75"/>
      <c r="AW252" s="75"/>
      <c r="AX252" s="75"/>
      <c r="AY252" s="76"/>
      <c r="AZ252" s="75"/>
      <c r="BA252" s="75"/>
      <c r="BB252" s="75"/>
      <c r="BC252" s="77"/>
      <c r="BD252" s="79"/>
    </row>
    <row r="253" spans="1:56" ht="30" customHeight="1">
      <c r="A253" s="74"/>
      <c r="B253" s="97"/>
      <c r="C253" s="99"/>
      <c r="D253" s="75"/>
      <c r="E253" s="75"/>
      <c r="F253" s="76"/>
      <c r="G253" s="75"/>
      <c r="H253" s="75"/>
      <c r="I253" s="75"/>
      <c r="J253" s="77"/>
      <c r="K253" s="79"/>
      <c r="L253" s="103"/>
      <c r="M253" s="75"/>
      <c r="N253" s="75"/>
      <c r="O253" s="76"/>
      <c r="P253" s="75"/>
      <c r="Q253" s="75"/>
      <c r="R253" s="75"/>
      <c r="S253" s="77"/>
      <c r="T253" s="79"/>
      <c r="U253" s="75"/>
      <c r="V253" s="75"/>
      <c r="W253" s="75"/>
      <c r="X253" s="76"/>
      <c r="Y253" s="75"/>
      <c r="Z253" s="75"/>
      <c r="AA253" s="75"/>
      <c r="AB253" s="77"/>
      <c r="AC253" s="79"/>
      <c r="AD253" s="75"/>
      <c r="AE253" s="75"/>
      <c r="AF253" s="75"/>
      <c r="AG253" s="76"/>
      <c r="AH253" s="75"/>
      <c r="AI253" s="75"/>
      <c r="AJ253" s="75"/>
      <c r="AK253" s="77"/>
      <c r="AL253" s="79"/>
      <c r="AM253" s="75"/>
      <c r="AN253" s="75"/>
      <c r="AO253" s="75"/>
      <c r="AP253" s="76"/>
      <c r="AQ253" s="75"/>
      <c r="AR253" s="75"/>
      <c r="AS253" s="75"/>
      <c r="AT253" s="77"/>
      <c r="AU253" s="79"/>
      <c r="AV253" s="75"/>
      <c r="AW253" s="75"/>
      <c r="AX253" s="75"/>
      <c r="AY253" s="76"/>
      <c r="AZ253" s="75"/>
      <c r="BA253" s="75"/>
      <c r="BB253" s="75"/>
      <c r="BC253" s="77"/>
      <c r="BD253" s="79"/>
    </row>
    <row r="254" spans="1:56" ht="30" customHeight="1">
      <c r="A254" s="74"/>
      <c r="B254" s="97"/>
      <c r="C254" s="99"/>
      <c r="D254" s="75"/>
      <c r="E254" s="75"/>
      <c r="F254" s="76"/>
      <c r="G254" s="75"/>
      <c r="H254" s="75"/>
      <c r="I254" s="75"/>
      <c r="J254" s="77"/>
      <c r="K254" s="79"/>
      <c r="L254" s="103"/>
      <c r="M254" s="75"/>
      <c r="N254" s="75"/>
      <c r="O254" s="76"/>
      <c r="P254" s="75"/>
      <c r="Q254" s="75"/>
      <c r="R254" s="75"/>
      <c r="S254" s="77"/>
      <c r="T254" s="79"/>
      <c r="U254" s="75"/>
      <c r="V254" s="75"/>
      <c r="W254" s="75"/>
      <c r="X254" s="76"/>
      <c r="Y254" s="75"/>
      <c r="Z254" s="75"/>
      <c r="AA254" s="75"/>
      <c r="AB254" s="77"/>
      <c r="AC254" s="79"/>
      <c r="AD254" s="75"/>
      <c r="AE254" s="75"/>
      <c r="AF254" s="75"/>
      <c r="AG254" s="76"/>
      <c r="AH254" s="75"/>
      <c r="AI254" s="75"/>
      <c r="AJ254" s="75"/>
      <c r="AK254" s="77"/>
      <c r="AL254" s="79"/>
      <c r="AM254" s="75"/>
      <c r="AN254" s="75"/>
      <c r="AO254" s="75"/>
      <c r="AP254" s="76"/>
      <c r="AQ254" s="75"/>
      <c r="AR254" s="75"/>
      <c r="AS254" s="75"/>
      <c r="AT254" s="77"/>
      <c r="AU254" s="79"/>
      <c r="AV254" s="75"/>
      <c r="AW254" s="75"/>
      <c r="AX254" s="75"/>
      <c r="AY254" s="76"/>
      <c r="AZ254" s="75"/>
      <c r="BA254" s="75"/>
      <c r="BB254" s="75"/>
      <c r="BC254" s="77"/>
      <c r="BD254" s="79"/>
    </row>
    <row r="255" spans="1:56" ht="30" customHeight="1">
      <c r="A255" s="74"/>
      <c r="B255" s="97"/>
      <c r="C255" s="99"/>
      <c r="D255" s="75"/>
      <c r="E255" s="75"/>
      <c r="F255" s="76"/>
      <c r="G255" s="75"/>
      <c r="H255" s="75"/>
      <c r="I255" s="75"/>
      <c r="J255" s="77"/>
      <c r="K255" s="79"/>
      <c r="L255" s="103"/>
      <c r="M255" s="75"/>
      <c r="N255" s="75"/>
      <c r="O255" s="76"/>
      <c r="P255" s="75"/>
      <c r="Q255" s="75"/>
      <c r="R255" s="75"/>
      <c r="S255" s="77"/>
      <c r="T255" s="79"/>
      <c r="U255" s="75"/>
      <c r="V255" s="75"/>
      <c r="W255" s="75"/>
      <c r="X255" s="76"/>
      <c r="Y255" s="75"/>
      <c r="Z255" s="75"/>
      <c r="AA255" s="75"/>
      <c r="AB255" s="77"/>
      <c r="AC255" s="79"/>
      <c r="AD255" s="75"/>
      <c r="AE255" s="75"/>
      <c r="AF255" s="75"/>
      <c r="AG255" s="76"/>
      <c r="AH255" s="75"/>
      <c r="AI255" s="75"/>
      <c r="AJ255" s="75"/>
      <c r="AK255" s="77"/>
      <c r="AL255" s="79"/>
      <c r="AM255" s="75"/>
      <c r="AN255" s="75"/>
      <c r="AO255" s="75"/>
      <c r="AP255" s="76"/>
      <c r="AQ255" s="75"/>
      <c r="AR255" s="75"/>
      <c r="AS255" s="75"/>
      <c r="AT255" s="77"/>
      <c r="AU255" s="79"/>
      <c r="AV255" s="75"/>
      <c r="AW255" s="75"/>
      <c r="AX255" s="75"/>
      <c r="AY255" s="76"/>
      <c r="AZ255" s="75"/>
      <c r="BA255" s="75"/>
      <c r="BB255" s="75"/>
      <c r="BC255" s="77"/>
      <c r="BD255" s="79"/>
    </row>
    <row r="256" spans="1:56" ht="30" customHeight="1">
      <c r="A256" s="74"/>
      <c r="B256" s="97"/>
      <c r="C256" s="99"/>
      <c r="D256" s="75"/>
      <c r="E256" s="75"/>
      <c r="F256" s="76"/>
      <c r="G256" s="75"/>
      <c r="H256" s="75"/>
      <c r="I256" s="75"/>
      <c r="J256" s="77"/>
      <c r="K256" s="79"/>
      <c r="L256" s="103"/>
      <c r="M256" s="75"/>
      <c r="N256" s="75"/>
      <c r="O256" s="76"/>
      <c r="P256" s="75"/>
      <c r="Q256" s="75"/>
      <c r="R256" s="75"/>
      <c r="S256" s="77"/>
      <c r="T256" s="79"/>
      <c r="U256" s="75"/>
      <c r="V256" s="75"/>
      <c r="W256" s="75"/>
      <c r="X256" s="76"/>
      <c r="Y256" s="75"/>
      <c r="Z256" s="75"/>
      <c r="AA256" s="75"/>
      <c r="AB256" s="77"/>
      <c r="AC256" s="79"/>
      <c r="AD256" s="75"/>
      <c r="AE256" s="75"/>
      <c r="AF256" s="75"/>
      <c r="AG256" s="76"/>
      <c r="AH256" s="75"/>
      <c r="AI256" s="75"/>
      <c r="AJ256" s="75"/>
      <c r="AK256" s="77"/>
      <c r="AL256" s="79"/>
      <c r="AM256" s="75"/>
      <c r="AN256" s="75"/>
      <c r="AO256" s="75"/>
      <c r="AP256" s="76"/>
      <c r="AQ256" s="75"/>
      <c r="AR256" s="75"/>
      <c r="AS256" s="75"/>
      <c r="AT256" s="77"/>
      <c r="AU256" s="79"/>
      <c r="AV256" s="75"/>
      <c r="AW256" s="75"/>
      <c r="AX256" s="75"/>
      <c r="AY256" s="76"/>
      <c r="AZ256" s="75"/>
      <c r="BA256" s="75"/>
      <c r="BB256" s="75"/>
      <c r="BC256" s="77"/>
      <c r="BD256" s="79"/>
    </row>
    <row r="257" spans="1:56" ht="30" customHeight="1">
      <c r="A257" s="74"/>
      <c r="B257" s="97"/>
      <c r="C257" s="99"/>
      <c r="D257" s="75"/>
      <c r="E257" s="75"/>
      <c r="F257" s="76"/>
      <c r="G257" s="75"/>
      <c r="H257" s="75"/>
      <c r="I257" s="75"/>
      <c r="J257" s="77"/>
      <c r="K257" s="79"/>
      <c r="L257" s="103"/>
      <c r="M257" s="75"/>
      <c r="N257" s="75"/>
      <c r="O257" s="76"/>
      <c r="P257" s="75"/>
      <c r="Q257" s="75"/>
      <c r="R257" s="75"/>
      <c r="S257" s="77"/>
      <c r="T257" s="79"/>
      <c r="U257" s="75"/>
      <c r="V257" s="75"/>
      <c r="W257" s="75"/>
      <c r="X257" s="76"/>
      <c r="Y257" s="75"/>
      <c r="Z257" s="75"/>
      <c r="AA257" s="75"/>
      <c r="AB257" s="77"/>
      <c r="AC257" s="79"/>
      <c r="AD257" s="75"/>
      <c r="AE257" s="75"/>
      <c r="AF257" s="75"/>
      <c r="AG257" s="76"/>
      <c r="AH257" s="75"/>
      <c r="AI257" s="75"/>
      <c r="AJ257" s="75"/>
      <c r="AK257" s="77"/>
      <c r="AL257" s="79"/>
      <c r="AM257" s="75"/>
      <c r="AN257" s="75"/>
      <c r="AO257" s="75"/>
      <c r="AP257" s="76"/>
      <c r="AQ257" s="75"/>
      <c r="AR257" s="75"/>
      <c r="AS257" s="75"/>
      <c r="AT257" s="77"/>
      <c r="AU257" s="79"/>
      <c r="AV257" s="75"/>
      <c r="AW257" s="75"/>
      <c r="AX257" s="75"/>
      <c r="AY257" s="76"/>
      <c r="AZ257" s="75"/>
      <c r="BA257" s="75"/>
      <c r="BB257" s="75"/>
      <c r="BC257" s="77"/>
      <c r="BD257" s="79"/>
    </row>
    <row r="258" spans="1:56" ht="30" customHeight="1">
      <c r="A258" s="74"/>
      <c r="B258" s="97"/>
      <c r="C258" s="99"/>
      <c r="D258" s="75"/>
      <c r="E258" s="75"/>
      <c r="F258" s="76"/>
      <c r="G258" s="75"/>
      <c r="H258" s="75"/>
      <c r="I258" s="75"/>
      <c r="J258" s="77"/>
      <c r="K258" s="79"/>
      <c r="L258" s="103"/>
      <c r="M258" s="75"/>
      <c r="N258" s="75"/>
      <c r="O258" s="76"/>
      <c r="P258" s="75"/>
      <c r="Q258" s="75"/>
      <c r="R258" s="75"/>
      <c r="S258" s="77"/>
      <c r="T258" s="79"/>
      <c r="U258" s="75"/>
      <c r="V258" s="75"/>
      <c r="W258" s="75"/>
      <c r="X258" s="76"/>
      <c r="Y258" s="75"/>
      <c r="Z258" s="75"/>
      <c r="AA258" s="75"/>
      <c r="AB258" s="77"/>
      <c r="AC258" s="79"/>
      <c r="AD258" s="75"/>
      <c r="AE258" s="75"/>
      <c r="AF258" s="75"/>
      <c r="AG258" s="76"/>
      <c r="AH258" s="75"/>
      <c r="AI258" s="75"/>
      <c r="AJ258" s="75"/>
      <c r="AK258" s="77"/>
      <c r="AL258" s="79"/>
      <c r="AM258" s="75"/>
      <c r="AN258" s="75"/>
      <c r="AO258" s="75"/>
      <c r="AP258" s="76"/>
      <c r="AQ258" s="75"/>
      <c r="AR258" s="75"/>
      <c r="AS258" s="75"/>
      <c r="AT258" s="77"/>
      <c r="AU258" s="79"/>
      <c r="AV258" s="75"/>
      <c r="AW258" s="75"/>
      <c r="AX258" s="75"/>
      <c r="AY258" s="76"/>
      <c r="AZ258" s="75"/>
      <c r="BA258" s="75"/>
      <c r="BB258" s="75"/>
      <c r="BC258" s="77"/>
      <c r="BD258" s="79"/>
    </row>
    <row r="259" spans="1:56" ht="30" customHeight="1">
      <c r="A259" s="74"/>
      <c r="B259" s="97"/>
      <c r="C259" s="99"/>
      <c r="D259" s="75"/>
      <c r="E259" s="75"/>
      <c r="F259" s="76"/>
      <c r="G259" s="75"/>
      <c r="H259" s="75"/>
      <c r="I259" s="75"/>
      <c r="J259" s="77"/>
      <c r="K259" s="79"/>
      <c r="L259" s="103"/>
      <c r="M259" s="75"/>
      <c r="N259" s="75"/>
      <c r="O259" s="76"/>
      <c r="P259" s="75"/>
      <c r="Q259" s="75"/>
      <c r="R259" s="75"/>
      <c r="S259" s="77"/>
      <c r="T259" s="79"/>
      <c r="U259" s="75"/>
      <c r="V259" s="75"/>
      <c r="W259" s="75"/>
      <c r="X259" s="76"/>
      <c r="Y259" s="75"/>
      <c r="Z259" s="75"/>
      <c r="AA259" s="75"/>
      <c r="AB259" s="77"/>
      <c r="AC259" s="79"/>
      <c r="AD259" s="75"/>
      <c r="AE259" s="75"/>
      <c r="AF259" s="75"/>
      <c r="AG259" s="76"/>
      <c r="AH259" s="75"/>
      <c r="AI259" s="75"/>
      <c r="AJ259" s="75"/>
      <c r="AK259" s="77"/>
      <c r="AL259" s="79"/>
      <c r="AM259" s="75"/>
      <c r="AN259" s="75"/>
      <c r="AO259" s="75"/>
      <c r="AP259" s="76"/>
      <c r="AQ259" s="75"/>
      <c r="AR259" s="75"/>
      <c r="AS259" s="75"/>
      <c r="AT259" s="77"/>
      <c r="AU259" s="79"/>
      <c r="AV259" s="75"/>
      <c r="AW259" s="75"/>
      <c r="AX259" s="75"/>
      <c r="AY259" s="76"/>
      <c r="AZ259" s="75"/>
      <c r="BA259" s="75"/>
      <c r="BB259" s="75"/>
      <c r="BC259" s="77"/>
      <c r="BD259" s="79"/>
    </row>
    <row r="260" spans="1:56" ht="30" customHeight="1">
      <c r="A260" s="74"/>
      <c r="B260" s="97"/>
      <c r="C260" s="99"/>
      <c r="D260" s="75"/>
      <c r="E260" s="75"/>
      <c r="F260" s="76"/>
      <c r="G260" s="75"/>
      <c r="H260" s="75"/>
      <c r="I260" s="75"/>
      <c r="J260" s="77"/>
      <c r="K260" s="79"/>
      <c r="L260" s="103"/>
      <c r="M260" s="75"/>
      <c r="N260" s="75"/>
      <c r="O260" s="76"/>
      <c r="P260" s="75"/>
      <c r="Q260" s="75"/>
      <c r="R260" s="75"/>
      <c r="S260" s="77"/>
      <c r="T260" s="79"/>
      <c r="U260" s="75"/>
      <c r="V260" s="75"/>
      <c r="W260" s="75"/>
      <c r="X260" s="76"/>
      <c r="Y260" s="75"/>
      <c r="Z260" s="75"/>
      <c r="AA260" s="75"/>
      <c r="AB260" s="77"/>
      <c r="AC260" s="79"/>
      <c r="AD260" s="75"/>
      <c r="AE260" s="75"/>
      <c r="AF260" s="75"/>
      <c r="AG260" s="76"/>
      <c r="AH260" s="75"/>
      <c r="AI260" s="75"/>
      <c r="AJ260" s="75"/>
      <c r="AK260" s="77"/>
      <c r="AL260" s="79"/>
      <c r="AM260" s="75"/>
      <c r="AN260" s="75"/>
      <c r="AO260" s="75"/>
      <c r="AP260" s="76"/>
      <c r="AQ260" s="75"/>
      <c r="AR260" s="75"/>
      <c r="AS260" s="75"/>
      <c r="AT260" s="77"/>
      <c r="AU260" s="79"/>
      <c r="AV260" s="75"/>
      <c r="AW260" s="75"/>
      <c r="AX260" s="75"/>
      <c r="AY260" s="76"/>
      <c r="AZ260" s="75"/>
      <c r="BA260" s="75"/>
      <c r="BB260" s="75"/>
      <c r="BC260" s="77"/>
      <c r="BD260" s="79"/>
    </row>
    <row r="261" spans="1:56" ht="30" customHeight="1">
      <c r="A261" s="74"/>
      <c r="B261" s="97"/>
      <c r="C261" s="99"/>
      <c r="D261" s="75"/>
      <c r="E261" s="75"/>
      <c r="F261" s="76"/>
      <c r="G261" s="75"/>
      <c r="H261" s="75"/>
      <c r="I261" s="75"/>
      <c r="J261" s="77"/>
      <c r="K261" s="79"/>
      <c r="L261" s="103"/>
      <c r="M261" s="75"/>
      <c r="N261" s="75"/>
      <c r="O261" s="76"/>
      <c r="P261" s="75"/>
      <c r="Q261" s="75"/>
      <c r="R261" s="75"/>
      <c r="S261" s="77"/>
      <c r="T261" s="79"/>
      <c r="U261" s="75"/>
      <c r="V261" s="75"/>
      <c r="W261" s="75"/>
      <c r="X261" s="76"/>
      <c r="Y261" s="75"/>
      <c r="Z261" s="75"/>
      <c r="AA261" s="75"/>
      <c r="AB261" s="77"/>
      <c r="AC261" s="79"/>
      <c r="AD261" s="75"/>
      <c r="AE261" s="75"/>
      <c r="AF261" s="75"/>
      <c r="AG261" s="76"/>
      <c r="AH261" s="75"/>
      <c r="AI261" s="75"/>
      <c r="AJ261" s="75"/>
      <c r="AK261" s="77"/>
      <c r="AL261" s="79"/>
      <c r="AM261" s="75"/>
      <c r="AN261" s="75"/>
      <c r="AO261" s="75"/>
      <c r="AP261" s="76"/>
      <c r="AQ261" s="75"/>
      <c r="AR261" s="75"/>
      <c r="AS261" s="75"/>
      <c r="AT261" s="77"/>
      <c r="AU261" s="79"/>
      <c r="AV261" s="75"/>
      <c r="AW261" s="75"/>
      <c r="AX261" s="75"/>
      <c r="AY261" s="76"/>
      <c r="AZ261" s="75"/>
      <c r="BA261" s="75"/>
      <c r="BB261" s="75"/>
      <c r="BC261" s="77"/>
      <c r="BD261" s="79"/>
    </row>
    <row r="262" spans="1:56" ht="30" customHeight="1">
      <c r="A262" s="74"/>
      <c r="B262" s="97"/>
      <c r="C262" s="99"/>
      <c r="D262" s="75"/>
      <c r="E262" s="75"/>
      <c r="F262" s="76"/>
      <c r="G262" s="75"/>
      <c r="H262" s="75"/>
      <c r="I262" s="75"/>
      <c r="J262" s="77"/>
      <c r="K262" s="79"/>
      <c r="L262" s="103"/>
      <c r="M262" s="75"/>
      <c r="N262" s="75"/>
      <c r="O262" s="76"/>
      <c r="P262" s="75"/>
      <c r="Q262" s="75"/>
      <c r="R262" s="75"/>
      <c r="S262" s="77"/>
      <c r="T262" s="79"/>
      <c r="U262" s="75"/>
      <c r="V262" s="75"/>
      <c r="W262" s="75"/>
      <c r="X262" s="76"/>
      <c r="Y262" s="75"/>
      <c r="Z262" s="75"/>
      <c r="AA262" s="75"/>
      <c r="AB262" s="77"/>
      <c r="AC262" s="79"/>
      <c r="AD262" s="75"/>
      <c r="AE262" s="75"/>
      <c r="AF262" s="75"/>
      <c r="AG262" s="76"/>
      <c r="AH262" s="75"/>
      <c r="AI262" s="75"/>
      <c r="AJ262" s="75"/>
      <c r="AK262" s="77"/>
      <c r="AL262" s="79"/>
      <c r="AM262" s="75"/>
      <c r="AN262" s="75"/>
      <c r="AO262" s="75"/>
      <c r="AP262" s="76"/>
      <c r="AQ262" s="75"/>
      <c r="AR262" s="75"/>
      <c r="AS262" s="75"/>
      <c r="AT262" s="77"/>
      <c r="AU262" s="79"/>
      <c r="AV262" s="75"/>
      <c r="AW262" s="75"/>
      <c r="AX262" s="75"/>
      <c r="AY262" s="76"/>
      <c r="AZ262" s="75"/>
      <c r="BA262" s="75"/>
      <c r="BB262" s="75"/>
      <c r="BC262" s="77"/>
      <c r="BD262" s="79"/>
    </row>
    <row r="263" spans="1:56" ht="30" customHeight="1">
      <c r="A263" s="74"/>
      <c r="B263" s="97"/>
      <c r="C263" s="99"/>
      <c r="D263" s="75"/>
      <c r="E263" s="75"/>
      <c r="F263" s="76"/>
      <c r="G263" s="75"/>
      <c r="H263" s="75"/>
      <c r="I263" s="75"/>
      <c r="J263" s="77"/>
      <c r="K263" s="79"/>
      <c r="L263" s="103"/>
      <c r="M263" s="75"/>
      <c r="N263" s="75"/>
      <c r="O263" s="76"/>
      <c r="P263" s="75"/>
      <c r="Q263" s="75"/>
      <c r="R263" s="75"/>
      <c r="S263" s="77"/>
      <c r="T263" s="79"/>
      <c r="U263" s="75"/>
      <c r="V263" s="75"/>
      <c r="W263" s="75"/>
      <c r="X263" s="76"/>
      <c r="Y263" s="75"/>
      <c r="Z263" s="75"/>
      <c r="AA263" s="75"/>
      <c r="AB263" s="77"/>
      <c r="AC263" s="79"/>
      <c r="AD263" s="75"/>
      <c r="AE263" s="75"/>
      <c r="AF263" s="75"/>
      <c r="AG263" s="76"/>
      <c r="AH263" s="75"/>
      <c r="AI263" s="75"/>
      <c r="AJ263" s="75"/>
      <c r="AK263" s="77"/>
      <c r="AL263" s="79"/>
      <c r="AM263" s="75"/>
      <c r="AN263" s="75"/>
      <c r="AO263" s="75"/>
      <c r="AP263" s="76"/>
      <c r="AQ263" s="75"/>
      <c r="AR263" s="75"/>
      <c r="AS263" s="75"/>
      <c r="AT263" s="77"/>
      <c r="AU263" s="79"/>
      <c r="AV263" s="75"/>
      <c r="AW263" s="75"/>
      <c r="AX263" s="75"/>
      <c r="AY263" s="76"/>
      <c r="AZ263" s="75"/>
      <c r="BA263" s="75"/>
      <c r="BB263" s="75"/>
      <c r="BC263" s="77"/>
      <c r="BD263" s="79"/>
    </row>
    <row r="264" spans="1:56" ht="30" customHeight="1">
      <c r="A264" s="74"/>
      <c r="B264" s="97"/>
      <c r="C264" s="99"/>
      <c r="D264" s="75"/>
      <c r="E264" s="75"/>
      <c r="F264" s="76"/>
      <c r="G264" s="75"/>
      <c r="H264" s="75"/>
      <c r="I264" s="75"/>
      <c r="J264" s="77"/>
      <c r="K264" s="79"/>
      <c r="L264" s="103"/>
      <c r="M264" s="75"/>
      <c r="N264" s="75"/>
      <c r="O264" s="76"/>
      <c r="P264" s="75"/>
      <c r="Q264" s="75"/>
      <c r="R264" s="75"/>
      <c r="S264" s="77"/>
      <c r="T264" s="79"/>
      <c r="U264" s="75"/>
      <c r="V264" s="75"/>
      <c r="W264" s="75"/>
      <c r="X264" s="76"/>
      <c r="Y264" s="75"/>
      <c r="Z264" s="75"/>
      <c r="AA264" s="75"/>
      <c r="AB264" s="77"/>
      <c r="AC264" s="79"/>
      <c r="AD264" s="75"/>
      <c r="AE264" s="75"/>
      <c r="AF264" s="75"/>
      <c r="AG264" s="76"/>
      <c r="AH264" s="75"/>
      <c r="AI264" s="75"/>
      <c r="AJ264" s="75"/>
      <c r="AK264" s="77"/>
      <c r="AL264" s="79"/>
      <c r="AM264" s="75"/>
      <c r="AN264" s="75"/>
      <c r="AO264" s="75"/>
      <c r="AP264" s="76"/>
      <c r="AQ264" s="75"/>
      <c r="AR264" s="75"/>
      <c r="AS264" s="75"/>
      <c r="AT264" s="77"/>
      <c r="AU264" s="79"/>
      <c r="AV264" s="75"/>
      <c r="AW264" s="75"/>
      <c r="AX264" s="75"/>
      <c r="AY264" s="76"/>
      <c r="AZ264" s="75"/>
      <c r="BA264" s="75"/>
      <c r="BB264" s="75"/>
      <c r="BC264" s="77"/>
      <c r="BD264" s="79"/>
    </row>
    <row r="265" spans="1:56" ht="30" customHeight="1">
      <c r="A265" s="74"/>
      <c r="B265" s="97"/>
      <c r="C265" s="99"/>
      <c r="D265" s="75"/>
      <c r="E265" s="75"/>
      <c r="F265" s="76"/>
      <c r="G265" s="75"/>
      <c r="H265" s="75"/>
      <c r="I265" s="75"/>
      <c r="J265" s="77"/>
      <c r="K265" s="79"/>
      <c r="L265" s="103"/>
      <c r="M265" s="75"/>
      <c r="N265" s="75"/>
      <c r="O265" s="76"/>
      <c r="P265" s="75"/>
      <c r="Q265" s="75"/>
      <c r="R265" s="75"/>
      <c r="S265" s="77"/>
      <c r="T265" s="79"/>
      <c r="U265" s="75"/>
      <c r="V265" s="75"/>
      <c r="W265" s="75"/>
      <c r="X265" s="76"/>
      <c r="Y265" s="75"/>
      <c r="Z265" s="75"/>
      <c r="AA265" s="75"/>
      <c r="AB265" s="77"/>
      <c r="AC265" s="79"/>
      <c r="AD265" s="75"/>
      <c r="AE265" s="75"/>
      <c r="AF265" s="75"/>
      <c r="AG265" s="76"/>
      <c r="AH265" s="75"/>
      <c r="AI265" s="75"/>
      <c r="AJ265" s="75"/>
      <c r="AK265" s="77"/>
      <c r="AL265" s="79"/>
      <c r="AM265" s="75"/>
      <c r="AN265" s="75"/>
      <c r="AO265" s="75"/>
      <c r="AP265" s="76"/>
      <c r="AQ265" s="75"/>
      <c r="AR265" s="75"/>
      <c r="AS265" s="75"/>
      <c r="AT265" s="77"/>
      <c r="AU265" s="79"/>
      <c r="AV265" s="75"/>
      <c r="AW265" s="75"/>
      <c r="AX265" s="75"/>
      <c r="AY265" s="76"/>
      <c r="AZ265" s="75"/>
      <c r="BA265" s="75"/>
      <c r="BB265" s="75"/>
      <c r="BC265" s="77"/>
      <c r="BD265" s="79"/>
    </row>
    <row r="266" spans="1:56" ht="30" customHeight="1">
      <c r="A266" s="74"/>
      <c r="B266" s="97"/>
      <c r="C266" s="99"/>
      <c r="D266" s="75"/>
      <c r="E266" s="75"/>
      <c r="F266" s="76"/>
      <c r="G266" s="75"/>
      <c r="H266" s="75"/>
      <c r="I266" s="75"/>
      <c r="J266" s="77"/>
      <c r="K266" s="79"/>
      <c r="L266" s="103"/>
      <c r="M266" s="75"/>
      <c r="N266" s="75"/>
      <c r="O266" s="76"/>
      <c r="P266" s="75"/>
      <c r="Q266" s="75"/>
      <c r="R266" s="75"/>
      <c r="S266" s="77"/>
      <c r="T266" s="79"/>
      <c r="U266" s="75"/>
      <c r="V266" s="75"/>
      <c r="W266" s="75"/>
      <c r="X266" s="76"/>
      <c r="Y266" s="75"/>
      <c r="Z266" s="75"/>
      <c r="AA266" s="75"/>
      <c r="AB266" s="77"/>
      <c r="AC266" s="79"/>
      <c r="AD266" s="75"/>
      <c r="AE266" s="75"/>
      <c r="AF266" s="75"/>
      <c r="AG266" s="76"/>
      <c r="AH266" s="75"/>
      <c r="AI266" s="75"/>
      <c r="AJ266" s="75"/>
      <c r="AK266" s="77"/>
      <c r="AL266" s="79"/>
      <c r="AM266" s="75"/>
      <c r="AN266" s="75"/>
      <c r="AO266" s="75"/>
      <c r="AP266" s="76"/>
      <c r="AQ266" s="75"/>
      <c r="AR266" s="75"/>
      <c r="AS266" s="75"/>
      <c r="AT266" s="77"/>
      <c r="AU266" s="79"/>
      <c r="AV266" s="75"/>
      <c r="AW266" s="75"/>
      <c r="AX266" s="75"/>
      <c r="AY266" s="76"/>
      <c r="AZ266" s="75"/>
      <c r="BA266" s="75"/>
      <c r="BB266" s="75"/>
      <c r="BC266" s="77"/>
      <c r="BD266" s="79"/>
    </row>
    <row r="267" spans="1:56" ht="30" customHeight="1">
      <c r="A267" s="74"/>
      <c r="B267" s="97"/>
      <c r="C267" s="99"/>
      <c r="D267" s="75"/>
      <c r="E267" s="75"/>
      <c r="F267" s="76"/>
      <c r="G267" s="75"/>
      <c r="H267" s="75"/>
      <c r="I267" s="75"/>
      <c r="J267" s="77"/>
      <c r="K267" s="79"/>
      <c r="L267" s="103"/>
      <c r="M267" s="75"/>
      <c r="N267" s="75"/>
      <c r="O267" s="76"/>
      <c r="P267" s="75"/>
      <c r="Q267" s="75"/>
      <c r="R267" s="75"/>
      <c r="S267" s="77"/>
      <c r="T267" s="79"/>
      <c r="U267" s="75"/>
      <c r="V267" s="75"/>
      <c r="W267" s="75"/>
      <c r="X267" s="76"/>
      <c r="Y267" s="75"/>
      <c r="Z267" s="75"/>
      <c r="AA267" s="75"/>
      <c r="AB267" s="77"/>
      <c r="AC267" s="79"/>
      <c r="AD267" s="75"/>
      <c r="AE267" s="75"/>
      <c r="AF267" s="75"/>
      <c r="AG267" s="76"/>
      <c r="AH267" s="75"/>
      <c r="AI267" s="75"/>
      <c r="AJ267" s="75"/>
      <c r="AK267" s="77"/>
      <c r="AL267" s="79"/>
      <c r="AM267" s="75"/>
      <c r="AN267" s="75"/>
      <c r="AO267" s="75"/>
      <c r="AP267" s="76"/>
      <c r="AQ267" s="75"/>
      <c r="AR267" s="75"/>
      <c r="AS267" s="75"/>
      <c r="AT267" s="77"/>
      <c r="AU267" s="79"/>
      <c r="AV267" s="75"/>
      <c r="AW267" s="75"/>
      <c r="AX267" s="75"/>
      <c r="AY267" s="76"/>
      <c r="AZ267" s="75"/>
      <c r="BA267" s="75"/>
      <c r="BB267" s="75"/>
      <c r="BC267" s="77"/>
      <c r="BD267" s="79"/>
    </row>
    <row r="268" spans="1:56" ht="30" customHeight="1">
      <c r="A268" s="74"/>
      <c r="B268" s="97"/>
      <c r="C268" s="99"/>
      <c r="D268" s="75"/>
      <c r="E268" s="75"/>
      <c r="F268" s="76"/>
      <c r="G268" s="75"/>
      <c r="H268" s="75"/>
      <c r="I268" s="75"/>
      <c r="J268" s="77"/>
      <c r="K268" s="79"/>
      <c r="L268" s="103"/>
      <c r="M268" s="75"/>
      <c r="N268" s="75"/>
      <c r="O268" s="76"/>
      <c r="P268" s="75"/>
      <c r="Q268" s="75"/>
      <c r="R268" s="75"/>
      <c r="S268" s="77"/>
      <c r="T268" s="79"/>
      <c r="U268" s="75"/>
      <c r="V268" s="75"/>
      <c r="W268" s="75"/>
      <c r="X268" s="76"/>
      <c r="Y268" s="75"/>
      <c r="Z268" s="75"/>
      <c r="AA268" s="75"/>
      <c r="AB268" s="77"/>
      <c r="AC268" s="79"/>
      <c r="AD268" s="75"/>
      <c r="AE268" s="75"/>
      <c r="AF268" s="75"/>
      <c r="AG268" s="76"/>
      <c r="AH268" s="75"/>
      <c r="AI268" s="75"/>
      <c r="AJ268" s="75"/>
      <c r="AK268" s="77"/>
      <c r="AL268" s="79"/>
      <c r="AM268" s="75"/>
      <c r="AN268" s="75"/>
      <c r="AO268" s="75"/>
      <c r="AP268" s="76"/>
      <c r="AQ268" s="75"/>
      <c r="AR268" s="75"/>
      <c r="AS268" s="75"/>
      <c r="AT268" s="77"/>
      <c r="AU268" s="79"/>
      <c r="AV268" s="75"/>
      <c r="AW268" s="75"/>
      <c r="AX268" s="75"/>
      <c r="AY268" s="76"/>
      <c r="AZ268" s="75"/>
      <c r="BA268" s="75"/>
      <c r="BB268" s="75"/>
      <c r="BC268" s="77"/>
      <c r="BD268" s="79"/>
    </row>
    <row r="269" spans="1:56" ht="30" customHeight="1">
      <c r="A269" s="74"/>
      <c r="B269" s="97"/>
      <c r="C269" s="99"/>
      <c r="D269" s="75"/>
      <c r="E269" s="75"/>
      <c r="F269" s="76"/>
      <c r="G269" s="75"/>
      <c r="H269" s="75"/>
      <c r="I269" s="75"/>
      <c r="J269" s="77"/>
      <c r="K269" s="79"/>
      <c r="L269" s="103"/>
      <c r="M269" s="75"/>
      <c r="N269" s="75"/>
      <c r="O269" s="76"/>
      <c r="P269" s="75"/>
      <c r="Q269" s="75"/>
      <c r="R269" s="75"/>
      <c r="S269" s="77"/>
      <c r="T269" s="79"/>
      <c r="U269" s="75"/>
      <c r="V269" s="75"/>
      <c r="W269" s="75"/>
      <c r="X269" s="76"/>
      <c r="Y269" s="75"/>
      <c r="Z269" s="75"/>
      <c r="AA269" s="75"/>
      <c r="AB269" s="77"/>
      <c r="AC269" s="79"/>
      <c r="AD269" s="75"/>
      <c r="AE269" s="75"/>
      <c r="AF269" s="75"/>
      <c r="AG269" s="76"/>
      <c r="AH269" s="75"/>
      <c r="AI269" s="75"/>
      <c r="AJ269" s="75"/>
      <c r="AK269" s="77"/>
      <c r="AL269" s="79"/>
      <c r="AM269" s="75"/>
      <c r="AN269" s="75"/>
      <c r="AO269" s="75"/>
      <c r="AP269" s="76"/>
      <c r="AQ269" s="75"/>
      <c r="AR269" s="75"/>
      <c r="AS269" s="75"/>
      <c r="AT269" s="77"/>
      <c r="AU269" s="79"/>
      <c r="AV269" s="75"/>
      <c r="AW269" s="75"/>
      <c r="AX269" s="75"/>
      <c r="AY269" s="76"/>
      <c r="AZ269" s="75"/>
      <c r="BA269" s="75"/>
      <c r="BB269" s="75"/>
      <c r="BC269" s="77"/>
      <c r="BD269" s="79"/>
    </row>
    <row r="270" spans="1:56" ht="30" customHeight="1">
      <c r="A270" s="74"/>
      <c r="B270" s="97"/>
      <c r="C270" s="99"/>
      <c r="D270" s="75"/>
      <c r="E270" s="75"/>
      <c r="F270" s="76"/>
      <c r="G270" s="75"/>
      <c r="H270" s="75"/>
      <c r="I270" s="75"/>
      <c r="J270" s="77"/>
      <c r="K270" s="79"/>
      <c r="L270" s="103"/>
      <c r="M270" s="75"/>
      <c r="N270" s="75"/>
      <c r="O270" s="76"/>
      <c r="P270" s="75"/>
      <c r="Q270" s="75"/>
      <c r="R270" s="75"/>
      <c r="S270" s="77"/>
      <c r="T270" s="79"/>
      <c r="U270" s="75"/>
      <c r="V270" s="75"/>
      <c r="W270" s="75"/>
      <c r="X270" s="76"/>
      <c r="Y270" s="75"/>
      <c r="Z270" s="75"/>
      <c r="AA270" s="75"/>
      <c r="AB270" s="77"/>
      <c r="AC270" s="79"/>
      <c r="AD270" s="75"/>
      <c r="AE270" s="75"/>
      <c r="AF270" s="75"/>
      <c r="AG270" s="76"/>
      <c r="AH270" s="75"/>
      <c r="AI270" s="75"/>
      <c r="AJ270" s="75"/>
      <c r="AK270" s="77"/>
      <c r="AL270" s="79"/>
      <c r="AM270" s="75"/>
      <c r="AN270" s="75"/>
      <c r="AO270" s="75"/>
      <c r="AP270" s="76"/>
      <c r="AQ270" s="75"/>
      <c r="AR270" s="75"/>
      <c r="AS270" s="75"/>
      <c r="AT270" s="77"/>
      <c r="AU270" s="79"/>
      <c r="AV270" s="75"/>
      <c r="AW270" s="75"/>
      <c r="AX270" s="75"/>
      <c r="AY270" s="76"/>
      <c r="AZ270" s="75"/>
      <c r="BA270" s="75"/>
      <c r="BB270" s="75"/>
      <c r="BC270" s="77"/>
      <c r="BD270" s="79"/>
    </row>
    <row r="271" spans="1:56" ht="30" customHeight="1">
      <c r="A271" s="74"/>
      <c r="B271" s="97"/>
      <c r="C271" s="99"/>
      <c r="D271" s="75"/>
      <c r="E271" s="75"/>
      <c r="F271" s="76"/>
      <c r="G271" s="75"/>
      <c r="H271" s="75"/>
      <c r="I271" s="75"/>
      <c r="J271" s="77"/>
      <c r="K271" s="79"/>
      <c r="L271" s="103"/>
      <c r="M271" s="75"/>
      <c r="N271" s="75"/>
      <c r="O271" s="76"/>
      <c r="P271" s="75"/>
      <c r="Q271" s="75"/>
      <c r="R271" s="75"/>
      <c r="S271" s="77"/>
      <c r="T271" s="79"/>
      <c r="U271" s="75"/>
      <c r="V271" s="75"/>
      <c r="W271" s="75"/>
      <c r="X271" s="76"/>
      <c r="Y271" s="75"/>
      <c r="Z271" s="75"/>
      <c r="AA271" s="75"/>
      <c r="AB271" s="77"/>
      <c r="AC271" s="79"/>
      <c r="AD271" s="75"/>
      <c r="AE271" s="75"/>
      <c r="AF271" s="75"/>
      <c r="AG271" s="76"/>
      <c r="AH271" s="75"/>
      <c r="AI271" s="75"/>
      <c r="AJ271" s="75"/>
      <c r="AK271" s="77"/>
      <c r="AL271" s="79"/>
      <c r="AM271" s="75"/>
      <c r="AN271" s="75"/>
      <c r="AO271" s="75"/>
      <c r="AP271" s="76"/>
      <c r="AQ271" s="75"/>
      <c r="AR271" s="75"/>
      <c r="AS271" s="75"/>
      <c r="AT271" s="77"/>
      <c r="AU271" s="79"/>
      <c r="AV271" s="75"/>
      <c r="AW271" s="75"/>
      <c r="AX271" s="75"/>
      <c r="AY271" s="76"/>
      <c r="AZ271" s="75"/>
      <c r="BA271" s="75"/>
      <c r="BB271" s="75"/>
      <c r="BC271" s="77"/>
      <c r="BD271" s="79"/>
    </row>
    <row r="272" spans="1:56" ht="30" customHeight="1">
      <c r="A272" s="74"/>
      <c r="B272" s="97"/>
      <c r="C272" s="99"/>
      <c r="D272" s="75"/>
      <c r="E272" s="75"/>
      <c r="F272" s="76"/>
      <c r="G272" s="75"/>
      <c r="H272" s="75"/>
      <c r="I272" s="75"/>
      <c r="J272" s="77"/>
      <c r="K272" s="79"/>
      <c r="L272" s="103"/>
      <c r="M272" s="75"/>
      <c r="N272" s="75"/>
      <c r="O272" s="76"/>
      <c r="P272" s="75"/>
      <c r="Q272" s="75"/>
      <c r="R272" s="75"/>
      <c r="S272" s="77"/>
      <c r="T272" s="79"/>
      <c r="U272" s="75"/>
      <c r="V272" s="75"/>
      <c r="W272" s="75"/>
      <c r="X272" s="76"/>
      <c r="Y272" s="75"/>
      <c r="Z272" s="75"/>
      <c r="AA272" s="75"/>
      <c r="AB272" s="77"/>
      <c r="AC272" s="79"/>
      <c r="AD272" s="75"/>
      <c r="AE272" s="75"/>
      <c r="AF272" s="75"/>
      <c r="AG272" s="76"/>
      <c r="AH272" s="75"/>
      <c r="AI272" s="75"/>
      <c r="AJ272" s="75"/>
      <c r="AK272" s="77"/>
      <c r="AL272" s="79"/>
      <c r="AM272" s="75"/>
      <c r="AN272" s="75"/>
      <c r="AO272" s="75"/>
      <c r="AP272" s="76"/>
      <c r="AQ272" s="75"/>
      <c r="AR272" s="75"/>
      <c r="AS272" s="75"/>
      <c r="AT272" s="77"/>
      <c r="AU272" s="79"/>
      <c r="AV272" s="75"/>
      <c r="AW272" s="75"/>
      <c r="AX272" s="75"/>
      <c r="AY272" s="76"/>
      <c r="AZ272" s="75"/>
      <c r="BA272" s="75"/>
      <c r="BB272" s="75"/>
      <c r="BC272" s="77"/>
      <c r="BD272" s="79"/>
    </row>
    <row r="273" spans="1:56" ht="30" customHeight="1">
      <c r="A273" s="74"/>
      <c r="B273" s="97"/>
      <c r="C273" s="99"/>
      <c r="D273" s="75"/>
      <c r="E273" s="75"/>
      <c r="F273" s="76"/>
      <c r="G273" s="75"/>
      <c r="H273" s="75"/>
      <c r="I273" s="75"/>
      <c r="J273" s="77"/>
      <c r="K273" s="79"/>
      <c r="L273" s="103"/>
      <c r="M273" s="75"/>
      <c r="N273" s="75"/>
      <c r="O273" s="76"/>
      <c r="P273" s="75"/>
      <c r="Q273" s="75"/>
      <c r="R273" s="75"/>
      <c r="S273" s="77"/>
      <c r="T273" s="79"/>
      <c r="U273" s="75"/>
      <c r="V273" s="75"/>
      <c r="W273" s="75"/>
      <c r="X273" s="76"/>
      <c r="Y273" s="75"/>
      <c r="Z273" s="75"/>
      <c r="AA273" s="75"/>
      <c r="AB273" s="77"/>
      <c r="AC273" s="79"/>
      <c r="AD273" s="75"/>
      <c r="AE273" s="75"/>
      <c r="AF273" s="75"/>
      <c r="AG273" s="76"/>
      <c r="AH273" s="75"/>
      <c r="AI273" s="75"/>
      <c r="AJ273" s="75"/>
      <c r="AK273" s="77"/>
      <c r="AL273" s="79"/>
      <c r="AM273" s="75"/>
      <c r="AN273" s="75"/>
      <c r="AO273" s="75"/>
      <c r="AP273" s="76"/>
      <c r="AQ273" s="75"/>
      <c r="AR273" s="75"/>
      <c r="AS273" s="75"/>
      <c r="AT273" s="77"/>
      <c r="AU273" s="79"/>
      <c r="AV273" s="75"/>
      <c r="AW273" s="75"/>
      <c r="AX273" s="75"/>
      <c r="AY273" s="76"/>
      <c r="AZ273" s="75"/>
      <c r="BA273" s="75"/>
      <c r="BB273" s="75"/>
      <c r="BC273" s="77"/>
      <c r="BD273" s="79"/>
    </row>
    <row r="274" spans="1:56" ht="30" customHeight="1">
      <c r="A274" s="74"/>
      <c r="B274" s="97"/>
      <c r="C274" s="99"/>
      <c r="D274" s="75"/>
      <c r="E274" s="75"/>
      <c r="F274" s="76"/>
      <c r="G274" s="75"/>
      <c r="H274" s="75"/>
      <c r="I274" s="75"/>
      <c r="J274" s="77"/>
      <c r="K274" s="79"/>
      <c r="L274" s="103"/>
      <c r="M274" s="75"/>
      <c r="N274" s="75"/>
      <c r="O274" s="76"/>
      <c r="P274" s="75"/>
      <c r="Q274" s="75"/>
      <c r="R274" s="75"/>
      <c r="S274" s="77"/>
      <c r="T274" s="79"/>
      <c r="U274" s="75"/>
      <c r="V274" s="75"/>
      <c r="W274" s="75"/>
      <c r="X274" s="76"/>
      <c r="Y274" s="75"/>
      <c r="Z274" s="75"/>
      <c r="AA274" s="75"/>
      <c r="AB274" s="77"/>
      <c r="AC274" s="79"/>
      <c r="AD274" s="75"/>
      <c r="AE274" s="75"/>
      <c r="AF274" s="75"/>
      <c r="AG274" s="76"/>
      <c r="AH274" s="75"/>
      <c r="AI274" s="75"/>
      <c r="AJ274" s="75"/>
      <c r="AK274" s="77"/>
      <c r="AL274" s="79"/>
      <c r="AM274" s="75"/>
      <c r="AN274" s="75"/>
      <c r="AO274" s="75"/>
      <c r="AP274" s="76"/>
      <c r="AQ274" s="75"/>
      <c r="AR274" s="75"/>
      <c r="AS274" s="75"/>
      <c r="AT274" s="77"/>
      <c r="AU274" s="79"/>
      <c r="AV274" s="75"/>
      <c r="AW274" s="75"/>
      <c r="AX274" s="75"/>
      <c r="AY274" s="76"/>
      <c r="AZ274" s="75"/>
      <c r="BA274" s="75"/>
      <c r="BB274" s="75"/>
      <c r="BC274" s="77"/>
      <c r="BD274" s="79"/>
    </row>
    <row r="275" spans="1:56" ht="30" customHeight="1">
      <c r="A275" s="74"/>
      <c r="B275" s="97"/>
      <c r="C275" s="99"/>
      <c r="D275" s="75"/>
      <c r="E275" s="75"/>
      <c r="F275" s="76"/>
      <c r="G275" s="75"/>
      <c r="H275" s="75"/>
      <c r="I275" s="75"/>
      <c r="J275" s="77"/>
      <c r="K275" s="79"/>
      <c r="L275" s="103"/>
      <c r="M275" s="75"/>
      <c r="N275" s="75"/>
      <c r="O275" s="76"/>
      <c r="P275" s="75"/>
      <c r="Q275" s="75"/>
      <c r="R275" s="75"/>
      <c r="S275" s="77"/>
      <c r="T275" s="79"/>
      <c r="U275" s="75"/>
      <c r="V275" s="75"/>
      <c r="W275" s="75"/>
      <c r="X275" s="76"/>
      <c r="Y275" s="75"/>
      <c r="Z275" s="75"/>
      <c r="AA275" s="75"/>
      <c r="AB275" s="77"/>
      <c r="AC275" s="79"/>
      <c r="AD275" s="75"/>
      <c r="AE275" s="75"/>
      <c r="AF275" s="75"/>
      <c r="AG275" s="76"/>
      <c r="AH275" s="75"/>
      <c r="AI275" s="75"/>
      <c r="AJ275" s="75"/>
      <c r="AK275" s="77"/>
      <c r="AL275" s="79"/>
      <c r="AM275" s="75"/>
      <c r="AN275" s="75"/>
      <c r="AO275" s="75"/>
      <c r="AP275" s="76"/>
      <c r="AQ275" s="75"/>
      <c r="AR275" s="75"/>
      <c r="AS275" s="75"/>
      <c r="AT275" s="77"/>
      <c r="AU275" s="79"/>
      <c r="AV275" s="75"/>
      <c r="AW275" s="75"/>
      <c r="AX275" s="75"/>
      <c r="AY275" s="76"/>
      <c r="AZ275" s="75"/>
      <c r="BA275" s="75"/>
      <c r="BB275" s="75"/>
      <c r="BC275" s="77"/>
      <c r="BD275" s="79"/>
    </row>
    <row r="276" spans="1:56" ht="30" customHeight="1">
      <c r="A276" s="74"/>
      <c r="B276" s="97"/>
      <c r="C276" s="99"/>
      <c r="D276" s="75"/>
      <c r="E276" s="75"/>
      <c r="F276" s="76"/>
      <c r="G276" s="75"/>
      <c r="H276" s="75"/>
      <c r="I276" s="75"/>
      <c r="J276" s="77"/>
      <c r="K276" s="79"/>
      <c r="L276" s="103"/>
      <c r="M276" s="75"/>
      <c r="N276" s="75"/>
      <c r="O276" s="76"/>
      <c r="P276" s="75"/>
      <c r="Q276" s="75"/>
      <c r="R276" s="75"/>
      <c r="S276" s="77"/>
      <c r="T276" s="79"/>
      <c r="U276" s="75"/>
      <c r="V276" s="75"/>
      <c r="W276" s="75"/>
      <c r="X276" s="76"/>
      <c r="Y276" s="75"/>
      <c r="Z276" s="75"/>
      <c r="AA276" s="75"/>
      <c r="AB276" s="77"/>
      <c r="AC276" s="79"/>
      <c r="AD276" s="75"/>
      <c r="AE276" s="75"/>
      <c r="AF276" s="75"/>
      <c r="AG276" s="76"/>
      <c r="AH276" s="75"/>
      <c r="AI276" s="75"/>
      <c r="AJ276" s="75"/>
      <c r="AK276" s="77"/>
      <c r="AL276" s="79"/>
      <c r="AM276" s="75"/>
      <c r="AN276" s="75"/>
      <c r="AO276" s="75"/>
      <c r="AP276" s="76"/>
      <c r="AQ276" s="75"/>
      <c r="AR276" s="75"/>
      <c r="AS276" s="75"/>
      <c r="AT276" s="77"/>
      <c r="AU276" s="79"/>
      <c r="AV276" s="75"/>
      <c r="AW276" s="75"/>
      <c r="AX276" s="75"/>
      <c r="AY276" s="76"/>
      <c r="AZ276" s="75"/>
      <c r="BA276" s="75"/>
      <c r="BB276" s="75"/>
      <c r="BC276" s="77"/>
      <c r="BD276" s="79"/>
    </row>
    <row r="277" spans="1:56" ht="30" customHeight="1">
      <c r="A277" s="74"/>
      <c r="B277" s="97"/>
      <c r="C277" s="99"/>
      <c r="D277" s="75"/>
      <c r="E277" s="75"/>
      <c r="F277" s="76"/>
      <c r="G277" s="75"/>
      <c r="H277" s="75"/>
      <c r="I277" s="75"/>
      <c r="J277" s="77"/>
      <c r="K277" s="79"/>
      <c r="L277" s="103"/>
      <c r="M277" s="75"/>
      <c r="N277" s="75"/>
      <c r="O277" s="76"/>
      <c r="P277" s="75"/>
      <c r="Q277" s="75"/>
      <c r="R277" s="75"/>
      <c r="S277" s="77"/>
      <c r="T277" s="79"/>
      <c r="U277" s="75"/>
      <c r="V277" s="75"/>
      <c r="W277" s="75"/>
      <c r="X277" s="76"/>
      <c r="Y277" s="75"/>
      <c r="Z277" s="75"/>
      <c r="AA277" s="75"/>
      <c r="AB277" s="77"/>
      <c r="AC277" s="79"/>
      <c r="AD277" s="75"/>
      <c r="AE277" s="75"/>
      <c r="AF277" s="75"/>
      <c r="AG277" s="76"/>
      <c r="AH277" s="75"/>
      <c r="AI277" s="75"/>
      <c r="AJ277" s="75"/>
      <c r="AK277" s="77"/>
      <c r="AL277" s="79"/>
      <c r="AM277" s="75"/>
      <c r="AN277" s="75"/>
      <c r="AO277" s="75"/>
      <c r="AP277" s="76"/>
      <c r="AQ277" s="75"/>
      <c r="AR277" s="75"/>
      <c r="AS277" s="75"/>
      <c r="AT277" s="77"/>
      <c r="AU277" s="79"/>
      <c r="AV277" s="75"/>
      <c r="AW277" s="75"/>
      <c r="AX277" s="75"/>
      <c r="AY277" s="76"/>
      <c r="AZ277" s="75"/>
      <c r="BA277" s="75"/>
      <c r="BB277" s="75"/>
      <c r="BC277" s="77"/>
      <c r="BD277" s="79"/>
    </row>
    <row r="278" spans="1:56" ht="30" customHeight="1">
      <c r="A278" s="74"/>
      <c r="B278" s="97"/>
      <c r="C278" s="99"/>
      <c r="D278" s="75"/>
      <c r="E278" s="75"/>
      <c r="F278" s="76"/>
      <c r="G278" s="75"/>
      <c r="H278" s="75"/>
      <c r="I278" s="75"/>
      <c r="J278" s="77"/>
      <c r="K278" s="79"/>
      <c r="L278" s="103"/>
      <c r="M278" s="75"/>
      <c r="N278" s="75"/>
      <c r="O278" s="76"/>
      <c r="P278" s="75"/>
      <c r="Q278" s="75"/>
      <c r="R278" s="75"/>
      <c r="S278" s="77"/>
      <c r="T278" s="79"/>
      <c r="U278" s="75"/>
      <c r="V278" s="75"/>
      <c r="W278" s="75"/>
      <c r="X278" s="76"/>
      <c r="Y278" s="75"/>
      <c r="Z278" s="75"/>
      <c r="AA278" s="75"/>
      <c r="AB278" s="77"/>
      <c r="AC278" s="79"/>
      <c r="AD278" s="75"/>
      <c r="AE278" s="75"/>
      <c r="AF278" s="75"/>
      <c r="AG278" s="76"/>
      <c r="AH278" s="75"/>
      <c r="AI278" s="75"/>
      <c r="AJ278" s="75"/>
      <c r="AK278" s="77"/>
      <c r="AL278" s="79"/>
      <c r="AM278" s="75"/>
      <c r="AN278" s="75"/>
      <c r="AO278" s="75"/>
      <c r="AP278" s="76"/>
      <c r="AQ278" s="75"/>
      <c r="AR278" s="75"/>
      <c r="AS278" s="75"/>
      <c r="AT278" s="77"/>
      <c r="AU278" s="79"/>
      <c r="AV278" s="75"/>
      <c r="AW278" s="75"/>
      <c r="AX278" s="75"/>
      <c r="AY278" s="76"/>
      <c r="AZ278" s="75"/>
      <c r="BA278" s="75"/>
      <c r="BB278" s="75"/>
      <c r="BC278" s="77"/>
      <c r="BD278" s="79"/>
    </row>
    <row r="279" spans="1:56" ht="30" customHeight="1">
      <c r="A279" s="74"/>
      <c r="B279" s="97"/>
      <c r="C279" s="99"/>
      <c r="D279" s="75"/>
      <c r="E279" s="75"/>
      <c r="F279" s="76"/>
      <c r="G279" s="75"/>
      <c r="H279" s="75"/>
      <c r="I279" s="75"/>
      <c r="J279" s="77"/>
      <c r="K279" s="79"/>
      <c r="L279" s="103"/>
      <c r="M279" s="75"/>
      <c r="N279" s="75"/>
      <c r="O279" s="76"/>
      <c r="P279" s="75"/>
      <c r="Q279" s="75"/>
      <c r="R279" s="75"/>
      <c r="S279" s="77"/>
      <c r="T279" s="79"/>
      <c r="U279" s="75"/>
      <c r="V279" s="75"/>
      <c r="W279" s="75"/>
      <c r="X279" s="76"/>
      <c r="Y279" s="75"/>
      <c r="Z279" s="75"/>
      <c r="AA279" s="75"/>
      <c r="AB279" s="77"/>
      <c r="AC279" s="79"/>
      <c r="AD279" s="75"/>
      <c r="AE279" s="75"/>
      <c r="AF279" s="75"/>
      <c r="AG279" s="76"/>
      <c r="AH279" s="75"/>
      <c r="AI279" s="75"/>
      <c r="AJ279" s="75"/>
      <c r="AK279" s="77"/>
      <c r="AL279" s="79"/>
      <c r="AM279" s="75"/>
      <c r="AN279" s="75"/>
      <c r="AO279" s="75"/>
      <c r="AP279" s="76"/>
      <c r="AQ279" s="75"/>
      <c r="AR279" s="75"/>
      <c r="AS279" s="75"/>
      <c r="AT279" s="77"/>
      <c r="AU279" s="79"/>
      <c r="AV279" s="75"/>
      <c r="AW279" s="75"/>
      <c r="AX279" s="75"/>
      <c r="AY279" s="76"/>
      <c r="AZ279" s="75"/>
      <c r="BA279" s="75"/>
      <c r="BB279" s="75"/>
      <c r="BC279" s="77"/>
      <c r="BD279" s="79"/>
    </row>
    <row r="280" spans="1:56" ht="30" customHeight="1">
      <c r="A280" s="74"/>
      <c r="B280" s="97"/>
      <c r="C280" s="99"/>
      <c r="D280" s="75"/>
      <c r="E280" s="75"/>
      <c r="F280" s="76"/>
      <c r="G280" s="75"/>
      <c r="H280" s="75"/>
      <c r="I280" s="75"/>
      <c r="J280" s="77"/>
      <c r="K280" s="79"/>
      <c r="L280" s="103"/>
      <c r="M280" s="75"/>
      <c r="N280" s="75"/>
      <c r="O280" s="76"/>
      <c r="P280" s="75"/>
      <c r="Q280" s="75"/>
      <c r="R280" s="75"/>
      <c r="S280" s="77"/>
      <c r="T280" s="79"/>
      <c r="U280" s="75"/>
      <c r="V280" s="75"/>
      <c r="W280" s="75"/>
      <c r="X280" s="76"/>
      <c r="Y280" s="75"/>
      <c r="Z280" s="75"/>
      <c r="AA280" s="75"/>
      <c r="AB280" s="77"/>
      <c r="AC280" s="79"/>
      <c r="AD280" s="75"/>
      <c r="AE280" s="75"/>
      <c r="AF280" s="75"/>
      <c r="AG280" s="76"/>
      <c r="AH280" s="75"/>
      <c r="AI280" s="75"/>
      <c r="AJ280" s="75"/>
      <c r="AK280" s="77"/>
      <c r="AL280" s="79"/>
      <c r="AM280" s="75"/>
      <c r="AN280" s="75"/>
      <c r="AO280" s="75"/>
      <c r="AP280" s="76"/>
      <c r="AQ280" s="75"/>
      <c r="AR280" s="75"/>
      <c r="AS280" s="75"/>
      <c r="AT280" s="77"/>
      <c r="AU280" s="79"/>
      <c r="AV280" s="75"/>
      <c r="AW280" s="75"/>
      <c r="AX280" s="75"/>
      <c r="AY280" s="76"/>
      <c r="AZ280" s="75"/>
      <c r="BA280" s="75"/>
      <c r="BB280" s="75"/>
      <c r="BC280" s="77"/>
      <c r="BD280" s="79"/>
    </row>
    <row r="281" spans="1:56" ht="30" customHeight="1">
      <c r="A281" s="74"/>
      <c r="B281" s="97"/>
      <c r="C281" s="99"/>
      <c r="D281" s="75"/>
      <c r="E281" s="75"/>
      <c r="F281" s="76"/>
      <c r="G281" s="75"/>
      <c r="H281" s="75"/>
      <c r="I281" s="75"/>
      <c r="J281" s="77"/>
      <c r="K281" s="79"/>
      <c r="L281" s="103"/>
      <c r="M281" s="75"/>
      <c r="N281" s="75"/>
      <c r="O281" s="76"/>
      <c r="P281" s="75"/>
      <c r="Q281" s="75"/>
      <c r="R281" s="75"/>
      <c r="S281" s="77"/>
      <c r="T281" s="79"/>
      <c r="U281" s="75"/>
      <c r="V281" s="75"/>
      <c r="W281" s="75"/>
      <c r="X281" s="76"/>
      <c r="Y281" s="75"/>
      <c r="Z281" s="75"/>
      <c r="AA281" s="75"/>
      <c r="AB281" s="77"/>
      <c r="AC281" s="79"/>
      <c r="AD281" s="75"/>
      <c r="AE281" s="75"/>
      <c r="AF281" s="75"/>
      <c r="AG281" s="76"/>
      <c r="AH281" s="75"/>
      <c r="AI281" s="75"/>
      <c r="AJ281" s="75"/>
      <c r="AK281" s="77"/>
      <c r="AL281" s="79"/>
      <c r="AM281" s="75"/>
      <c r="AN281" s="75"/>
      <c r="AO281" s="75"/>
      <c r="AP281" s="76"/>
      <c r="AQ281" s="75"/>
      <c r="AR281" s="75"/>
      <c r="AS281" s="75"/>
      <c r="AT281" s="77"/>
      <c r="AU281" s="79"/>
      <c r="AV281" s="75"/>
      <c r="AW281" s="75"/>
      <c r="AX281" s="75"/>
      <c r="AY281" s="76"/>
      <c r="AZ281" s="75"/>
      <c r="BA281" s="75"/>
      <c r="BB281" s="75"/>
      <c r="BC281" s="77"/>
      <c r="BD281" s="79"/>
    </row>
    <row r="282" spans="1:56" ht="30" customHeight="1">
      <c r="A282" s="74"/>
      <c r="B282" s="97"/>
      <c r="C282" s="99"/>
      <c r="D282" s="75"/>
      <c r="E282" s="75"/>
      <c r="F282" s="76"/>
      <c r="G282" s="75"/>
      <c r="H282" s="75"/>
      <c r="I282" s="75"/>
      <c r="J282" s="77"/>
      <c r="K282" s="79"/>
      <c r="L282" s="103"/>
      <c r="M282" s="75"/>
      <c r="N282" s="75"/>
      <c r="O282" s="76"/>
      <c r="P282" s="75"/>
      <c r="Q282" s="75"/>
      <c r="R282" s="75"/>
      <c r="S282" s="77"/>
      <c r="T282" s="79"/>
      <c r="U282" s="75"/>
      <c r="V282" s="75"/>
      <c r="W282" s="75"/>
      <c r="X282" s="76"/>
      <c r="Y282" s="75"/>
      <c r="Z282" s="75"/>
      <c r="AA282" s="75"/>
      <c r="AB282" s="77"/>
      <c r="AC282" s="79"/>
      <c r="AD282" s="75"/>
      <c r="AE282" s="75"/>
      <c r="AF282" s="75"/>
      <c r="AG282" s="76"/>
      <c r="AH282" s="75"/>
      <c r="AI282" s="75"/>
      <c r="AJ282" s="75"/>
      <c r="AK282" s="77"/>
      <c r="AL282" s="79"/>
      <c r="AM282" s="75"/>
      <c r="AN282" s="75"/>
      <c r="AO282" s="75"/>
      <c r="AP282" s="76"/>
      <c r="AQ282" s="75"/>
      <c r="AR282" s="75"/>
      <c r="AS282" s="75"/>
      <c r="AT282" s="77"/>
      <c r="AU282" s="79"/>
      <c r="AV282" s="75"/>
      <c r="AW282" s="75"/>
      <c r="AX282" s="75"/>
      <c r="AY282" s="76"/>
      <c r="AZ282" s="75"/>
      <c r="BA282" s="75"/>
      <c r="BB282" s="75"/>
      <c r="BC282" s="77"/>
      <c r="BD282" s="79"/>
    </row>
    <row r="283" spans="1:56" ht="30" customHeight="1">
      <c r="A283" s="74"/>
      <c r="B283" s="97"/>
      <c r="C283" s="99"/>
      <c r="D283" s="75"/>
      <c r="E283" s="75"/>
      <c r="F283" s="76"/>
      <c r="G283" s="75"/>
      <c r="H283" s="75"/>
      <c r="I283" s="75"/>
      <c r="J283" s="77"/>
      <c r="K283" s="79"/>
      <c r="L283" s="103"/>
      <c r="M283" s="75"/>
      <c r="N283" s="75"/>
      <c r="O283" s="76"/>
      <c r="P283" s="75"/>
      <c r="Q283" s="75"/>
      <c r="R283" s="75"/>
      <c r="S283" s="77"/>
      <c r="T283" s="79"/>
      <c r="U283" s="75"/>
      <c r="V283" s="75"/>
      <c r="W283" s="75"/>
      <c r="X283" s="76"/>
      <c r="Y283" s="75"/>
      <c r="Z283" s="75"/>
      <c r="AA283" s="75"/>
      <c r="AB283" s="77"/>
      <c r="AC283" s="79"/>
      <c r="AD283" s="75"/>
      <c r="AE283" s="75"/>
      <c r="AF283" s="75"/>
      <c r="AG283" s="76"/>
      <c r="AH283" s="75"/>
      <c r="AI283" s="75"/>
      <c r="AJ283" s="75"/>
      <c r="AK283" s="77"/>
      <c r="AL283" s="79"/>
      <c r="AM283" s="75"/>
      <c r="AN283" s="75"/>
      <c r="AO283" s="75"/>
      <c r="AP283" s="76"/>
      <c r="AQ283" s="75"/>
      <c r="AR283" s="75"/>
      <c r="AS283" s="75"/>
      <c r="AT283" s="77"/>
      <c r="AU283" s="79"/>
      <c r="AV283" s="75"/>
      <c r="AW283" s="75"/>
      <c r="AX283" s="75"/>
      <c r="AY283" s="76"/>
      <c r="AZ283" s="75"/>
      <c r="BA283" s="75"/>
      <c r="BB283" s="75"/>
      <c r="BC283" s="77"/>
      <c r="BD283" s="79"/>
    </row>
    <row r="284" spans="1:56" ht="30" customHeight="1">
      <c r="A284" s="74"/>
      <c r="B284" s="97"/>
      <c r="C284" s="99"/>
      <c r="D284" s="75"/>
      <c r="E284" s="75"/>
      <c r="F284" s="76"/>
      <c r="G284" s="75"/>
      <c r="H284" s="75"/>
      <c r="I284" s="75"/>
      <c r="J284" s="77"/>
      <c r="K284" s="79"/>
      <c r="L284" s="103"/>
      <c r="M284" s="75"/>
      <c r="N284" s="75"/>
      <c r="O284" s="76"/>
      <c r="P284" s="75"/>
      <c r="Q284" s="75"/>
      <c r="R284" s="75"/>
      <c r="S284" s="77"/>
      <c r="T284" s="79"/>
      <c r="U284" s="75"/>
      <c r="V284" s="75"/>
      <c r="W284" s="75"/>
      <c r="X284" s="76"/>
      <c r="Y284" s="75"/>
      <c r="Z284" s="75"/>
      <c r="AA284" s="75"/>
      <c r="AB284" s="77"/>
      <c r="AC284" s="79"/>
      <c r="AD284" s="75"/>
      <c r="AE284" s="75"/>
      <c r="AF284" s="75"/>
      <c r="AG284" s="76"/>
      <c r="AH284" s="75"/>
      <c r="AI284" s="75"/>
      <c r="AJ284" s="75"/>
      <c r="AK284" s="77"/>
      <c r="AL284" s="79"/>
      <c r="AM284" s="75"/>
      <c r="AN284" s="75"/>
      <c r="AO284" s="75"/>
      <c r="AP284" s="76"/>
      <c r="AQ284" s="75"/>
      <c r="AR284" s="75"/>
      <c r="AS284" s="75"/>
      <c r="AT284" s="77"/>
      <c r="AU284" s="79"/>
      <c r="AV284" s="75"/>
      <c r="AW284" s="75"/>
      <c r="AX284" s="75"/>
      <c r="AY284" s="76"/>
      <c r="AZ284" s="75"/>
      <c r="BA284" s="75"/>
      <c r="BB284" s="75"/>
      <c r="BC284" s="77"/>
      <c r="BD284" s="79"/>
    </row>
    <row r="285" spans="1:56" ht="30" customHeight="1">
      <c r="A285" s="74"/>
      <c r="B285" s="97"/>
      <c r="C285" s="99"/>
      <c r="D285" s="75"/>
      <c r="E285" s="75"/>
      <c r="F285" s="76"/>
      <c r="G285" s="75"/>
      <c r="H285" s="75"/>
      <c r="I285" s="75"/>
      <c r="J285" s="77"/>
      <c r="K285" s="79"/>
      <c r="L285" s="103"/>
      <c r="M285" s="75"/>
      <c r="N285" s="75"/>
      <c r="O285" s="76"/>
      <c r="P285" s="75"/>
      <c r="Q285" s="75"/>
      <c r="R285" s="75"/>
      <c r="S285" s="77"/>
      <c r="T285" s="79"/>
      <c r="U285" s="75"/>
      <c r="V285" s="75"/>
      <c r="W285" s="75"/>
      <c r="X285" s="76"/>
      <c r="Y285" s="75"/>
      <c r="Z285" s="75"/>
      <c r="AA285" s="75"/>
      <c r="AB285" s="77"/>
      <c r="AC285" s="79"/>
      <c r="AD285" s="75"/>
      <c r="AE285" s="75"/>
      <c r="AF285" s="75"/>
      <c r="AG285" s="76"/>
      <c r="AH285" s="75"/>
      <c r="AI285" s="75"/>
      <c r="AJ285" s="75"/>
      <c r="AK285" s="77"/>
      <c r="AL285" s="79"/>
      <c r="AM285" s="75"/>
      <c r="AN285" s="75"/>
      <c r="AO285" s="75"/>
      <c r="AP285" s="76"/>
      <c r="AQ285" s="75"/>
      <c r="AR285" s="75"/>
      <c r="AS285" s="75"/>
      <c r="AT285" s="77"/>
      <c r="AU285" s="79"/>
      <c r="AV285" s="75"/>
      <c r="AW285" s="75"/>
      <c r="AX285" s="75"/>
      <c r="AY285" s="76"/>
      <c r="AZ285" s="75"/>
      <c r="BA285" s="75"/>
      <c r="BB285" s="75"/>
      <c r="BC285" s="77"/>
      <c r="BD285" s="79"/>
    </row>
    <row r="286" spans="1:56" ht="30" customHeight="1">
      <c r="A286" s="74"/>
      <c r="B286" s="97"/>
      <c r="C286" s="99"/>
      <c r="D286" s="75"/>
      <c r="E286" s="75"/>
      <c r="F286" s="76"/>
      <c r="G286" s="75"/>
      <c r="H286" s="75"/>
      <c r="I286" s="75"/>
      <c r="J286" s="77"/>
      <c r="K286" s="79"/>
      <c r="L286" s="103"/>
      <c r="M286" s="75"/>
      <c r="N286" s="75"/>
      <c r="O286" s="76"/>
      <c r="P286" s="75"/>
      <c r="Q286" s="75"/>
      <c r="R286" s="75"/>
      <c r="S286" s="77"/>
      <c r="T286" s="79"/>
      <c r="U286" s="75"/>
      <c r="V286" s="75"/>
      <c r="W286" s="75"/>
      <c r="X286" s="76"/>
      <c r="Y286" s="75"/>
      <c r="Z286" s="75"/>
      <c r="AA286" s="75"/>
      <c r="AB286" s="77"/>
      <c r="AC286" s="79"/>
      <c r="AD286" s="75"/>
      <c r="AE286" s="75"/>
      <c r="AF286" s="75"/>
      <c r="AG286" s="76"/>
      <c r="AH286" s="75"/>
      <c r="AI286" s="75"/>
      <c r="AJ286" s="75"/>
      <c r="AK286" s="77"/>
      <c r="AL286" s="79"/>
      <c r="AM286" s="75"/>
      <c r="AN286" s="75"/>
      <c r="AO286" s="75"/>
      <c r="AP286" s="76"/>
      <c r="AQ286" s="75"/>
      <c r="AR286" s="75"/>
      <c r="AS286" s="75"/>
      <c r="AT286" s="77"/>
      <c r="AU286" s="79"/>
      <c r="AV286" s="75"/>
      <c r="AW286" s="75"/>
      <c r="AX286" s="75"/>
      <c r="AY286" s="76"/>
      <c r="AZ286" s="75"/>
      <c r="BA286" s="75"/>
      <c r="BB286" s="75"/>
      <c r="BC286" s="77"/>
      <c r="BD286" s="79"/>
    </row>
    <row r="287" spans="1:56" ht="30" customHeight="1">
      <c r="A287" s="74"/>
      <c r="B287" s="97"/>
      <c r="C287" s="99"/>
      <c r="D287" s="75"/>
      <c r="E287" s="75"/>
      <c r="F287" s="76"/>
      <c r="G287" s="75"/>
      <c r="H287" s="75"/>
      <c r="I287" s="75"/>
      <c r="J287" s="77"/>
      <c r="K287" s="79"/>
      <c r="L287" s="103"/>
      <c r="M287" s="75"/>
      <c r="N287" s="75"/>
      <c r="O287" s="76"/>
      <c r="P287" s="75"/>
      <c r="Q287" s="75"/>
      <c r="R287" s="75"/>
      <c r="S287" s="77"/>
      <c r="T287" s="79"/>
      <c r="U287" s="75"/>
      <c r="V287" s="75"/>
      <c r="W287" s="75"/>
      <c r="X287" s="76"/>
      <c r="Y287" s="75"/>
      <c r="Z287" s="75"/>
      <c r="AA287" s="75"/>
      <c r="AB287" s="77"/>
      <c r="AC287" s="79"/>
      <c r="AD287" s="75"/>
      <c r="AE287" s="75"/>
      <c r="AF287" s="75"/>
      <c r="AG287" s="76"/>
      <c r="AH287" s="75"/>
      <c r="AI287" s="75"/>
      <c r="AJ287" s="75"/>
      <c r="AK287" s="77"/>
      <c r="AL287" s="79"/>
      <c r="AM287" s="75"/>
      <c r="AN287" s="75"/>
      <c r="AO287" s="75"/>
      <c r="AP287" s="76"/>
      <c r="AQ287" s="75"/>
      <c r="AR287" s="75"/>
      <c r="AS287" s="75"/>
      <c r="AT287" s="77"/>
      <c r="AU287" s="79"/>
      <c r="AV287" s="75"/>
      <c r="AW287" s="75"/>
      <c r="AX287" s="75"/>
      <c r="AY287" s="76"/>
      <c r="AZ287" s="75"/>
      <c r="BA287" s="75"/>
      <c r="BB287" s="75"/>
      <c r="BC287" s="77"/>
      <c r="BD287" s="79"/>
    </row>
    <row r="288" spans="1:56" ht="30" customHeight="1">
      <c r="A288" s="74"/>
      <c r="B288" s="97"/>
      <c r="C288" s="99"/>
      <c r="D288" s="75"/>
      <c r="E288" s="75"/>
      <c r="F288" s="76"/>
      <c r="G288" s="75"/>
      <c r="H288" s="75"/>
      <c r="I288" s="75"/>
      <c r="J288" s="77"/>
      <c r="K288" s="79"/>
      <c r="L288" s="103"/>
      <c r="M288" s="75"/>
      <c r="N288" s="75"/>
      <c r="O288" s="76"/>
      <c r="P288" s="75"/>
      <c r="Q288" s="75"/>
      <c r="R288" s="75"/>
      <c r="S288" s="77"/>
      <c r="T288" s="79"/>
      <c r="U288" s="75"/>
      <c r="V288" s="75"/>
      <c r="W288" s="75"/>
      <c r="X288" s="76"/>
      <c r="Y288" s="75"/>
      <c r="Z288" s="75"/>
      <c r="AA288" s="75"/>
      <c r="AB288" s="77"/>
      <c r="AC288" s="79"/>
      <c r="AD288" s="75"/>
      <c r="AE288" s="75"/>
      <c r="AF288" s="75"/>
      <c r="AG288" s="76"/>
      <c r="AH288" s="75"/>
      <c r="AI288" s="75"/>
      <c r="AJ288" s="75"/>
      <c r="AK288" s="77"/>
      <c r="AL288" s="79"/>
      <c r="AM288" s="75"/>
      <c r="AN288" s="75"/>
      <c r="AO288" s="75"/>
      <c r="AP288" s="76"/>
      <c r="AQ288" s="75"/>
      <c r="AR288" s="75"/>
      <c r="AS288" s="75"/>
      <c r="AT288" s="77"/>
      <c r="AU288" s="79"/>
      <c r="AV288" s="75"/>
      <c r="AW288" s="75"/>
      <c r="AX288" s="75"/>
      <c r="AY288" s="76"/>
      <c r="AZ288" s="75"/>
      <c r="BA288" s="75"/>
      <c r="BB288" s="75"/>
      <c r="BC288" s="77"/>
      <c r="BD288" s="79"/>
    </row>
    <row r="289" spans="1:56" ht="30" customHeight="1">
      <c r="A289" s="74"/>
      <c r="B289" s="97"/>
      <c r="C289" s="99"/>
      <c r="D289" s="75"/>
      <c r="E289" s="75"/>
      <c r="F289" s="76"/>
      <c r="G289" s="75"/>
      <c r="H289" s="75"/>
      <c r="I289" s="75"/>
      <c r="J289" s="77"/>
      <c r="K289" s="79"/>
      <c r="L289" s="103"/>
      <c r="M289" s="75"/>
      <c r="N289" s="75"/>
      <c r="O289" s="76"/>
      <c r="P289" s="75"/>
      <c r="Q289" s="75"/>
      <c r="R289" s="75"/>
      <c r="S289" s="77"/>
      <c r="T289" s="79"/>
      <c r="U289" s="75"/>
      <c r="V289" s="75"/>
      <c r="W289" s="75"/>
      <c r="X289" s="76"/>
      <c r="Y289" s="75"/>
      <c r="Z289" s="75"/>
      <c r="AA289" s="75"/>
      <c r="AB289" s="77"/>
      <c r="AC289" s="79"/>
      <c r="AD289" s="75"/>
      <c r="AE289" s="75"/>
      <c r="AF289" s="75"/>
      <c r="AG289" s="76"/>
      <c r="AH289" s="75"/>
      <c r="AI289" s="75"/>
      <c r="AJ289" s="75"/>
      <c r="AK289" s="77"/>
      <c r="AL289" s="79"/>
      <c r="AM289" s="75"/>
      <c r="AN289" s="75"/>
      <c r="AO289" s="75"/>
      <c r="AP289" s="76"/>
      <c r="AQ289" s="75"/>
      <c r="AR289" s="75"/>
      <c r="AS289" s="75"/>
      <c r="AT289" s="77"/>
      <c r="AU289" s="79"/>
      <c r="AV289" s="75"/>
      <c r="AW289" s="75"/>
      <c r="AX289" s="75"/>
      <c r="AY289" s="76"/>
      <c r="AZ289" s="75"/>
      <c r="BA289" s="75"/>
      <c r="BB289" s="75"/>
      <c r="BC289" s="77"/>
      <c r="BD289" s="79"/>
    </row>
    <row r="290" spans="1:56" ht="30" customHeight="1">
      <c r="A290" s="74"/>
      <c r="B290" s="97"/>
      <c r="C290" s="99"/>
      <c r="D290" s="75"/>
      <c r="E290" s="75"/>
      <c r="F290" s="76"/>
      <c r="G290" s="75"/>
      <c r="H290" s="75"/>
      <c r="I290" s="75"/>
      <c r="J290" s="77"/>
      <c r="K290" s="79"/>
      <c r="L290" s="103"/>
      <c r="M290" s="75"/>
      <c r="N290" s="75"/>
      <c r="O290" s="76"/>
      <c r="P290" s="75"/>
      <c r="Q290" s="75"/>
      <c r="R290" s="75"/>
      <c r="S290" s="77"/>
      <c r="T290" s="79"/>
      <c r="U290" s="75"/>
      <c r="V290" s="75"/>
      <c r="W290" s="75"/>
      <c r="X290" s="76"/>
      <c r="Y290" s="75"/>
      <c r="Z290" s="75"/>
      <c r="AA290" s="75"/>
      <c r="AB290" s="77"/>
      <c r="AC290" s="79"/>
      <c r="AD290" s="75"/>
      <c r="AE290" s="75"/>
      <c r="AF290" s="75"/>
      <c r="AG290" s="76"/>
      <c r="AH290" s="75"/>
      <c r="AI290" s="75"/>
      <c r="AJ290" s="75"/>
      <c r="AK290" s="77"/>
      <c r="AL290" s="79"/>
      <c r="AM290" s="75"/>
      <c r="AN290" s="75"/>
      <c r="AO290" s="75"/>
      <c r="AP290" s="76"/>
      <c r="AQ290" s="75"/>
      <c r="AR290" s="75"/>
      <c r="AS290" s="75"/>
      <c r="AT290" s="77"/>
      <c r="AU290" s="79"/>
      <c r="AV290" s="75"/>
      <c r="AW290" s="75"/>
      <c r="AX290" s="75"/>
      <c r="AY290" s="76"/>
      <c r="AZ290" s="75"/>
      <c r="BA290" s="75"/>
      <c r="BB290" s="75"/>
      <c r="BC290" s="77"/>
      <c r="BD290" s="79"/>
    </row>
    <row r="291" spans="1:56" ht="30" customHeight="1">
      <c r="A291" s="74"/>
      <c r="B291" s="97"/>
      <c r="C291" s="99"/>
      <c r="D291" s="75"/>
      <c r="E291" s="75"/>
      <c r="F291" s="76"/>
      <c r="G291" s="75"/>
      <c r="H291" s="75"/>
      <c r="I291" s="75"/>
      <c r="J291" s="77"/>
      <c r="K291" s="79"/>
      <c r="L291" s="103"/>
      <c r="M291" s="75"/>
      <c r="N291" s="75"/>
      <c r="O291" s="76"/>
      <c r="P291" s="75"/>
      <c r="Q291" s="75"/>
      <c r="R291" s="75"/>
      <c r="S291" s="77"/>
      <c r="T291" s="79"/>
      <c r="U291" s="75"/>
      <c r="V291" s="75"/>
      <c r="W291" s="75"/>
      <c r="X291" s="76"/>
      <c r="Y291" s="75"/>
      <c r="Z291" s="75"/>
      <c r="AA291" s="75"/>
      <c r="AB291" s="77"/>
      <c r="AC291" s="79"/>
      <c r="AD291" s="75"/>
      <c r="AE291" s="75"/>
      <c r="AF291" s="75"/>
      <c r="AG291" s="76"/>
      <c r="AH291" s="75"/>
      <c r="AI291" s="75"/>
      <c r="AJ291" s="75"/>
      <c r="AK291" s="77"/>
      <c r="AL291" s="79"/>
      <c r="AM291" s="75"/>
      <c r="AN291" s="75"/>
      <c r="AO291" s="75"/>
      <c r="AP291" s="76"/>
      <c r="AQ291" s="75"/>
      <c r="AR291" s="75"/>
      <c r="AS291" s="75"/>
      <c r="AT291" s="77"/>
      <c r="AU291" s="79"/>
      <c r="AV291" s="75"/>
      <c r="AW291" s="75"/>
      <c r="AX291" s="75"/>
      <c r="AY291" s="76"/>
      <c r="AZ291" s="75"/>
      <c r="BA291" s="75"/>
      <c r="BB291" s="75"/>
      <c r="BC291" s="77"/>
      <c r="BD291" s="79"/>
    </row>
    <row r="292" spans="1:56" ht="30" customHeight="1">
      <c r="A292" s="74"/>
      <c r="B292" s="97"/>
      <c r="C292" s="99"/>
      <c r="D292" s="75"/>
      <c r="E292" s="75"/>
      <c r="F292" s="76"/>
      <c r="G292" s="75"/>
      <c r="H292" s="75"/>
      <c r="I292" s="75"/>
      <c r="J292" s="77"/>
      <c r="K292" s="79"/>
      <c r="L292" s="103"/>
      <c r="M292" s="75"/>
      <c r="N292" s="75"/>
      <c r="O292" s="76"/>
      <c r="P292" s="75"/>
      <c r="Q292" s="75"/>
      <c r="R292" s="75"/>
      <c r="S292" s="77"/>
      <c r="T292" s="79"/>
      <c r="U292" s="75"/>
      <c r="V292" s="75"/>
      <c r="W292" s="75"/>
      <c r="X292" s="76"/>
      <c r="Y292" s="75"/>
      <c r="Z292" s="75"/>
      <c r="AA292" s="75"/>
      <c r="AB292" s="77"/>
      <c r="AC292" s="79"/>
      <c r="AD292" s="75"/>
      <c r="AE292" s="75"/>
      <c r="AF292" s="75"/>
      <c r="AG292" s="76"/>
      <c r="AH292" s="75"/>
      <c r="AI292" s="75"/>
      <c r="AJ292" s="75"/>
      <c r="AK292" s="77"/>
      <c r="AL292" s="79"/>
      <c r="AM292" s="75"/>
      <c r="AN292" s="75"/>
      <c r="AO292" s="75"/>
      <c r="AP292" s="76"/>
      <c r="AQ292" s="75"/>
      <c r="AR292" s="75"/>
      <c r="AS292" s="75"/>
      <c r="AT292" s="77"/>
      <c r="AU292" s="79"/>
      <c r="AV292" s="75"/>
      <c r="AW292" s="75"/>
      <c r="AX292" s="75"/>
      <c r="AY292" s="76"/>
      <c r="AZ292" s="75"/>
      <c r="BA292" s="75"/>
      <c r="BB292" s="75"/>
      <c r="BC292" s="77"/>
      <c r="BD292" s="79"/>
    </row>
    <row r="293" spans="1:56" ht="30" customHeight="1">
      <c r="A293" s="74"/>
      <c r="B293" s="97"/>
      <c r="C293" s="99"/>
      <c r="D293" s="75"/>
      <c r="E293" s="75"/>
      <c r="F293" s="76"/>
      <c r="G293" s="75"/>
      <c r="H293" s="75"/>
      <c r="I293" s="75"/>
      <c r="J293" s="77"/>
      <c r="K293" s="79"/>
      <c r="L293" s="103"/>
      <c r="M293" s="75"/>
      <c r="N293" s="75"/>
      <c r="O293" s="76"/>
      <c r="P293" s="75"/>
      <c r="Q293" s="75"/>
      <c r="R293" s="75"/>
      <c r="S293" s="77"/>
      <c r="T293" s="79"/>
      <c r="U293" s="75"/>
      <c r="V293" s="75"/>
      <c r="W293" s="75"/>
      <c r="X293" s="76"/>
      <c r="Y293" s="75"/>
      <c r="Z293" s="75"/>
      <c r="AA293" s="75"/>
      <c r="AB293" s="77"/>
      <c r="AC293" s="79"/>
      <c r="AD293" s="75"/>
      <c r="AE293" s="75"/>
      <c r="AF293" s="75"/>
      <c r="AG293" s="76"/>
      <c r="AH293" s="75"/>
      <c r="AI293" s="75"/>
      <c r="AJ293" s="75"/>
      <c r="AK293" s="77"/>
      <c r="AL293" s="79"/>
      <c r="AM293" s="75"/>
      <c r="AN293" s="75"/>
      <c r="AO293" s="75"/>
      <c r="AP293" s="76"/>
      <c r="AQ293" s="75"/>
      <c r="AR293" s="75"/>
      <c r="AS293" s="75"/>
      <c r="AT293" s="77"/>
      <c r="AU293" s="79"/>
      <c r="AV293" s="75"/>
      <c r="AW293" s="75"/>
      <c r="AX293" s="75"/>
      <c r="AY293" s="76"/>
      <c r="AZ293" s="75"/>
      <c r="BA293" s="75"/>
      <c r="BB293" s="75"/>
      <c r="BC293" s="77"/>
      <c r="BD293" s="79"/>
    </row>
    <row r="294" spans="1:56" ht="30" customHeight="1">
      <c r="A294" s="74"/>
      <c r="B294" s="97"/>
      <c r="C294" s="99"/>
      <c r="D294" s="75"/>
      <c r="E294" s="75"/>
      <c r="F294" s="76"/>
      <c r="G294" s="75"/>
      <c r="H294" s="75"/>
      <c r="I294" s="75"/>
      <c r="J294" s="77"/>
      <c r="K294" s="79"/>
      <c r="L294" s="103"/>
      <c r="M294" s="75"/>
      <c r="N294" s="75"/>
      <c r="O294" s="76"/>
      <c r="P294" s="75"/>
      <c r="Q294" s="75"/>
      <c r="R294" s="75"/>
      <c r="S294" s="77"/>
      <c r="T294" s="79"/>
      <c r="U294" s="75"/>
      <c r="V294" s="75"/>
      <c r="W294" s="75"/>
      <c r="X294" s="76"/>
      <c r="Y294" s="75"/>
      <c r="Z294" s="75"/>
      <c r="AA294" s="75"/>
      <c r="AB294" s="77"/>
      <c r="AC294" s="79"/>
      <c r="AD294" s="75"/>
      <c r="AE294" s="75"/>
      <c r="AF294" s="75"/>
      <c r="AG294" s="76"/>
      <c r="AH294" s="75"/>
      <c r="AI294" s="75"/>
      <c r="AJ294" s="75"/>
      <c r="AK294" s="77"/>
      <c r="AL294" s="79"/>
      <c r="AM294" s="75"/>
      <c r="AN294" s="75"/>
      <c r="AO294" s="75"/>
      <c r="AP294" s="76"/>
      <c r="AQ294" s="75"/>
      <c r="AR294" s="75"/>
      <c r="AS294" s="75"/>
      <c r="AT294" s="77"/>
      <c r="AU294" s="79"/>
      <c r="AV294" s="75"/>
      <c r="AW294" s="75"/>
      <c r="AX294" s="75"/>
      <c r="AY294" s="76"/>
      <c r="AZ294" s="75"/>
      <c r="BA294" s="75"/>
      <c r="BB294" s="75"/>
      <c r="BC294" s="77"/>
      <c r="BD294" s="79"/>
    </row>
    <row r="295" spans="1:56" ht="30" customHeight="1">
      <c r="A295" s="74"/>
      <c r="B295" s="97"/>
      <c r="C295" s="99"/>
      <c r="D295" s="75"/>
      <c r="E295" s="75"/>
      <c r="F295" s="76"/>
      <c r="G295" s="75"/>
      <c r="H295" s="75"/>
      <c r="I295" s="75"/>
      <c r="J295" s="77"/>
      <c r="K295" s="79"/>
      <c r="L295" s="103"/>
      <c r="M295" s="75"/>
      <c r="N295" s="75"/>
      <c r="O295" s="76"/>
      <c r="P295" s="75"/>
      <c r="Q295" s="75"/>
      <c r="R295" s="75"/>
      <c r="S295" s="77"/>
      <c r="T295" s="79"/>
      <c r="U295" s="75"/>
      <c r="V295" s="75"/>
      <c r="W295" s="75"/>
      <c r="X295" s="76"/>
      <c r="Y295" s="75"/>
      <c r="Z295" s="75"/>
      <c r="AA295" s="75"/>
      <c r="AB295" s="77"/>
      <c r="AC295" s="79"/>
      <c r="AD295" s="75"/>
      <c r="AE295" s="75"/>
      <c r="AF295" s="75"/>
      <c r="AG295" s="76"/>
      <c r="AH295" s="75"/>
      <c r="AI295" s="75"/>
      <c r="AJ295" s="75"/>
      <c r="AK295" s="77"/>
      <c r="AL295" s="79"/>
      <c r="AM295" s="75"/>
      <c r="AN295" s="75"/>
      <c r="AO295" s="75"/>
      <c r="AP295" s="76"/>
      <c r="AQ295" s="75"/>
      <c r="AR295" s="75"/>
      <c r="AS295" s="75"/>
      <c r="AT295" s="77"/>
      <c r="AU295" s="79"/>
      <c r="AV295" s="75"/>
      <c r="AW295" s="75"/>
      <c r="AX295" s="75"/>
      <c r="AY295" s="76"/>
      <c r="AZ295" s="75"/>
      <c r="BA295" s="75"/>
      <c r="BB295" s="75"/>
      <c r="BC295" s="77"/>
      <c r="BD295" s="79"/>
    </row>
    <row r="296" spans="1:56" ht="30" customHeight="1">
      <c r="A296" s="74"/>
      <c r="B296" s="97"/>
      <c r="C296" s="99"/>
      <c r="D296" s="75"/>
      <c r="E296" s="75"/>
      <c r="F296" s="76"/>
      <c r="G296" s="75"/>
      <c r="H296" s="75"/>
      <c r="I296" s="75"/>
      <c r="J296" s="77"/>
      <c r="K296" s="79"/>
      <c r="L296" s="103"/>
      <c r="M296" s="75"/>
      <c r="N296" s="75"/>
      <c r="O296" s="76"/>
      <c r="P296" s="75"/>
      <c r="Q296" s="75"/>
      <c r="R296" s="75"/>
      <c r="S296" s="77"/>
      <c r="T296" s="79"/>
      <c r="U296" s="75"/>
      <c r="V296" s="75"/>
      <c r="W296" s="75"/>
      <c r="X296" s="76"/>
      <c r="Y296" s="75"/>
      <c r="Z296" s="75"/>
      <c r="AA296" s="75"/>
      <c r="AB296" s="77"/>
      <c r="AC296" s="79"/>
      <c r="AD296" s="75"/>
      <c r="AE296" s="75"/>
      <c r="AF296" s="75"/>
      <c r="AG296" s="76"/>
      <c r="AH296" s="75"/>
      <c r="AI296" s="75"/>
      <c r="AJ296" s="75"/>
      <c r="AK296" s="77"/>
      <c r="AL296" s="79"/>
      <c r="AM296" s="75"/>
      <c r="AN296" s="75"/>
      <c r="AO296" s="75"/>
      <c r="AP296" s="76"/>
      <c r="AQ296" s="75"/>
      <c r="AR296" s="75"/>
      <c r="AS296" s="75"/>
      <c r="AT296" s="77"/>
      <c r="AU296" s="79"/>
      <c r="AV296" s="75"/>
      <c r="AW296" s="75"/>
      <c r="AX296" s="75"/>
      <c r="AY296" s="76"/>
      <c r="AZ296" s="75"/>
      <c r="BA296" s="75"/>
      <c r="BB296" s="75"/>
      <c r="BC296" s="77"/>
      <c r="BD296" s="79"/>
    </row>
    <row r="297" spans="1:56" ht="30" customHeight="1">
      <c r="A297" s="74"/>
      <c r="B297" s="97"/>
      <c r="C297" s="99"/>
      <c r="D297" s="75"/>
      <c r="E297" s="75"/>
      <c r="F297" s="76"/>
      <c r="G297" s="75"/>
      <c r="H297" s="75"/>
      <c r="I297" s="75"/>
      <c r="J297" s="77"/>
      <c r="K297" s="79"/>
      <c r="L297" s="103"/>
      <c r="M297" s="75"/>
      <c r="N297" s="75"/>
      <c r="O297" s="76"/>
      <c r="P297" s="75"/>
      <c r="Q297" s="75"/>
      <c r="R297" s="75"/>
      <c r="S297" s="77"/>
      <c r="T297" s="79"/>
      <c r="U297" s="75"/>
      <c r="V297" s="75"/>
      <c r="W297" s="75"/>
      <c r="X297" s="76"/>
      <c r="Y297" s="75"/>
      <c r="Z297" s="75"/>
      <c r="AA297" s="75"/>
      <c r="AB297" s="77"/>
      <c r="AC297" s="79"/>
      <c r="AD297" s="75"/>
      <c r="AE297" s="75"/>
      <c r="AF297" s="75"/>
      <c r="AG297" s="76"/>
      <c r="AH297" s="75"/>
      <c r="AI297" s="75"/>
      <c r="AJ297" s="75"/>
      <c r="AK297" s="77"/>
      <c r="AL297" s="79"/>
      <c r="AM297" s="75"/>
      <c r="AN297" s="75"/>
      <c r="AO297" s="75"/>
      <c r="AP297" s="76"/>
      <c r="AQ297" s="75"/>
      <c r="AR297" s="75"/>
      <c r="AS297" s="75"/>
      <c r="AT297" s="77"/>
      <c r="AU297" s="79"/>
      <c r="AV297" s="75"/>
      <c r="AW297" s="75"/>
      <c r="AX297" s="75"/>
      <c r="AY297" s="76"/>
      <c r="AZ297" s="75"/>
      <c r="BA297" s="75"/>
      <c r="BB297" s="75"/>
      <c r="BC297" s="77"/>
      <c r="BD297" s="79"/>
    </row>
    <row r="298" spans="1:56" ht="30" customHeight="1">
      <c r="A298" s="74"/>
      <c r="B298" s="97"/>
      <c r="C298" s="99"/>
      <c r="D298" s="75"/>
      <c r="E298" s="75"/>
      <c r="F298" s="76"/>
      <c r="G298" s="75"/>
      <c r="H298" s="75"/>
      <c r="I298" s="75"/>
      <c r="J298" s="77"/>
      <c r="K298" s="79"/>
      <c r="L298" s="103"/>
      <c r="M298" s="75"/>
      <c r="N298" s="75"/>
      <c r="O298" s="76"/>
      <c r="P298" s="75"/>
      <c r="Q298" s="75"/>
      <c r="R298" s="75"/>
      <c r="S298" s="77"/>
      <c r="T298" s="79"/>
      <c r="U298" s="75"/>
      <c r="V298" s="75"/>
      <c r="W298" s="75"/>
      <c r="X298" s="76"/>
      <c r="Y298" s="75"/>
      <c r="Z298" s="75"/>
      <c r="AA298" s="75"/>
      <c r="AB298" s="77"/>
      <c r="AC298" s="79"/>
      <c r="AD298" s="75"/>
      <c r="AE298" s="75"/>
      <c r="AF298" s="75"/>
      <c r="AG298" s="76"/>
      <c r="AH298" s="75"/>
      <c r="AI298" s="75"/>
      <c r="AJ298" s="75"/>
      <c r="AK298" s="77"/>
      <c r="AL298" s="79"/>
      <c r="AM298" s="75"/>
      <c r="AN298" s="75"/>
      <c r="AO298" s="75"/>
      <c r="AP298" s="76"/>
      <c r="AQ298" s="75"/>
      <c r="AR298" s="75"/>
      <c r="AS298" s="75"/>
      <c r="AT298" s="77"/>
      <c r="AU298" s="79"/>
      <c r="AV298" s="75"/>
      <c r="AW298" s="75"/>
      <c r="AX298" s="75"/>
      <c r="AY298" s="76"/>
      <c r="AZ298" s="75"/>
      <c r="BA298" s="75"/>
      <c r="BB298" s="75"/>
      <c r="BC298" s="77"/>
      <c r="BD298" s="79"/>
    </row>
    <row r="299" spans="1:56" ht="30" customHeight="1">
      <c r="A299" s="74"/>
      <c r="B299" s="97"/>
      <c r="C299" s="99"/>
      <c r="D299" s="75"/>
      <c r="E299" s="75"/>
      <c r="F299" s="76"/>
      <c r="G299" s="75"/>
      <c r="H299" s="75"/>
      <c r="I299" s="75"/>
      <c r="J299" s="77"/>
      <c r="K299" s="79"/>
      <c r="L299" s="103"/>
      <c r="M299" s="75"/>
      <c r="N299" s="75"/>
      <c r="O299" s="76"/>
      <c r="P299" s="75"/>
      <c r="Q299" s="75"/>
      <c r="R299" s="75"/>
      <c r="S299" s="77"/>
      <c r="T299" s="79"/>
      <c r="U299" s="75"/>
      <c r="V299" s="75"/>
      <c r="W299" s="75"/>
      <c r="X299" s="76"/>
      <c r="Y299" s="75"/>
      <c r="Z299" s="75"/>
      <c r="AA299" s="75"/>
      <c r="AB299" s="77"/>
      <c r="AC299" s="79"/>
      <c r="AD299" s="75"/>
      <c r="AE299" s="75"/>
      <c r="AF299" s="75"/>
      <c r="AG299" s="76"/>
      <c r="AH299" s="75"/>
      <c r="AI299" s="75"/>
      <c r="AJ299" s="75"/>
      <c r="AK299" s="77"/>
      <c r="AL299" s="79"/>
      <c r="AM299" s="75"/>
      <c r="AN299" s="75"/>
      <c r="AO299" s="75"/>
      <c r="AP299" s="76"/>
      <c r="AQ299" s="75"/>
      <c r="AR299" s="75"/>
      <c r="AS299" s="75"/>
      <c r="AT299" s="77"/>
      <c r="AU299" s="79"/>
      <c r="AV299" s="75"/>
      <c r="AW299" s="75"/>
      <c r="AX299" s="75"/>
      <c r="AY299" s="76"/>
      <c r="AZ299" s="75"/>
      <c r="BA299" s="75"/>
      <c r="BB299" s="75"/>
      <c r="BC299" s="77"/>
      <c r="BD299" s="79"/>
    </row>
    <row r="300" spans="1:56" ht="30" customHeight="1">
      <c r="A300" s="74"/>
      <c r="B300" s="97"/>
      <c r="C300" s="99"/>
      <c r="D300" s="75"/>
      <c r="E300" s="75"/>
      <c r="F300" s="76"/>
      <c r="G300" s="75"/>
      <c r="H300" s="75"/>
      <c r="I300" s="75"/>
      <c r="J300" s="77"/>
      <c r="K300" s="79"/>
      <c r="L300" s="103"/>
      <c r="M300" s="75"/>
      <c r="N300" s="75"/>
      <c r="O300" s="76"/>
      <c r="P300" s="75"/>
      <c r="Q300" s="75"/>
      <c r="R300" s="75"/>
      <c r="S300" s="77"/>
      <c r="T300" s="79"/>
      <c r="U300" s="75"/>
      <c r="V300" s="75"/>
      <c r="W300" s="75"/>
      <c r="X300" s="76"/>
      <c r="Y300" s="75"/>
      <c r="Z300" s="75"/>
      <c r="AA300" s="75"/>
      <c r="AB300" s="77"/>
      <c r="AC300" s="79"/>
      <c r="AD300" s="75"/>
      <c r="AE300" s="75"/>
      <c r="AF300" s="75"/>
      <c r="AG300" s="76"/>
      <c r="AH300" s="75"/>
      <c r="AI300" s="75"/>
      <c r="AJ300" s="75"/>
      <c r="AK300" s="77"/>
      <c r="AL300" s="79"/>
      <c r="AM300" s="75"/>
      <c r="AN300" s="75"/>
      <c r="AO300" s="75"/>
      <c r="AP300" s="76"/>
      <c r="AQ300" s="75"/>
      <c r="AR300" s="75"/>
      <c r="AS300" s="75"/>
      <c r="AT300" s="77"/>
      <c r="AU300" s="79"/>
      <c r="AV300" s="75"/>
      <c r="AW300" s="75"/>
      <c r="AX300" s="75"/>
      <c r="AY300" s="76"/>
      <c r="AZ300" s="75"/>
      <c r="BA300" s="75"/>
      <c r="BB300" s="75"/>
      <c r="BC300" s="77"/>
      <c r="BD300" s="79"/>
    </row>
    <row r="301" spans="1:56" ht="30" customHeight="1">
      <c r="A301" s="74"/>
      <c r="B301" s="97"/>
      <c r="C301" s="99"/>
      <c r="D301" s="75"/>
      <c r="E301" s="75"/>
      <c r="F301" s="76"/>
      <c r="G301" s="75"/>
      <c r="H301" s="75"/>
      <c r="I301" s="75"/>
      <c r="J301" s="77"/>
      <c r="K301" s="79"/>
      <c r="L301" s="103"/>
      <c r="M301" s="75"/>
      <c r="N301" s="75"/>
      <c r="O301" s="76"/>
      <c r="P301" s="75"/>
      <c r="Q301" s="75"/>
      <c r="R301" s="75"/>
      <c r="S301" s="77"/>
      <c r="T301" s="79"/>
      <c r="U301" s="75"/>
      <c r="V301" s="75"/>
      <c r="W301" s="75"/>
      <c r="X301" s="76"/>
      <c r="Y301" s="75"/>
      <c r="Z301" s="75"/>
      <c r="AA301" s="75"/>
      <c r="AB301" s="77"/>
      <c r="AC301" s="79"/>
      <c r="AD301" s="75"/>
      <c r="AE301" s="75"/>
      <c r="AF301" s="75"/>
      <c r="AG301" s="76"/>
      <c r="AH301" s="75"/>
      <c r="AI301" s="75"/>
      <c r="AJ301" s="75"/>
      <c r="AK301" s="77"/>
      <c r="AL301" s="79"/>
      <c r="AM301" s="75"/>
      <c r="AN301" s="75"/>
      <c r="AO301" s="75"/>
      <c r="AP301" s="76"/>
      <c r="AQ301" s="75"/>
      <c r="AR301" s="75"/>
      <c r="AS301" s="75"/>
      <c r="AT301" s="77"/>
      <c r="AU301" s="79"/>
      <c r="AV301" s="75"/>
      <c r="AW301" s="75"/>
      <c r="AX301" s="75"/>
      <c r="AY301" s="76"/>
      <c r="AZ301" s="75"/>
      <c r="BA301" s="75"/>
      <c r="BB301" s="75"/>
      <c r="BC301" s="77"/>
      <c r="BD301" s="79"/>
    </row>
    <row r="302" spans="1:56" ht="30" customHeight="1">
      <c r="A302" s="74"/>
      <c r="B302" s="97"/>
      <c r="C302" s="99"/>
      <c r="D302" s="75"/>
      <c r="E302" s="75"/>
      <c r="F302" s="76"/>
      <c r="G302" s="75"/>
      <c r="H302" s="75"/>
      <c r="I302" s="75"/>
      <c r="J302" s="77"/>
      <c r="K302" s="79"/>
      <c r="L302" s="103"/>
      <c r="M302" s="75"/>
      <c r="N302" s="75"/>
      <c r="O302" s="76"/>
      <c r="P302" s="75"/>
      <c r="Q302" s="75"/>
      <c r="R302" s="75"/>
      <c r="S302" s="77"/>
      <c r="T302" s="79"/>
      <c r="U302" s="75"/>
      <c r="V302" s="75"/>
      <c r="W302" s="75"/>
      <c r="X302" s="76"/>
      <c r="Y302" s="75"/>
      <c r="Z302" s="75"/>
      <c r="AA302" s="75"/>
      <c r="AB302" s="77"/>
      <c r="AC302" s="79"/>
      <c r="AD302" s="75"/>
      <c r="AE302" s="75"/>
      <c r="AF302" s="75"/>
      <c r="AG302" s="76"/>
      <c r="AH302" s="75"/>
      <c r="AI302" s="75"/>
      <c r="AJ302" s="75"/>
      <c r="AK302" s="77"/>
      <c r="AL302" s="79"/>
      <c r="AM302" s="75"/>
      <c r="AN302" s="75"/>
      <c r="AO302" s="75"/>
      <c r="AP302" s="76"/>
      <c r="AQ302" s="75"/>
      <c r="AR302" s="75"/>
      <c r="AS302" s="75"/>
      <c r="AT302" s="77"/>
      <c r="AU302" s="79"/>
      <c r="AV302" s="75"/>
      <c r="AW302" s="75"/>
      <c r="AX302" s="75"/>
      <c r="AY302" s="76"/>
      <c r="AZ302" s="75"/>
      <c r="BA302" s="75"/>
      <c r="BB302" s="75"/>
      <c r="BC302" s="77"/>
      <c r="BD302" s="79"/>
    </row>
    <row r="303" spans="1:56" ht="30" customHeight="1">
      <c r="A303" s="74"/>
      <c r="B303" s="97"/>
      <c r="C303" s="99"/>
      <c r="D303" s="75"/>
      <c r="E303" s="75"/>
      <c r="F303" s="76"/>
      <c r="G303" s="75"/>
      <c r="H303" s="75"/>
      <c r="I303" s="75"/>
      <c r="J303" s="77"/>
      <c r="K303" s="79"/>
      <c r="L303" s="103"/>
      <c r="M303" s="75"/>
      <c r="N303" s="75"/>
      <c r="O303" s="76"/>
      <c r="P303" s="75"/>
      <c r="Q303" s="75"/>
      <c r="R303" s="75"/>
      <c r="S303" s="77"/>
      <c r="T303" s="79"/>
      <c r="U303" s="75"/>
      <c r="V303" s="75"/>
      <c r="W303" s="75"/>
      <c r="X303" s="76"/>
      <c r="Y303" s="75"/>
      <c r="Z303" s="75"/>
      <c r="AA303" s="75"/>
      <c r="AB303" s="77"/>
      <c r="AC303" s="79"/>
      <c r="AD303" s="75"/>
      <c r="AE303" s="75"/>
      <c r="AF303" s="75"/>
      <c r="AG303" s="76"/>
      <c r="AH303" s="75"/>
      <c r="AI303" s="75"/>
      <c r="AJ303" s="75"/>
      <c r="AK303" s="77"/>
      <c r="AL303" s="79"/>
      <c r="AM303" s="75"/>
      <c r="AN303" s="75"/>
      <c r="AO303" s="75"/>
      <c r="AP303" s="76"/>
      <c r="AQ303" s="75"/>
      <c r="AR303" s="75"/>
      <c r="AS303" s="75"/>
      <c r="AT303" s="77"/>
      <c r="AU303" s="79"/>
      <c r="AV303" s="75"/>
      <c r="AW303" s="75"/>
      <c r="AX303" s="75"/>
      <c r="AY303" s="76"/>
      <c r="AZ303" s="75"/>
      <c r="BA303" s="75"/>
      <c r="BB303" s="75"/>
      <c r="BC303" s="77"/>
      <c r="BD303" s="79"/>
    </row>
    <row r="304" spans="1:56" ht="30" customHeight="1">
      <c r="A304" s="74"/>
      <c r="B304" s="97"/>
      <c r="C304" s="99"/>
      <c r="D304" s="75"/>
      <c r="E304" s="75"/>
      <c r="F304" s="76"/>
      <c r="G304" s="75"/>
      <c r="H304" s="75"/>
      <c r="I304" s="75"/>
      <c r="J304" s="77"/>
      <c r="K304" s="79"/>
      <c r="L304" s="103"/>
      <c r="M304" s="75"/>
      <c r="N304" s="75"/>
      <c r="O304" s="76"/>
      <c r="P304" s="75"/>
      <c r="Q304" s="75"/>
      <c r="R304" s="75"/>
      <c r="S304" s="77"/>
      <c r="T304" s="79"/>
      <c r="U304" s="75"/>
      <c r="V304" s="75"/>
      <c r="W304" s="75"/>
      <c r="X304" s="76"/>
      <c r="Y304" s="75"/>
      <c r="Z304" s="75"/>
      <c r="AA304" s="75"/>
      <c r="AB304" s="77"/>
      <c r="AC304" s="79"/>
      <c r="AD304" s="75"/>
      <c r="AE304" s="75"/>
      <c r="AF304" s="75"/>
      <c r="AG304" s="76"/>
      <c r="AH304" s="75"/>
      <c r="AI304" s="75"/>
      <c r="AJ304" s="75"/>
      <c r="AK304" s="77"/>
      <c r="AL304" s="79"/>
      <c r="AM304" s="75"/>
      <c r="AN304" s="75"/>
      <c r="AO304" s="75"/>
      <c r="AP304" s="76"/>
      <c r="AQ304" s="75"/>
      <c r="AR304" s="75"/>
      <c r="AS304" s="75"/>
      <c r="AT304" s="77"/>
      <c r="AU304" s="79"/>
      <c r="AV304" s="75"/>
      <c r="AW304" s="75"/>
      <c r="AX304" s="75"/>
      <c r="AY304" s="76"/>
      <c r="AZ304" s="75"/>
      <c r="BA304" s="75"/>
      <c r="BB304" s="75"/>
      <c r="BC304" s="77"/>
      <c r="BD304" s="79"/>
    </row>
    <row r="305" spans="1:56" ht="30" customHeight="1">
      <c r="A305" s="74"/>
      <c r="B305" s="97"/>
      <c r="C305" s="99"/>
      <c r="D305" s="75"/>
      <c r="E305" s="75"/>
      <c r="F305" s="76"/>
      <c r="G305" s="75"/>
      <c r="H305" s="75"/>
      <c r="I305" s="75"/>
      <c r="J305" s="77"/>
      <c r="K305" s="79"/>
      <c r="L305" s="103"/>
      <c r="M305" s="75"/>
      <c r="N305" s="75"/>
      <c r="O305" s="76"/>
      <c r="P305" s="75"/>
      <c r="Q305" s="75"/>
      <c r="R305" s="75"/>
      <c r="S305" s="77"/>
      <c r="T305" s="79"/>
      <c r="U305" s="75"/>
      <c r="V305" s="75"/>
      <c r="W305" s="75"/>
      <c r="X305" s="76"/>
      <c r="Y305" s="75"/>
      <c r="Z305" s="75"/>
      <c r="AA305" s="75"/>
      <c r="AB305" s="77"/>
      <c r="AC305" s="79"/>
      <c r="AD305" s="75"/>
      <c r="AE305" s="75"/>
      <c r="AF305" s="75"/>
      <c r="AG305" s="76"/>
      <c r="AH305" s="75"/>
      <c r="AI305" s="75"/>
      <c r="AJ305" s="75"/>
      <c r="AK305" s="77"/>
      <c r="AL305" s="79"/>
      <c r="AM305" s="75"/>
      <c r="AN305" s="75"/>
      <c r="AO305" s="75"/>
      <c r="AP305" s="76"/>
      <c r="AQ305" s="75"/>
      <c r="AR305" s="75"/>
      <c r="AS305" s="75"/>
      <c r="AT305" s="77"/>
      <c r="AU305" s="79"/>
      <c r="AV305" s="75"/>
      <c r="AW305" s="75"/>
      <c r="AX305" s="75"/>
      <c r="AY305" s="76"/>
      <c r="AZ305" s="75"/>
      <c r="BA305" s="75"/>
      <c r="BB305" s="75"/>
      <c r="BC305" s="77"/>
      <c r="BD305" s="79"/>
    </row>
    <row r="306" spans="1:56" ht="30" customHeight="1">
      <c r="A306" s="74"/>
      <c r="B306" s="97"/>
      <c r="C306" s="99"/>
      <c r="D306" s="75"/>
      <c r="E306" s="75"/>
      <c r="F306" s="76"/>
      <c r="G306" s="75"/>
      <c r="H306" s="75"/>
      <c r="I306" s="75"/>
      <c r="J306" s="77"/>
      <c r="K306" s="79"/>
      <c r="L306" s="103"/>
      <c r="M306" s="75"/>
      <c r="N306" s="75"/>
      <c r="O306" s="76"/>
      <c r="P306" s="75"/>
      <c r="Q306" s="75"/>
      <c r="R306" s="75"/>
      <c r="S306" s="77"/>
      <c r="T306" s="79"/>
      <c r="U306" s="75"/>
      <c r="V306" s="75"/>
      <c r="W306" s="75"/>
      <c r="X306" s="76"/>
      <c r="Y306" s="75"/>
      <c r="Z306" s="75"/>
      <c r="AA306" s="75"/>
      <c r="AB306" s="77"/>
      <c r="AC306" s="79"/>
      <c r="AD306" s="75"/>
      <c r="AE306" s="75"/>
      <c r="AF306" s="75"/>
      <c r="AG306" s="76"/>
      <c r="AH306" s="75"/>
      <c r="AI306" s="75"/>
      <c r="AJ306" s="75"/>
      <c r="AK306" s="77"/>
      <c r="AL306" s="79"/>
      <c r="AM306" s="75"/>
      <c r="AN306" s="75"/>
      <c r="AO306" s="75"/>
      <c r="AP306" s="76"/>
      <c r="AQ306" s="75"/>
      <c r="AR306" s="75"/>
      <c r="AS306" s="75"/>
      <c r="AT306" s="77"/>
      <c r="AU306" s="79"/>
      <c r="AV306" s="75"/>
      <c r="AW306" s="75"/>
      <c r="AX306" s="75"/>
      <c r="AY306" s="76"/>
      <c r="AZ306" s="75"/>
      <c r="BA306" s="75"/>
      <c r="BB306" s="75"/>
      <c r="BC306" s="77"/>
      <c r="BD306" s="79"/>
    </row>
    <row r="307" spans="1:56" ht="30" customHeight="1">
      <c r="A307" s="74"/>
      <c r="B307" s="97"/>
      <c r="C307" s="99"/>
      <c r="D307" s="75"/>
      <c r="E307" s="75"/>
      <c r="F307" s="76"/>
      <c r="G307" s="75"/>
      <c r="H307" s="75"/>
      <c r="I307" s="75"/>
      <c r="J307" s="77"/>
      <c r="K307" s="79"/>
      <c r="L307" s="103"/>
      <c r="M307" s="75"/>
      <c r="N307" s="75"/>
      <c r="O307" s="76"/>
      <c r="P307" s="75"/>
      <c r="Q307" s="75"/>
      <c r="R307" s="75"/>
      <c r="S307" s="77"/>
      <c r="T307" s="79"/>
      <c r="U307" s="75"/>
      <c r="V307" s="75"/>
      <c r="W307" s="75"/>
      <c r="X307" s="76"/>
      <c r="Y307" s="75"/>
      <c r="Z307" s="75"/>
      <c r="AA307" s="75"/>
      <c r="AB307" s="77"/>
      <c r="AC307" s="79"/>
      <c r="AD307" s="75"/>
      <c r="AE307" s="75"/>
      <c r="AF307" s="75"/>
      <c r="AG307" s="76"/>
      <c r="AH307" s="75"/>
      <c r="AI307" s="75"/>
      <c r="AJ307" s="75"/>
      <c r="AK307" s="77"/>
      <c r="AL307" s="79"/>
      <c r="AM307" s="75"/>
      <c r="AN307" s="75"/>
      <c r="AO307" s="75"/>
      <c r="AP307" s="76"/>
      <c r="AQ307" s="75"/>
      <c r="AR307" s="75"/>
      <c r="AS307" s="75"/>
      <c r="AT307" s="77"/>
      <c r="AU307" s="79"/>
      <c r="AV307" s="75"/>
      <c r="AW307" s="75"/>
      <c r="AX307" s="75"/>
      <c r="AY307" s="76"/>
      <c r="AZ307" s="75"/>
      <c r="BA307" s="75"/>
      <c r="BB307" s="75"/>
      <c r="BC307" s="77"/>
      <c r="BD307" s="79"/>
    </row>
    <row r="308" spans="1:56" ht="30" customHeight="1">
      <c r="A308" s="74"/>
      <c r="B308" s="97"/>
      <c r="C308" s="99"/>
      <c r="D308" s="75"/>
      <c r="E308" s="75"/>
      <c r="F308" s="76"/>
      <c r="G308" s="75"/>
      <c r="H308" s="75"/>
      <c r="I308" s="75"/>
      <c r="J308" s="77"/>
      <c r="K308" s="79"/>
      <c r="L308" s="103"/>
      <c r="M308" s="75"/>
      <c r="N308" s="75"/>
      <c r="O308" s="76"/>
      <c r="P308" s="75"/>
      <c r="Q308" s="75"/>
      <c r="R308" s="75"/>
      <c r="S308" s="77"/>
      <c r="T308" s="79"/>
      <c r="U308" s="75"/>
      <c r="V308" s="75"/>
      <c r="W308" s="75"/>
      <c r="X308" s="76"/>
      <c r="Y308" s="75"/>
      <c r="Z308" s="75"/>
      <c r="AA308" s="75"/>
      <c r="AB308" s="77"/>
      <c r="AC308" s="79"/>
      <c r="AD308" s="75"/>
      <c r="AE308" s="75"/>
      <c r="AF308" s="75"/>
      <c r="AG308" s="76"/>
      <c r="AH308" s="75"/>
      <c r="AI308" s="75"/>
      <c r="AJ308" s="75"/>
      <c r="AK308" s="77"/>
      <c r="AL308" s="79"/>
      <c r="AM308" s="75"/>
      <c r="AN308" s="75"/>
      <c r="AO308" s="75"/>
      <c r="AP308" s="76"/>
      <c r="AQ308" s="75"/>
      <c r="AR308" s="75"/>
      <c r="AS308" s="75"/>
      <c r="AT308" s="77"/>
      <c r="AU308" s="79"/>
      <c r="AV308" s="75"/>
      <c r="AW308" s="75"/>
      <c r="AX308" s="75"/>
      <c r="AY308" s="76"/>
      <c r="AZ308" s="75"/>
      <c r="BA308" s="75"/>
      <c r="BB308" s="75"/>
      <c r="BC308" s="77"/>
      <c r="BD308" s="79"/>
    </row>
    <row r="309" spans="1:56" ht="30" customHeight="1">
      <c r="A309" s="74"/>
      <c r="B309" s="97"/>
      <c r="C309" s="99"/>
      <c r="D309" s="75"/>
      <c r="E309" s="75"/>
      <c r="F309" s="76"/>
      <c r="G309" s="75"/>
      <c r="H309" s="75"/>
      <c r="I309" s="75"/>
      <c r="J309" s="77"/>
      <c r="K309" s="79"/>
      <c r="L309" s="103"/>
      <c r="M309" s="75"/>
      <c r="N309" s="75"/>
      <c r="O309" s="76"/>
      <c r="P309" s="75"/>
      <c r="Q309" s="75"/>
      <c r="R309" s="75"/>
      <c r="S309" s="77"/>
      <c r="T309" s="79"/>
      <c r="U309" s="75"/>
      <c r="V309" s="75"/>
      <c r="W309" s="75"/>
      <c r="X309" s="76"/>
      <c r="Y309" s="75"/>
      <c r="Z309" s="75"/>
      <c r="AA309" s="75"/>
      <c r="AB309" s="77"/>
      <c r="AC309" s="79"/>
      <c r="AD309" s="75"/>
      <c r="AE309" s="75"/>
      <c r="AF309" s="75"/>
      <c r="AG309" s="76"/>
      <c r="AH309" s="75"/>
      <c r="AI309" s="75"/>
      <c r="AJ309" s="75"/>
      <c r="AK309" s="77"/>
      <c r="AL309" s="79"/>
      <c r="AM309" s="75"/>
      <c r="AN309" s="75"/>
      <c r="AO309" s="75"/>
      <c r="AP309" s="76"/>
      <c r="AQ309" s="75"/>
      <c r="AR309" s="75"/>
      <c r="AS309" s="75"/>
      <c r="AT309" s="77"/>
      <c r="AU309" s="79"/>
      <c r="AV309" s="75"/>
      <c r="AW309" s="75"/>
      <c r="AX309" s="75"/>
      <c r="AY309" s="76"/>
      <c r="AZ309" s="75"/>
      <c r="BA309" s="75"/>
      <c r="BB309" s="75"/>
      <c r="BC309" s="77"/>
      <c r="BD309" s="79"/>
    </row>
    <row r="310" spans="1:56" ht="30" customHeight="1">
      <c r="A310" s="74"/>
      <c r="B310" s="97"/>
      <c r="C310" s="99"/>
      <c r="D310" s="75"/>
      <c r="E310" s="75"/>
      <c r="F310" s="76"/>
      <c r="G310" s="75"/>
      <c r="H310" s="75"/>
      <c r="I310" s="75"/>
      <c r="J310" s="77"/>
      <c r="K310" s="79"/>
      <c r="L310" s="103"/>
      <c r="M310" s="75"/>
      <c r="N310" s="75"/>
      <c r="O310" s="76"/>
      <c r="P310" s="75"/>
      <c r="Q310" s="75"/>
      <c r="R310" s="75"/>
      <c r="S310" s="77"/>
      <c r="T310" s="79"/>
      <c r="U310" s="75"/>
      <c r="V310" s="75"/>
      <c r="W310" s="75"/>
      <c r="X310" s="76"/>
      <c r="Y310" s="75"/>
      <c r="Z310" s="75"/>
      <c r="AA310" s="75"/>
      <c r="AB310" s="77"/>
      <c r="AC310" s="79"/>
      <c r="AD310" s="75"/>
      <c r="AE310" s="75"/>
      <c r="AF310" s="75"/>
      <c r="AG310" s="76"/>
      <c r="AH310" s="75"/>
      <c r="AI310" s="75"/>
      <c r="AJ310" s="75"/>
      <c r="AK310" s="77"/>
      <c r="AL310" s="79"/>
      <c r="AM310" s="75"/>
      <c r="AN310" s="75"/>
      <c r="AO310" s="75"/>
      <c r="AP310" s="76"/>
      <c r="AQ310" s="75"/>
      <c r="AR310" s="75"/>
      <c r="AS310" s="75"/>
      <c r="AT310" s="77"/>
      <c r="AU310" s="79"/>
      <c r="AV310" s="75"/>
      <c r="AW310" s="75"/>
      <c r="AX310" s="75"/>
      <c r="AY310" s="76"/>
      <c r="AZ310" s="75"/>
      <c r="BA310" s="75"/>
      <c r="BB310" s="75"/>
      <c r="BC310" s="77"/>
      <c r="BD310" s="79"/>
    </row>
    <row r="311" spans="1:56" ht="30" customHeight="1">
      <c r="A311" s="74"/>
      <c r="B311" s="97"/>
      <c r="C311" s="99"/>
      <c r="D311" s="75"/>
      <c r="E311" s="75"/>
      <c r="F311" s="76"/>
      <c r="G311" s="75"/>
      <c r="H311" s="75"/>
      <c r="I311" s="75"/>
      <c r="J311" s="77"/>
      <c r="K311" s="79"/>
      <c r="L311" s="103"/>
      <c r="M311" s="75"/>
      <c r="N311" s="75"/>
      <c r="O311" s="76"/>
      <c r="P311" s="75"/>
      <c r="Q311" s="75"/>
      <c r="R311" s="75"/>
      <c r="S311" s="77"/>
      <c r="T311" s="79"/>
      <c r="U311" s="75"/>
      <c r="V311" s="75"/>
      <c r="W311" s="75"/>
      <c r="X311" s="76"/>
      <c r="Y311" s="75"/>
      <c r="Z311" s="75"/>
      <c r="AA311" s="75"/>
      <c r="AB311" s="77"/>
      <c r="AC311" s="79"/>
      <c r="AD311" s="75"/>
      <c r="AE311" s="75"/>
      <c r="AF311" s="75"/>
      <c r="AG311" s="76"/>
      <c r="AH311" s="75"/>
      <c r="AI311" s="75"/>
      <c r="AJ311" s="75"/>
      <c r="AK311" s="77"/>
      <c r="AL311" s="79"/>
      <c r="AM311" s="75"/>
      <c r="AN311" s="75"/>
      <c r="AO311" s="75"/>
      <c r="AP311" s="76"/>
      <c r="AQ311" s="75"/>
      <c r="AR311" s="75"/>
      <c r="AS311" s="75"/>
      <c r="AT311" s="77"/>
      <c r="AU311" s="79"/>
      <c r="AV311" s="75"/>
      <c r="AW311" s="75"/>
      <c r="AX311" s="75"/>
      <c r="AY311" s="76"/>
      <c r="AZ311" s="75"/>
      <c r="BA311" s="75"/>
      <c r="BB311" s="75"/>
      <c r="BC311" s="77"/>
      <c r="BD311" s="79"/>
    </row>
    <row r="312" spans="1:56" ht="30" customHeight="1">
      <c r="A312" s="74"/>
      <c r="B312" s="97"/>
      <c r="C312" s="99"/>
      <c r="D312" s="75"/>
      <c r="E312" s="75"/>
      <c r="F312" s="76"/>
      <c r="G312" s="75"/>
      <c r="H312" s="75"/>
      <c r="I312" s="75"/>
      <c r="J312" s="77"/>
      <c r="K312" s="79"/>
      <c r="L312" s="103"/>
      <c r="M312" s="75"/>
      <c r="N312" s="75"/>
      <c r="O312" s="76"/>
      <c r="P312" s="75"/>
      <c r="Q312" s="75"/>
      <c r="R312" s="75"/>
      <c r="S312" s="77"/>
      <c r="T312" s="79"/>
      <c r="U312" s="75"/>
      <c r="V312" s="75"/>
      <c r="W312" s="75"/>
      <c r="X312" s="76"/>
      <c r="Y312" s="75"/>
      <c r="Z312" s="75"/>
      <c r="AA312" s="75"/>
      <c r="AB312" s="77"/>
      <c r="AC312" s="79"/>
      <c r="AD312" s="75"/>
      <c r="AE312" s="75"/>
      <c r="AF312" s="75"/>
      <c r="AG312" s="76"/>
      <c r="AH312" s="75"/>
      <c r="AI312" s="75"/>
      <c r="AJ312" s="75"/>
      <c r="AK312" s="77"/>
      <c r="AL312" s="79"/>
      <c r="AM312" s="75"/>
      <c r="AN312" s="75"/>
      <c r="AO312" s="75"/>
      <c r="AP312" s="76"/>
      <c r="AQ312" s="75"/>
      <c r="AR312" s="75"/>
      <c r="AS312" s="75"/>
      <c r="AT312" s="77"/>
      <c r="AU312" s="79"/>
      <c r="AV312" s="75"/>
      <c r="AW312" s="75"/>
      <c r="AX312" s="75"/>
      <c r="AY312" s="76"/>
      <c r="AZ312" s="75"/>
      <c r="BA312" s="75"/>
      <c r="BB312" s="75"/>
      <c r="BC312" s="77"/>
      <c r="BD312" s="79"/>
    </row>
    <row r="313" spans="1:56" ht="30" customHeight="1">
      <c r="A313" s="74"/>
      <c r="B313" s="97"/>
      <c r="C313" s="99"/>
      <c r="D313" s="75"/>
      <c r="E313" s="75"/>
      <c r="F313" s="76"/>
      <c r="G313" s="75"/>
      <c r="H313" s="75"/>
      <c r="I313" s="75"/>
      <c r="J313" s="77"/>
      <c r="K313" s="79"/>
      <c r="L313" s="103"/>
      <c r="M313" s="75"/>
      <c r="N313" s="75"/>
      <c r="O313" s="76"/>
      <c r="P313" s="75"/>
      <c r="Q313" s="75"/>
      <c r="R313" s="75"/>
      <c r="S313" s="77"/>
      <c r="T313" s="79"/>
      <c r="U313" s="75"/>
      <c r="V313" s="75"/>
      <c r="W313" s="75"/>
      <c r="X313" s="76"/>
      <c r="Y313" s="75"/>
      <c r="Z313" s="75"/>
      <c r="AA313" s="75"/>
      <c r="AB313" s="77"/>
      <c r="AC313" s="79"/>
      <c r="AD313" s="75"/>
      <c r="AE313" s="75"/>
      <c r="AF313" s="75"/>
      <c r="AG313" s="76"/>
      <c r="AH313" s="75"/>
      <c r="AI313" s="75"/>
      <c r="AJ313" s="75"/>
      <c r="AK313" s="77"/>
      <c r="AL313" s="79"/>
      <c r="AM313" s="75"/>
      <c r="AN313" s="75"/>
      <c r="AO313" s="75"/>
      <c r="AP313" s="76"/>
      <c r="AQ313" s="75"/>
      <c r="AR313" s="75"/>
      <c r="AS313" s="75"/>
      <c r="AT313" s="77"/>
      <c r="AU313" s="79"/>
      <c r="AV313" s="75"/>
      <c r="AW313" s="75"/>
      <c r="AX313" s="75"/>
      <c r="AY313" s="76"/>
      <c r="AZ313" s="75"/>
      <c r="BA313" s="75"/>
      <c r="BB313" s="75"/>
      <c r="BC313" s="77"/>
      <c r="BD313" s="79"/>
    </row>
    <row r="314" spans="1:56" ht="30" customHeight="1">
      <c r="A314" s="74"/>
      <c r="B314" s="97"/>
      <c r="C314" s="99"/>
      <c r="D314" s="75"/>
      <c r="E314" s="75"/>
      <c r="F314" s="76"/>
      <c r="G314" s="75"/>
      <c r="H314" s="75"/>
      <c r="I314" s="75"/>
      <c r="J314" s="77"/>
      <c r="K314" s="79"/>
      <c r="L314" s="103"/>
      <c r="M314" s="75"/>
      <c r="N314" s="75"/>
      <c r="O314" s="76"/>
      <c r="P314" s="75"/>
      <c r="Q314" s="75"/>
      <c r="R314" s="75"/>
      <c r="S314" s="77"/>
      <c r="T314" s="79"/>
      <c r="U314" s="75"/>
      <c r="V314" s="75"/>
      <c r="W314" s="75"/>
      <c r="X314" s="76"/>
      <c r="Y314" s="75"/>
      <c r="Z314" s="75"/>
      <c r="AA314" s="75"/>
      <c r="AB314" s="77"/>
      <c r="AC314" s="79"/>
      <c r="AD314" s="75"/>
      <c r="AE314" s="75"/>
      <c r="AF314" s="75"/>
      <c r="AG314" s="76"/>
      <c r="AH314" s="75"/>
      <c r="AI314" s="75"/>
      <c r="AJ314" s="75"/>
      <c r="AK314" s="77"/>
      <c r="AL314" s="79"/>
      <c r="AM314" s="75"/>
      <c r="AN314" s="75"/>
      <c r="AO314" s="75"/>
      <c r="AP314" s="76"/>
      <c r="AQ314" s="75"/>
      <c r="AR314" s="75"/>
      <c r="AS314" s="75"/>
      <c r="AT314" s="77"/>
      <c r="AU314" s="79"/>
      <c r="AV314" s="75"/>
      <c r="AW314" s="75"/>
      <c r="AX314" s="75"/>
      <c r="AY314" s="76"/>
      <c r="AZ314" s="75"/>
      <c r="BA314" s="75"/>
      <c r="BB314" s="75"/>
      <c r="BC314" s="77"/>
      <c r="BD314" s="79"/>
    </row>
    <row r="315" spans="1:56" ht="30" customHeight="1">
      <c r="A315" s="74"/>
      <c r="B315" s="97"/>
      <c r="C315" s="99"/>
      <c r="D315" s="75"/>
      <c r="E315" s="75"/>
      <c r="F315" s="76"/>
      <c r="G315" s="75"/>
      <c r="H315" s="75"/>
      <c r="I315" s="75"/>
      <c r="J315" s="77"/>
      <c r="K315" s="79"/>
      <c r="L315" s="103"/>
      <c r="M315" s="75"/>
      <c r="N315" s="75"/>
      <c r="O315" s="76"/>
      <c r="P315" s="75"/>
      <c r="Q315" s="75"/>
      <c r="R315" s="75"/>
      <c r="S315" s="77"/>
      <c r="T315" s="79"/>
      <c r="U315" s="75"/>
      <c r="V315" s="75"/>
      <c r="W315" s="75"/>
      <c r="X315" s="76"/>
      <c r="Y315" s="75"/>
      <c r="Z315" s="75"/>
      <c r="AA315" s="75"/>
      <c r="AB315" s="77"/>
      <c r="AC315" s="79"/>
      <c r="AD315" s="75"/>
      <c r="AE315" s="75"/>
      <c r="AF315" s="75"/>
      <c r="AG315" s="76"/>
      <c r="AH315" s="75"/>
      <c r="AI315" s="75"/>
      <c r="AJ315" s="75"/>
      <c r="AK315" s="77"/>
      <c r="AL315" s="79"/>
      <c r="AM315" s="75"/>
      <c r="AN315" s="75"/>
      <c r="AO315" s="75"/>
      <c r="AP315" s="76"/>
      <c r="AQ315" s="75"/>
      <c r="AR315" s="75"/>
      <c r="AS315" s="75"/>
      <c r="AT315" s="77"/>
      <c r="AU315" s="79"/>
      <c r="AV315" s="75"/>
      <c r="AW315" s="75"/>
      <c r="AX315" s="75"/>
      <c r="AY315" s="76"/>
      <c r="AZ315" s="75"/>
      <c r="BA315" s="75"/>
      <c r="BB315" s="75"/>
      <c r="BC315" s="77"/>
      <c r="BD315" s="79"/>
    </row>
    <row r="316" spans="1:56" ht="30" customHeight="1">
      <c r="A316" s="74"/>
      <c r="B316" s="97"/>
      <c r="C316" s="99"/>
      <c r="D316" s="75"/>
      <c r="E316" s="75"/>
      <c r="F316" s="76"/>
      <c r="G316" s="75"/>
      <c r="H316" s="75"/>
      <c r="I316" s="75"/>
      <c r="J316" s="77"/>
      <c r="K316" s="79"/>
      <c r="L316" s="103"/>
      <c r="M316" s="75"/>
      <c r="N316" s="75"/>
      <c r="O316" s="76"/>
      <c r="P316" s="75"/>
      <c r="Q316" s="75"/>
      <c r="R316" s="75"/>
      <c r="S316" s="77"/>
      <c r="T316" s="79"/>
      <c r="U316" s="75"/>
      <c r="V316" s="75"/>
      <c r="W316" s="75"/>
      <c r="X316" s="76"/>
      <c r="Y316" s="75"/>
      <c r="Z316" s="75"/>
      <c r="AA316" s="75"/>
      <c r="AB316" s="77"/>
      <c r="AC316" s="79"/>
      <c r="AD316" s="75"/>
      <c r="AE316" s="75"/>
      <c r="AF316" s="75"/>
      <c r="AG316" s="76"/>
      <c r="AH316" s="75"/>
      <c r="AI316" s="75"/>
      <c r="AJ316" s="75"/>
      <c r="AK316" s="77"/>
      <c r="AL316" s="79"/>
      <c r="AM316" s="75"/>
      <c r="AN316" s="75"/>
      <c r="AO316" s="75"/>
      <c r="AP316" s="76"/>
      <c r="AQ316" s="75"/>
      <c r="AR316" s="75"/>
      <c r="AS316" s="75"/>
      <c r="AT316" s="77"/>
      <c r="AU316" s="79"/>
      <c r="AV316" s="75"/>
      <c r="AW316" s="75"/>
      <c r="AX316" s="75"/>
      <c r="AY316" s="76"/>
      <c r="AZ316" s="75"/>
      <c r="BA316" s="75"/>
      <c r="BB316" s="75"/>
      <c r="BC316" s="77"/>
      <c r="BD316" s="79"/>
    </row>
    <row r="317" spans="1:56" ht="30" customHeight="1">
      <c r="A317" s="74"/>
      <c r="B317" s="97"/>
      <c r="C317" s="99"/>
      <c r="D317" s="75"/>
      <c r="E317" s="75"/>
      <c r="F317" s="76"/>
      <c r="G317" s="75"/>
      <c r="H317" s="75"/>
      <c r="I317" s="75"/>
      <c r="J317" s="77"/>
      <c r="K317" s="79"/>
      <c r="L317" s="103"/>
      <c r="M317" s="75"/>
      <c r="N317" s="75"/>
      <c r="O317" s="76"/>
      <c r="P317" s="75"/>
      <c r="Q317" s="75"/>
      <c r="R317" s="75"/>
      <c r="S317" s="77"/>
      <c r="T317" s="79"/>
      <c r="U317" s="75"/>
      <c r="V317" s="75"/>
      <c r="W317" s="75"/>
      <c r="X317" s="76"/>
      <c r="Y317" s="75"/>
      <c r="Z317" s="75"/>
      <c r="AA317" s="75"/>
      <c r="AB317" s="77"/>
      <c r="AC317" s="79"/>
      <c r="AD317" s="75"/>
      <c r="AE317" s="75"/>
      <c r="AF317" s="75"/>
      <c r="AG317" s="76"/>
      <c r="AH317" s="75"/>
      <c r="AI317" s="75"/>
      <c r="AJ317" s="75"/>
      <c r="AK317" s="77"/>
      <c r="AL317" s="79"/>
      <c r="AM317" s="75"/>
      <c r="AN317" s="75"/>
      <c r="AO317" s="75"/>
      <c r="AP317" s="76"/>
      <c r="AQ317" s="75"/>
      <c r="AR317" s="75"/>
      <c r="AS317" s="75"/>
      <c r="AT317" s="77"/>
      <c r="AU317" s="79"/>
      <c r="AV317" s="75"/>
      <c r="AW317" s="75"/>
      <c r="AX317" s="75"/>
      <c r="AY317" s="76"/>
      <c r="AZ317" s="75"/>
      <c r="BA317" s="75"/>
      <c r="BB317" s="75"/>
      <c r="BC317" s="77"/>
      <c r="BD317" s="79"/>
    </row>
    <row r="318" spans="1:56" ht="30" customHeight="1">
      <c r="A318" s="74"/>
      <c r="B318" s="97"/>
      <c r="C318" s="99"/>
      <c r="D318" s="75"/>
      <c r="E318" s="75"/>
      <c r="F318" s="76"/>
      <c r="G318" s="75"/>
      <c r="H318" s="75"/>
      <c r="I318" s="75"/>
      <c r="J318" s="77"/>
      <c r="K318" s="79"/>
      <c r="L318" s="103"/>
      <c r="M318" s="75"/>
      <c r="N318" s="75"/>
      <c r="O318" s="76"/>
      <c r="P318" s="75"/>
      <c r="Q318" s="75"/>
      <c r="R318" s="75"/>
      <c r="S318" s="77"/>
      <c r="T318" s="79"/>
      <c r="U318" s="75"/>
      <c r="V318" s="75"/>
      <c r="W318" s="75"/>
      <c r="X318" s="76"/>
      <c r="Y318" s="75"/>
      <c r="Z318" s="75"/>
      <c r="AA318" s="75"/>
      <c r="AB318" s="77"/>
      <c r="AC318" s="79"/>
      <c r="AD318" s="75"/>
      <c r="AE318" s="75"/>
      <c r="AF318" s="75"/>
      <c r="AG318" s="76"/>
      <c r="AH318" s="75"/>
      <c r="AI318" s="75"/>
      <c r="AJ318" s="75"/>
      <c r="AK318" s="77"/>
      <c r="AL318" s="79"/>
      <c r="AM318" s="75"/>
      <c r="AN318" s="75"/>
      <c r="AO318" s="75"/>
      <c r="AP318" s="76"/>
      <c r="AQ318" s="75"/>
      <c r="AR318" s="75"/>
      <c r="AS318" s="75"/>
      <c r="AT318" s="77"/>
      <c r="AU318" s="79"/>
      <c r="AV318" s="75"/>
      <c r="AW318" s="75"/>
      <c r="AX318" s="75"/>
      <c r="AY318" s="76"/>
      <c r="AZ318" s="75"/>
      <c r="BA318" s="75"/>
      <c r="BB318" s="75"/>
      <c r="BC318" s="77"/>
      <c r="BD318" s="79"/>
    </row>
    <row r="319" spans="1:56" ht="30" customHeight="1">
      <c r="A319" s="74"/>
      <c r="B319" s="97"/>
      <c r="C319" s="99"/>
      <c r="D319" s="75"/>
      <c r="E319" s="75"/>
      <c r="F319" s="76"/>
      <c r="G319" s="75"/>
      <c r="H319" s="75"/>
      <c r="I319" s="75"/>
      <c r="J319" s="77"/>
      <c r="K319" s="79"/>
      <c r="L319" s="103"/>
      <c r="M319" s="75"/>
      <c r="N319" s="75"/>
      <c r="O319" s="76"/>
      <c r="P319" s="75"/>
      <c r="Q319" s="75"/>
      <c r="R319" s="75"/>
      <c r="S319" s="77"/>
      <c r="T319" s="79"/>
      <c r="U319" s="75"/>
      <c r="V319" s="75"/>
      <c r="W319" s="75"/>
      <c r="X319" s="76"/>
      <c r="Y319" s="75"/>
      <c r="Z319" s="75"/>
      <c r="AA319" s="75"/>
      <c r="AB319" s="77"/>
      <c r="AC319" s="79"/>
      <c r="AD319" s="75"/>
      <c r="AE319" s="75"/>
      <c r="AF319" s="75"/>
      <c r="AG319" s="76"/>
      <c r="AH319" s="75"/>
      <c r="AI319" s="75"/>
      <c r="AJ319" s="75"/>
      <c r="AK319" s="77"/>
      <c r="AL319" s="79"/>
      <c r="AM319" s="75"/>
      <c r="AN319" s="75"/>
      <c r="AO319" s="75"/>
      <c r="AP319" s="76"/>
      <c r="AQ319" s="75"/>
      <c r="AR319" s="75"/>
      <c r="AS319" s="75"/>
      <c r="AT319" s="77"/>
      <c r="AU319" s="79"/>
      <c r="AV319" s="75"/>
      <c r="AW319" s="75"/>
      <c r="AX319" s="75"/>
      <c r="AY319" s="76"/>
      <c r="AZ319" s="75"/>
      <c r="BA319" s="75"/>
      <c r="BB319" s="75"/>
      <c r="BC319" s="77"/>
      <c r="BD319" s="79"/>
    </row>
    <row r="320" spans="1:56" ht="30" customHeight="1">
      <c r="A320" s="74"/>
      <c r="B320" s="97"/>
      <c r="C320" s="99"/>
      <c r="D320" s="75"/>
      <c r="E320" s="75"/>
      <c r="F320" s="76"/>
      <c r="G320" s="75"/>
      <c r="H320" s="75"/>
      <c r="I320" s="75"/>
      <c r="J320" s="77"/>
      <c r="K320" s="79"/>
      <c r="L320" s="103"/>
      <c r="M320" s="75"/>
      <c r="N320" s="75"/>
      <c r="O320" s="76"/>
      <c r="P320" s="75"/>
      <c r="Q320" s="75"/>
      <c r="R320" s="75"/>
      <c r="S320" s="77"/>
      <c r="T320" s="79"/>
      <c r="U320" s="75"/>
      <c r="V320" s="75"/>
      <c r="W320" s="75"/>
      <c r="X320" s="76"/>
      <c r="Y320" s="75"/>
      <c r="Z320" s="75"/>
      <c r="AA320" s="75"/>
      <c r="AB320" s="77"/>
      <c r="AC320" s="79"/>
      <c r="AD320" s="75"/>
      <c r="AE320" s="75"/>
      <c r="AF320" s="75"/>
      <c r="AG320" s="76"/>
      <c r="AH320" s="75"/>
      <c r="AI320" s="75"/>
      <c r="AJ320" s="75"/>
      <c r="AK320" s="77"/>
      <c r="AL320" s="79"/>
      <c r="AM320" s="75"/>
      <c r="AN320" s="75"/>
      <c r="AO320" s="75"/>
      <c r="AP320" s="76"/>
      <c r="AQ320" s="75"/>
      <c r="AR320" s="75"/>
      <c r="AS320" s="75"/>
      <c r="AT320" s="77"/>
      <c r="AU320" s="79"/>
      <c r="AV320" s="75"/>
      <c r="AW320" s="75"/>
      <c r="AX320" s="75"/>
      <c r="AY320" s="76"/>
      <c r="AZ320" s="75"/>
      <c r="BA320" s="75"/>
      <c r="BB320" s="75"/>
      <c r="BC320" s="77"/>
      <c r="BD320" s="79"/>
    </row>
    <row r="321" spans="1:56" ht="30" customHeight="1">
      <c r="A321" s="74"/>
      <c r="B321" s="97"/>
      <c r="C321" s="99"/>
      <c r="D321" s="75"/>
      <c r="E321" s="75"/>
      <c r="F321" s="76"/>
      <c r="G321" s="75"/>
      <c r="H321" s="75"/>
      <c r="I321" s="75"/>
      <c r="J321" s="77"/>
      <c r="K321" s="79"/>
      <c r="L321" s="103"/>
      <c r="M321" s="75"/>
      <c r="N321" s="75"/>
      <c r="O321" s="76"/>
      <c r="P321" s="75"/>
      <c r="Q321" s="75"/>
      <c r="R321" s="75"/>
      <c r="S321" s="77"/>
      <c r="T321" s="79"/>
      <c r="U321" s="75"/>
      <c r="V321" s="75"/>
      <c r="W321" s="75"/>
      <c r="X321" s="76"/>
      <c r="Y321" s="75"/>
      <c r="Z321" s="75"/>
      <c r="AA321" s="75"/>
      <c r="AB321" s="77"/>
      <c r="AC321" s="79"/>
      <c r="AD321" s="75"/>
      <c r="AE321" s="75"/>
      <c r="AF321" s="75"/>
      <c r="AG321" s="76"/>
      <c r="AH321" s="75"/>
      <c r="AI321" s="75"/>
      <c r="AJ321" s="75"/>
      <c r="AK321" s="77"/>
      <c r="AL321" s="79"/>
      <c r="AM321" s="75"/>
      <c r="AN321" s="75"/>
      <c r="AO321" s="75"/>
      <c r="AP321" s="76"/>
      <c r="AQ321" s="75"/>
      <c r="AR321" s="75"/>
      <c r="AS321" s="75"/>
      <c r="AT321" s="77"/>
      <c r="AU321" s="79"/>
      <c r="AV321" s="75"/>
      <c r="AW321" s="75"/>
      <c r="AX321" s="75"/>
      <c r="AY321" s="76"/>
      <c r="AZ321" s="75"/>
      <c r="BA321" s="75"/>
      <c r="BB321" s="75"/>
      <c r="BC321" s="77"/>
      <c r="BD321" s="79"/>
    </row>
    <row r="322" spans="1:56" ht="30" customHeight="1">
      <c r="A322" s="74"/>
      <c r="B322" s="97"/>
      <c r="C322" s="99"/>
      <c r="D322" s="75"/>
      <c r="E322" s="75"/>
      <c r="F322" s="76"/>
      <c r="G322" s="75"/>
      <c r="H322" s="75"/>
      <c r="I322" s="75"/>
      <c r="J322" s="77"/>
      <c r="K322" s="79"/>
      <c r="L322" s="103"/>
      <c r="M322" s="75"/>
      <c r="N322" s="75"/>
      <c r="O322" s="76"/>
      <c r="P322" s="75"/>
      <c r="Q322" s="75"/>
      <c r="R322" s="75"/>
      <c r="S322" s="77"/>
      <c r="T322" s="79"/>
      <c r="U322" s="75"/>
      <c r="V322" s="75"/>
      <c r="W322" s="75"/>
      <c r="X322" s="76"/>
      <c r="Y322" s="75"/>
      <c r="Z322" s="75"/>
      <c r="AA322" s="75"/>
      <c r="AB322" s="77"/>
      <c r="AC322" s="79"/>
      <c r="AD322" s="75"/>
      <c r="AE322" s="75"/>
      <c r="AF322" s="75"/>
      <c r="AG322" s="76"/>
      <c r="AH322" s="75"/>
      <c r="AI322" s="75"/>
      <c r="AJ322" s="75"/>
      <c r="AK322" s="77"/>
      <c r="AL322" s="79"/>
      <c r="AM322" s="75"/>
      <c r="AN322" s="75"/>
      <c r="AO322" s="75"/>
      <c r="AP322" s="76"/>
      <c r="AQ322" s="75"/>
      <c r="AR322" s="75"/>
      <c r="AS322" s="75"/>
      <c r="AT322" s="77"/>
      <c r="AU322" s="79"/>
      <c r="AV322" s="75"/>
      <c r="AW322" s="75"/>
      <c r="AX322" s="75"/>
      <c r="AY322" s="76"/>
      <c r="AZ322" s="75"/>
      <c r="BA322" s="75"/>
      <c r="BB322" s="75"/>
      <c r="BC322" s="77"/>
      <c r="BD322" s="79"/>
    </row>
    <row r="323" spans="1:56" ht="30" customHeight="1">
      <c r="A323" s="74"/>
      <c r="B323" s="97"/>
      <c r="C323" s="99"/>
      <c r="D323" s="75"/>
      <c r="E323" s="75"/>
      <c r="F323" s="76"/>
      <c r="G323" s="75"/>
      <c r="H323" s="75"/>
      <c r="I323" s="75"/>
      <c r="J323" s="77"/>
      <c r="K323" s="79"/>
      <c r="L323" s="103"/>
      <c r="M323" s="75"/>
      <c r="N323" s="75"/>
      <c r="O323" s="76"/>
      <c r="P323" s="75"/>
      <c r="Q323" s="75"/>
      <c r="R323" s="75"/>
      <c r="S323" s="77"/>
      <c r="T323" s="79"/>
      <c r="U323" s="75"/>
      <c r="V323" s="75"/>
      <c r="W323" s="75"/>
      <c r="X323" s="76"/>
      <c r="Y323" s="75"/>
      <c r="Z323" s="75"/>
      <c r="AA323" s="75"/>
      <c r="AB323" s="77"/>
      <c r="AC323" s="79"/>
      <c r="AD323" s="75"/>
      <c r="AE323" s="75"/>
      <c r="AF323" s="75"/>
      <c r="AG323" s="76"/>
      <c r="AH323" s="75"/>
      <c r="AI323" s="75"/>
      <c r="AJ323" s="75"/>
      <c r="AK323" s="77"/>
      <c r="AL323" s="79"/>
      <c r="AM323" s="75"/>
      <c r="AN323" s="75"/>
      <c r="AO323" s="75"/>
      <c r="AP323" s="76"/>
      <c r="AQ323" s="75"/>
      <c r="AR323" s="75"/>
      <c r="AS323" s="75"/>
      <c r="AT323" s="77"/>
      <c r="AU323" s="79"/>
      <c r="AV323" s="75"/>
      <c r="AW323" s="75"/>
      <c r="AX323" s="75"/>
      <c r="AY323" s="76"/>
      <c r="AZ323" s="75"/>
      <c r="BA323" s="75"/>
      <c r="BB323" s="75"/>
      <c r="BC323" s="77"/>
      <c r="BD323" s="79"/>
    </row>
    <row r="324" spans="1:56" ht="30" customHeight="1">
      <c r="A324" s="74"/>
      <c r="B324" s="97"/>
      <c r="C324" s="99"/>
      <c r="D324" s="75"/>
      <c r="E324" s="75"/>
      <c r="F324" s="76"/>
      <c r="G324" s="75"/>
      <c r="H324" s="75"/>
      <c r="I324" s="75"/>
      <c r="J324" s="77"/>
      <c r="K324" s="79"/>
      <c r="L324" s="103"/>
      <c r="M324" s="75"/>
      <c r="N324" s="75"/>
      <c r="O324" s="76"/>
      <c r="P324" s="75"/>
      <c r="Q324" s="75"/>
      <c r="R324" s="75"/>
      <c r="S324" s="77"/>
      <c r="T324" s="79"/>
      <c r="U324" s="75"/>
      <c r="V324" s="75"/>
      <c r="W324" s="75"/>
      <c r="X324" s="76"/>
      <c r="Y324" s="75"/>
      <c r="Z324" s="75"/>
      <c r="AA324" s="75"/>
      <c r="AB324" s="77"/>
      <c r="AC324" s="79"/>
      <c r="AD324" s="75"/>
      <c r="AE324" s="75"/>
      <c r="AF324" s="75"/>
      <c r="AG324" s="76"/>
      <c r="AH324" s="75"/>
      <c r="AI324" s="75"/>
      <c r="AJ324" s="75"/>
      <c r="AK324" s="77"/>
      <c r="AL324" s="79"/>
      <c r="AM324" s="75"/>
      <c r="AN324" s="75"/>
      <c r="AO324" s="75"/>
      <c r="AP324" s="76"/>
      <c r="AQ324" s="75"/>
      <c r="AR324" s="75"/>
      <c r="AS324" s="75"/>
      <c r="AT324" s="77"/>
      <c r="AU324" s="79"/>
      <c r="AV324" s="75"/>
      <c r="AW324" s="75"/>
      <c r="AX324" s="75"/>
      <c r="AY324" s="76"/>
      <c r="AZ324" s="75"/>
      <c r="BA324" s="75"/>
      <c r="BB324" s="75"/>
      <c r="BC324" s="77"/>
      <c r="BD324" s="79"/>
    </row>
    <row r="325" spans="1:56" ht="30" customHeight="1">
      <c r="A325" s="74"/>
      <c r="B325" s="97"/>
      <c r="C325" s="99"/>
      <c r="D325" s="75"/>
      <c r="E325" s="75"/>
      <c r="F325" s="76"/>
      <c r="G325" s="75"/>
      <c r="H325" s="75"/>
      <c r="I325" s="75"/>
      <c r="J325" s="77"/>
      <c r="K325" s="79"/>
      <c r="L325" s="103"/>
      <c r="M325" s="75"/>
      <c r="N325" s="75"/>
      <c r="O325" s="76"/>
      <c r="P325" s="75"/>
      <c r="Q325" s="75"/>
      <c r="R325" s="75"/>
      <c r="S325" s="77"/>
      <c r="T325" s="79"/>
      <c r="U325" s="75"/>
      <c r="V325" s="75"/>
      <c r="W325" s="75"/>
      <c r="X325" s="76"/>
      <c r="Y325" s="75"/>
      <c r="Z325" s="75"/>
      <c r="AA325" s="75"/>
      <c r="AB325" s="77"/>
      <c r="AC325" s="79"/>
      <c r="AD325" s="75"/>
      <c r="AE325" s="75"/>
      <c r="AF325" s="75"/>
      <c r="AG325" s="76"/>
      <c r="AH325" s="75"/>
      <c r="AI325" s="75"/>
      <c r="AJ325" s="75"/>
      <c r="AK325" s="77"/>
      <c r="AL325" s="79"/>
      <c r="AM325" s="75"/>
      <c r="AN325" s="75"/>
      <c r="AO325" s="75"/>
      <c r="AP325" s="76"/>
      <c r="AQ325" s="75"/>
      <c r="AR325" s="75"/>
      <c r="AS325" s="75"/>
      <c r="AT325" s="77"/>
      <c r="AU325" s="79"/>
      <c r="AV325" s="75"/>
      <c r="AW325" s="75"/>
      <c r="AX325" s="75"/>
      <c r="AY325" s="76"/>
      <c r="AZ325" s="75"/>
      <c r="BA325" s="75"/>
      <c r="BB325" s="75"/>
      <c r="BC325" s="77"/>
      <c r="BD325" s="79"/>
    </row>
    <row r="326" spans="1:56" ht="30" customHeight="1">
      <c r="A326" s="74"/>
      <c r="B326" s="97"/>
      <c r="C326" s="99"/>
      <c r="D326" s="75"/>
      <c r="E326" s="75"/>
      <c r="F326" s="76"/>
      <c r="G326" s="75"/>
      <c r="H326" s="75"/>
      <c r="I326" s="75"/>
      <c r="J326" s="77"/>
      <c r="K326" s="79"/>
      <c r="L326" s="103"/>
      <c r="M326" s="75"/>
      <c r="N326" s="75"/>
      <c r="O326" s="76"/>
      <c r="P326" s="75"/>
      <c r="Q326" s="75"/>
      <c r="R326" s="75"/>
      <c r="S326" s="77"/>
      <c r="T326" s="79"/>
      <c r="U326" s="75"/>
      <c r="V326" s="75"/>
      <c r="W326" s="75"/>
      <c r="X326" s="76"/>
      <c r="Y326" s="75"/>
      <c r="Z326" s="75"/>
      <c r="AA326" s="75"/>
      <c r="AB326" s="77"/>
      <c r="AC326" s="79"/>
      <c r="AD326" s="75"/>
      <c r="AE326" s="75"/>
      <c r="AF326" s="75"/>
      <c r="AG326" s="76"/>
      <c r="AH326" s="75"/>
      <c r="AI326" s="75"/>
      <c r="AJ326" s="75"/>
      <c r="AK326" s="77"/>
      <c r="AL326" s="79"/>
      <c r="AM326" s="75"/>
      <c r="AN326" s="75"/>
      <c r="AO326" s="75"/>
      <c r="AP326" s="76"/>
      <c r="AQ326" s="75"/>
      <c r="AR326" s="75"/>
      <c r="AS326" s="75"/>
      <c r="AT326" s="77"/>
      <c r="AU326" s="79"/>
      <c r="AV326" s="75"/>
      <c r="AW326" s="75"/>
      <c r="AX326" s="75"/>
      <c r="AY326" s="76"/>
      <c r="AZ326" s="75"/>
      <c r="BA326" s="75"/>
      <c r="BB326" s="75"/>
      <c r="BC326" s="77"/>
      <c r="BD326" s="79"/>
    </row>
    <row r="327" spans="1:56" ht="30" customHeight="1">
      <c r="A327" s="74"/>
      <c r="B327" s="97"/>
      <c r="C327" s="99"/>
      <c r="D327" s="75"/>
      <c r="E327" s="75"/>
      <c r="F327" s="76"/>
      <c r="G327" s="75"/>
      <c r="H327" s="75"/>
      <c r="I327" s="75"/>
      <c r="J327" s="77"/>
      <c r="K327" s="79"/>
      <c r="L327" s="103"/>
      <c r="M327" s="75"/>
      <c r="N327" s="75"/>
      <c r="O327" s="76"/>
      <c r="P327" s="75"/>
      <c r="Q327" s="75"/>
      <c r="R327" s="75"/>
      <c r="S327" s="77"/>
      <c r="T327" s="79"/>
      <c r="U327" s="75"/>
      <c r="V327" s="75"/>
      <c r="W327" s="75"/>
      <c r="X327" s="76"/>
      <c r="Y327" s="75"/>
      <c r="Z327" s="75"/>
      <c r="AA327" s="75"/>
      <c r="AB327" s="77"/>
      <c r="AC327" s="79"/>
      <c r="AD327" s="75"/>
      <c r="AE327" s="75"/>
      <c r="AF327" s="75"/>
      <c r="AG327" s="76"/>
      <c r="AH327" s="75"/>
      <c r="AI327" s="75"/>
      <c r="AJ327" s="75"/>
      <c r="AK327" s="77"/>
      <c r="AL327" s="79"/>
      <c r="AM327" s="75"/>
      <c r="AN327" s="75"/>
      <c r="AO327" s="75"/>
      <c r="AP327" s="76"/>
      <c r="AQ327" s="75"/>
      <c r="AR327" s="75"/>
      <c r="AS327" s="75"/>
      <c r="AT327" s="77"/>
      <c r="AU327" s="79"/>
      <c r="AV327" s="75"/>
      <c r="AW327" s="75"/>
      <c r="AX327" s="75"/>
      <c r="AY327" s="76"/>
      <c r="AZ327" s="75"/>
      <c r="BA327" s="75"/>
      <c r="BB327" s="75"/>
      <c r="BC327" s="77"/>
      <c r="BD327" s="79"/>
    </row>
    <row r="328" spans="1:56" ht="30" customHeight="1">
      <c r="A328" s="74"/>
      <c r="B328" s="97"/>
      <c r="C328" s="99"/>
      <c r="D328" s="75"/>
      <c r="E328" s="75"/>
      <c r="F328" s="76"/>
      <c r="G328" s="75"/>
      <c r="H328" s="75"/>
      <c r="I328" s="75"/>
      <c r="J328" s="77"/>
      <c r="K328" s="79"/>
      <c r="L328" s="103"/>
      <c r="M328" s="75"/>
      <c r="N328" s="75"/>
      <c r="O328" s="76"/>
      <c r="P328" s="75"/>
      <c r="Q328" s="75"/>
      <c r="R328" s="75"/>
      <c r="S328" s="77"/>
      <c r="T328" s="79"/>
      <c r="U328" s="75"/>
      <c r="V328" s="75"/>
      <c r="W328" s="75"/>
      <c r="X328" s="76"/>
      <c r="Y328" s="75"/>
      <c r="Z328" s="75"/>
      <c r="AA328" s="75"/>
      <c r="AB328" s="77"/>
      <c r="AC328" s="79"/>
      <c r="AD328" s="75"/>
      <c r="AE328" s="75"/>
      <c r="AF328" s="75"/>
      <c r="AG328" s="76"/>
      <c r="AH328" s="75"/>
      <c r="AI328" s="75"/>
      <c r="AJ328" s="75"/>
      <c r="AK328" s="77"/>
      <c r="AL328" s="79"/>
      <c r="AM328" s="75"/>
      <c r="AN328" s="75"/>
      <c r="AO328" s="75"/>
      <c r="AP328" s="76"/>
      <c r="AQ328" s="75"/>
      <c r="AR328" s="75"/>
      <c r="AS328" s="75"/>
      <c r="AT328" s="77"/>
      <c r="AU328" s="79"/>
      <c r="AV328" s="75"/>
      <c r="AW328" s="75"/>
      <c r="AX328" s="75"/>
      <c r="AY328" s="76"/>
      <c r="AZ328" s="75"/>
      <c r="BA328" s="75"/>
      <c r="BB328" s="75"/>
      <c r="BC328" s="77"/>
      <c r="BD328" s="79"/>
    </row>
    <row r="329" spans="1:56" ht="30" customHeight="1">
      <c r="A329" s="74"/>
      <c r="B329" s="97"/>
      <c r="C329" s="99"/>
      <c r="D329" s="75"/>
      <c r="E329" s="75"/>
      <c r="F329" s="76"/>
      <c r="G329" s="75"/>
      <c r="H329" s="75"/>
      <c r="I329" s="75"/>
      <c r="J329" s="77"/>
      <c r="K329" s="79"/>
      <c r="L329" s="103"/>
      <c r="M329" s="75"/>
      <c r="N329" s="75"/>
      <c r="O329" s="76"/>
      <c r="P329" s="75"/>
      <c r="Q329" s="75"/>
      <c r="R329" s="75"/>
      <c r="S329" s="77"/>
      <c r="T329" s="79"/>
      <c r="U329" s="75"/>
      <c r="V329" s="75"/>
      <c r="W329" s="75"/>
      <c r="X329" s="76"/>
      <c r="Y329" s="75"/>
      <c r="Z329" s="75"/>
      <c r="AA329" s="75"/>
      <c r="AB329" s="77"/>
      <c r="AC329" s="79"/>
      <c r="AD329" s="75"/>
      <c r="AE329" s="75"/>
      <c r="AF329" s="75"/>
      <c r="AG329" s="76"/>
      <c r="AH329" s="75"/>
      <c r="AI329" s="75"/>
      <c r="AJ329" s="75"/>
      <c r="AK329" s="77"/>
      <c r="AL329" s="79"/>
      <c r="AM329" s="75"/>
      <c r="AN329" s="75"/>
      <c r="AO329" s="75"/>
      <c r="AP329" s="76"/>
      <c r="AQ329" s="75"/>
      <c r="AR329" s="75"/>
      <c r="AS329" s="75"/>
      <c r="AT329" s="77"/>
      <c r="AU329" s="79"/>
      <c r="AV329" s="75"/>
      <c r="AW329" s="75"/>
      <c r="AX329" s="75"/>
      <c r="AY329" s="76"/>
      <c r="AZ329" s="75"/>
      <c r="BA329" s="75"/>
      <c r="BB329" s="75"/>
      <c r="BC329" s="77"/>
      <c r="BD329" s="79"/>
    </row>
    <row r="330" spans="1:56" ht="30" customHeight="1">
      <c r="A330" s="74"/>
      <c r="B330" s="97"/>
      <c r="C330" s="99"/>
      <c r="D330" s="75"/>
      <c r="E330" s="75"/>
      <c r="F330" s="76"/>
      <c r="G330" s="75"/>
      <c r="H330" s="75"/>
      <c r="I330" s="75"/>
      <c r="J330" s="77"/>
      <c r="K330" s="79"/>
      <c r="L330" s="103"/>
      <c r="M330" s="75"/>
      <c r="N330" s="75"/>
      <c r="O330" s="76"/>
      <c r="P330" s="75"/>
      <c r="Q330" s="75"/>
      <c r="R330" s="75"/>
      <c r="S330" s="77"/>
      <c r="T330" s="79"/>
      <c r="U330" s="75"/>
      <c r="V330" s="75"/>
      <c r="W330" s="75"/>
      <c r="X330" s="76"/>
      <c r="Y330" s="75"/>
      <c r="Z330" s="75"/>
      <c r="AA330" s="75"/>
      <c r="AB330" s="77"/>
      <c r="AC330" s="79"/>
      <c r="AD330" s="75"/>
      <c r="AE330" s="75"/>
      <c r="AF330" s="75"/>
      <c r="AG330" s="76"/>
      <c r="AH330" s="75"/>
      <c r="AI330" s="75"/>
      <c r="AJ330" s="75"/>
      <c r="AK330" s="77"/>
      <c r="AL330" s="79"/>
      <c r="AM330" s="75"/>
      <c r="AN330" s="75"/>
      <c r="AO330" s="75"/>
      <c r="AP330" s="76"/>
      <c r="AQ330" s="75"/>
      <c r="AR330" s="75"/>
      <c r="AS330" s="75"/>
      <c r="AT330" s="77"/>
      <c r="AU330" s="79"/>
      <c r="AV330" s="75"/>
      <c r="AW330" s="75"/>
      <c r="AX330" s="75"/>
      <c r="AY330" s="76"/>
      <c r="AZ330" s="75"/>
      <c r="BA330" s="75"/>
      <c r="BB330" s="75"/>
      <c r="BC330" s="77"/>
      <c r="BD330" s="79"/>
    </row>
    <row r="331" spans="1:56" ht="30" customHeight="1">
      <c r="A331" s="74"/>
      <c r="B331" s="97"/>
      <c r="C331" s="99"/>
      <c r="D331" s="75"/>
      <c r="E331" s="75"/>
      <c r="F331" s="76"/>
      <c r="G331" s="75"/>
      <c r="H331" s="75"/>
      <c r="I331" s="75"/>
      <c r="J331" s="77"/>
      <c r="K331" s="79"/>
      <c r="L331" s="103"/>
      <c r="M331" s="75"/>
      <c r="N331" s="75"/>
      <c r="O331" s="76"/>
      <c r="P331" s="75"/>
      <c r="Q331" s="75"/>
      <c r="R331" s="75"/>
      <c r="S331" s="77"/>
      <c r="T331" s="79"/>
      <c r="U331" s="75"/>
      <c r="V331" s="75"/>
      <c r="W331" s="75"/>
      <c r="X331" s="76"/>
      <c r="Y331" s="75"/>
      <c r="Z331" s="75"/>
      <c r="AA331" s="75"/>
      <c r="AB331" s="77"/>
      <c r="AC331" s="79"/>
      <c r="AD331" s="75"/>
      <c r="AE331" s="75"/>
      <c r="AF331" s="75"/>
      <c r="AG331" s="76"/>
      <c r="AH331" s="75"/>
      <c r="AI331" s="75"/>
      <c r="AJ331" s="75"/>
      <c r="AK331" s="77"/>
      <c r="AL331" s="79"/>
      <c r="AM331" s="75"/>
      <c r="AN331" s="75"/>
      <c r="AO331" s="75"/>
      <c r="AP331" s="76"/>
      <c r="AQ331" s="75"/>
      <c r="AR331" s="75"/>
      <c r="AS331" s="75"/>
      <c r="AT331" s="77"/>
      <c r="AU331" s="79"/>
      <c r="AV331" s="75"/>
      <c r="AW331" s="75"/>
      <c r="AX331" s="75"/>
      <c r="AY331" s="76"/>
      <c r="AZ331" s="75"/>
      <c r="BA331" s="75"/>
      <c r="BB331" s="75"/>
      <c r="BC331" s="77"/>
      <c r="BD331" s="79"/>
    </row>
    <row r="332" spans="1:56" ht="30" customHeight="1">
      <c r="A332" s="74"/>
      <c r="B332" s="97"/>
      <c r="C332" s="99"/>
      <c r="D332" s="75"/>
      <c r="E332" s="75"/>
      <c r="F332" s="76"/>
      <c r="G332" s="75"/>
      <c r="H332" s="75"/>
      <c r="I332" s="75"/>
      <c r="J332" s="77"/>
      <c r="K332" s="79"/>
      <c r="L332" s="103"/>
      <c r="M332" s="75"/>
      <c r="N332" s="75"/>
      <c r="O332" s="76"/>
      <c r="P332" s="75"/>
      <c r="Q332" s="75"/>
      <c r="R332" s="75"/>
      <c r="S332" s="77"/>
      <c r="T332" s="79"/>
      <c r="U332" s="75"/>
      <c r="V332" s="75"/>
      <c r="W332" s="75"/>
      <c r="X332" s="76"/>
      <c r="Y332" s="75"/>
      <c r="Z332" s="75"/>
      <c r="AA332" s="75"/>
      <c r="AB332" s="77"/>
      <c r="AC332" s="79"/>
      <c r="AD332" s="75"/>
      <c r="AE332" s="75"/>
      <c r="AF332" s="75"/>
      <c r="AG332" s="76"/>
      <c r="AH332" s="75"/>
      <c r="AI332" s="75"/>
      <c r="AJ332" s="75"/>
      <c r="AK332" s="77"/>
      <c r="AL332" s="79"/>
      <c r="AM332" s="75"/>
      <c r="AN332" s="75"/>
      <c r="AO332" s="75"/>
      <c r="AP332" s="76"/>
      <c r="AQ332" s="75"/>
      <c r="AR332" s="75"/>
      <c r="AS332" s="75"/>
      <c r="AT332" s="77"/>
      <c r="AU332" s="79"/>
      <c r="AV332" s="75"/>
      <c r="AW332" s="75"/>
      <c r="AX332" s="75"/>
      <c r="AY332" s="76"/>
      <c r="AZ332" s="75"/>
      <c r="BA332" s="75"/>
      <c r="BB332" s="75"/>
      <c r="BC332" s="77"/>
      <c r="BD332" s="79"/>
    </row>
    <row r="333" spans="1:56" ht="30" customHeight="1">
      <c r="A333" s="74"/>
      <c r="B333" s="97"/>
      <c r="C333" s="99"/>
      <c r="D333" s="75"/>
      <c r="E333" s="75"/>
      <c r="F333" s="76"/>
      <c r="G333" s="75"/>
      <c r="H333" s="75"/>
      <c r="I333" s="75"/>
      <c r="J333" s="77"/>
      <c r="K333" s="79"/>
      <c r="L333" s="103"/>
      <c r="M333" s="75"/>
      <c r="N333" s="75"/>
      <c r="O333" s="76"/>
      <c r="P333" s="75"/>
      <c r="Q333" s="75"/>
      <c r="R333" s="75"/>
      <c r="S333" s="77"/>
      <c r="T333" s="79"/>
      <c r="U333" s="75"/>
      <c r="V333" s="75"/>
      <c r="W333" s="75"/>
      <c r="X333" s="76"/>
      <c r="Y333" s="75"/>
      <c r="Z333" s="75"/>
      <c r="AA333" s="75"/>
      <c r="AB333" s="77"/>
      <c r="AC333" s="79"/>
      <c r="AD333" s="75"/>
      <c r="AE333" s="75"/>
      <c r="AF333" s="75"/>
      <c r="AG333" s="76"/>
      <c r="AH333" s="75"/>
      <c r="AI333" s="75"/>
      <c r="AJ333" s="75"/>
      <c r="AK333" s="77"/>
      <c r="AL333" s="79"/>
      <c r="AM333" s="75"/>
      <c r="AN333" s="75"/>
      <c r="AO333" s="75"/>
      <c r="AP333" s="76"/>
      <c r="AQ333" s="75"/>
      <c r="AR333" s="75"/>
      <c r="AS333" s="75"/>
      <c r="AT333" s="77"/>
      <c r="AU333" s="79"/>
      <c r="AV333" s="75"/>
      <c r="AW333" s="75"/>
      <c r="AX333" s="75"/>
      <c r="AY333" s="76"/>
      <c r="AZ333" s="75"/>
      <c r="BA333" s="75"/>
      <c r="BB333" s="75"/>
      <c r="BC333" s="77"/>
      <c r="BD333" s="79"/>
    </row>
    <row r="334" spans="1:56" ht="30" customHeight="1">
      <c r="A334" s="74"/>
      <c r="B334" s="97"/>
      <c r="C334" s="99"/>
      <c r="D334" s="75"/>
      <c r="E334" s="75"/>
      <c r="F334" s="76"/>
      <c r="G334" s="75"/>
      <c r="H334" s="75"/>
      <c r="I334" s="75"/>
      <c r="J334" s="77"/>
      <c r="K334" s="79"/>
      <c r="L334" s="103"/>
      <c r="M334" s="75"/>
      <c r="N334" s="75"/>
      <c r="O334" s="76"/>
      <c r="P334" s="75"/>
      <c r="Q334" s="75"/>
      <c r="R334" s="75"/>
      <c r="S334" s="77"/>
      <c r="T334" s="79"/>
      <c r="U334" s="75"/>
      <c r="V334" s="75"/>
      <c r="W334" s="75"/>
      <c r="X334" s="76"/>
      <c r="Y334" s="75"/>
      <c r="Z334" s="75"/>
      <c r="AA334" s="75"/>
      <c r="AB334" s="77"/>
      <c r="AC334" s="79"/>
      <c r="AD334" s="75"/>
      <c r="AE334" s="75"/>
      <c r="AF334" s="75"/>
      <c r="AG334" s="76"/>
      <c r="AH334" s="75"/>
      <c r="AI334" s="75"/>
      <c r="AJ334" s="75"/>
      <c r="AK334" s="77"/>
      <c r="AL334" s="79"/>
      <c r="AM334" s="75"/>
      <c r="AN334" s="75"/>
      <c r="AO334" s="75"/>
      <c r="AP334" s="76"/>
      <c r="AQ334" s="75"/>
      <c r="AR334" s="75"/>
      <c r="AS334" s="75"/>
      <c r="AT334" s="77"/>
      <c r="AU334" s="79"/>
      <c r="AV334" s="75"/>
      <c r="AW334" s="75"/>
      <c r="AX334" s="75"/>
      <c r="AY334" s="76"/>
      <c r="AZ334" s="75"/>
      <c r="BA334" s="75"/>
      <c r="BB334" s="75"/>
      <c r="BC334" s="77"/>
      <c r="BD334" s="79"/>
    </row>
    <row r="335" spans="1:56" ht="30" customHeight="1">
      <c r="A335" s="74"/>
      <c r="B335" s="97"/>
      <c r="C335" s="99"/>
      <c r="D335" s="75"/>
      <c r="E335" s="75"/>
      <c r="F335" s="76"/>
      <c r="G335" s="75"/>
      <c r="H335" s="75"/>
      <c r="I335" s="75"/>
      <c r="J335" s="77"/>
      <c r="K335" s="79"/>
      <c r="L335" s="103"/>
      <c r="M335" s="75"/>
      <c r="N335" s="75"/>
      <c r="O335" s="76"/>
      <c r="P335" s="75"/>
      <c r="Q335" s="75"/>
      <c r="R335" s="75"/>
      <c r="S335" s="77"/>
      <c r="T335" s="79"/>
      <c r="U335" s="75"/>
      <c r="V335" s="75"/>
      <c r="W335" s="75"/>
      <c r="X335" s="76"/>
      <c r="Y335" s="75"/>
      <c r="Z335" s="75"/>
      <c r="AA335" s="75"/>
      <c r="AB335" s="77"/>
      <c r="AC335" s="79"/>
      <c r="AD335" s="75"/>
      <c r="AE335" s="75"/>
      <c r="AF335" s="75"/>
      <c r="AG335" s="76"/>
      <c r="AH335" s="75"/>
      <c r="AI335" s="75"/>
      <c r="AJ335" s="75"/>
      <c r="AK335" s="77"/>
      <c r="AL335" s="79"/>
      <c r="AM335" s="75"/>
      <c r="AN335" s="75"/>
      <c r="AO335" s="75"/>
      <c r="AP335" s="76"/>
      <c r="AQ335" s="75"/>
      <c r="AR335" s="75"/>
      <c r="AS335" s="75"/>
      <c r="AT335" s="77"/>
      <c r="AU335" s="79"/>
      <c r="AV335" s="75"/>
      <c r="AW335" s="75"/>
      <c r="AX335" s="75"/>
      <c r="AY335" s="76"/>
      <c r="AZ335" s="75"/>
      <c r="BA335" s="75"/>
      <c r="BB335" s="75"/>
      <c r="BC335" s="77"/>
      <c r="BD335" s="79"/>
    </row>
    <row r="336" spans="1:56" ht="30" customHeight="1">
      <c r="A336" s="74"/>
      <c r="B336" s="97"/>
      <c r="C336" s="99"/>
      <c r="D336" s="75"/>
      <c r="E336" s="75"/>
      <c r="F336" s="76"/>
      <c r="G336" s="75"/>
      <c r="H336" s="75"/>
      <c r="I336" s="75"/>
      <c r="J336" s="77"/>
      <c r="K336" s="79"/>
      <c r="L336" s="103"/>
      <c r="M336" s="75"/>
      <c r="N336" s="75"/>
      <c r="O336" s="76"/>
      <c r="P336" s="75"/>
      <c r="Q336" s="75"/>
      <c r="R336" s="75"/>
      <c r="S336" s="77"/>
      <c r="T336" s="79"/>
      <c r="U336" s="75"/>
      <c r="V336" s="75"/>
      <c r="W336" s="75"/>
      <c r="X336" s="76"/>
      <c r="Y336" s="75"/>
      <c r="Z336" s="75"/>
      <c r="AA336" s="75"/>
      <c r="AB336" s="77"/>
      <c r="AC336" s="79"/>
      <c r="AD336" s="75"/>
      <c r="AE336" s="75"/>
      <c r="AF336" s="75"/>
      <c r="AG336" s="76"/>
      <c r="AH336" s="75"/>
      <c r="AI336" s="75"/>
      <c r="AJ336" s="75"/>
      <c r="AK336" s="77"/>
      <c r="AL336" s="79"/>
      <c r="AM336" s="75"/>
      <c r="AN336" s="75"/>
      <c r="AO336" s="75"/>
      <c r="AP336" s="76"/>
      <c r="AQ336" s="75"/>
      <c r="AR336" s="75"/>
      <c r="AS336" s="75"/>
      <c r="AT336" s="77"/>
      <c r="AU336" s="79"/>
      <c r="AV336" s="75"/>
      <c r="AW336" s="75"/>
      <c r="AX336" s="75"/>
      <c r="AY336" s="76"/>
      <c r="AZ336" s="75"/>
      <c r="BA336" s="75"/>
      <c r="BB336" s="75"/>
      <c r="BC336" s="77"/>
      <c r="BD336" s="79"/>
    </row>
    <row r="337" spans="1:56" ht="30" customHeight="1">
      <c r="A337" s="74"/>
      <c r="B337" s="97"/>
      <c r="C337" s="99"/>
      <c r="D337" s="75"/>
      <c r="E337" s="75"/>
      <c r="F337" s="76"/>
      <c r="G337" s="75"/>
      <c r="H337" s="75"/>
      <c r="I337" s="75"/>
      <c r="J337" s="77"/>
      <c r="K337" s="79"/>
      <c r="L337" s="103"/>
      <c r="M337" s="75"/>
      <c r="N337" s="75"/>
      <c r="O337" s="76"/>
      <c r="P337" s="75"/>
      <c r="Q337" s="75"/>
      <c r="R337" s="75"/>
      <c r="S337" s="77"/>
      <c r="T337" s="79"/>
      <c r="U337" s="75"/>
      <c r="V337" s="75"/>
      <c r="W337" s="75"/>
      <c r="X337" s="76"/>
      <c r="Y337" s="75"/>
      <c r="Z337" s="75"/>
      <c r="AA337" s="75"/>
      <c r="AB337" s="77"/>
      <c r="AC337" s="79"/>
      <c r="AD337" s="75"/>
      <c r="AE337" s="75"/>
      <c r="AF337" s="75"/>
      <c r="AG337" s="76"/>
      <c r="AH337" s="75"/>
      <c r="AI337" s="75"/>
      <c r="AJ337" s="75"/>
      <c r="AK337" s="77"/>
      <c r="AL337" s="79"/>
      <c r="AM337" s="75"/>
      <c r="AN337" s="75"/>
      <c r="AO337" s="75"/>
      <c r="AP337" s="76"/>
      <c r="AQ337" s="75"/>
      <c r="AR337" s="75"/>
      <c r="AS337" s="75"/>
      <c r="AT337" s="77"/>
      <c r="AU337" s="79"/>
      <c r="AV337" s="75"/>
      <c r="AW337" s="75"/>
      <c r="AX337" s="75"/>
      <c r="AY337" s="76"/>
      <c r="AZ337" s="75"/>
      <c r="BA337" s="75"/>
      <c r="BB337" s="75"/>
      <c r="BC337" s="77"/>
      <c r="BD337" s="79"/>
    </row>
    <row r="338" spans="1:56" ht="30" customHeight="1">
      <c r="A338" s="74"/>
      <c r="B338" s="97"/>
      <c r="C338" s="99"/>
      <c r="D338" s="75"/>
      <c r="E338" s="75"/>
      <c r="F338" s="76"/>
      <c r="G338" s="75"/>
      <c r="H338" s="75"/>
      <c r="I338" s="75"/>
      <c r="J338" s="77"/>
      <c r="K338" s="79"/>
      <c r="L338" s="103"/>
      <c r="M338" s="75"/>
      <c r="N338" s="75"/>
      <c r="O338" s="76"/>
      <c r="P338" s="75"/>
      <c r="Q338" s="75"/>
      <c r="R338" s="75"/>
      <c r="S338" s="77"/>
      <c r="T338" s="79"/>
      <c r="U338" s="75"/>
      <c r="V338" s="75"/>
      <c r="W338" s="75"/>
      <c r="X338" s="76"/>
      <c r="Y338" s="75"/>
      <c r="Z338" s="75"/>
      <c r="AA338" s="75"/>
      <c r="AB338" s="77"/>
      <c r="AC338" s="79"/>
      <c r="AD338" s="75"/>
      <c r="AE338" s="75"/>
      <c r="AF338" s="75"/>
      <c r="AG338" s="76"/>
      <c r="AH338" s="75"/>
      <c r="AI338" s="75"/>
      <c r="AJ338" s="75"/>
      <c r="AK338" s="77"/>
      <c r="AL338" s="79"/>
      <c r="AM338" s="75"/>
      <c r="AN338" s="75"/>
      <c r="AO338" s="75"/>
      <c r="AP338" s="76"/>
      <c r="AQ338" s="75"/>
      <c r="AR338" s="75"/>
      <c r="AS338" s="75"/>
      <c r="AT338" s="77"/>
      <c r="AU338" s="79"/>
      <c r="AV338" s="75"/>
      <c r="AW338" s="75"/>
      <c r="AX338" s="75"/>
      <c r="AY338" s="76"/>
      <c r="AZ338" s="75"/>
      <c r="BA338" s="75"/>
      <c r="BB338" s="75"/>
      <c r="BC338" s="77"/>
      <c r="BD338" s="79"/>
    </row>
    <row r="339" spans="1:56" ht="30" customHeight="1">
      <c r="A339" s="74"/>
      <c r="B339" s="97"/>
      <c r="C339" s="99"/>
      <c r="D339" s="75"/>
      <c r="E339" s="75"/>
      <c r="F339" s="76"/>
      <c r="G339" s="75"/>
      <c r="H339" s="75"/>
      <c r="I339" s="75"/>
      <c r="J339" s="77"/>
      <c r="K339" s="79"/>
      <c r="L339" s="103"/>
      <c r="M339" s="75"/>
      <c r="N339" s="75"/>
      <c r="O339" s="76"/>
      <c r="P339" s="75"/>
      <c r="Q339" s="75"/>
      <c r="R339" s="75"/>
      <c r="S339" s="77"/>
      <c r="T339" s="79"/>
      <c r="U339" s="75"/>
      <c r="V339" s="75"/>
      <c r="W339" s="75"/>
      <c r="X339" s="76"/>
      <c r="Y339" s="75"/>
      <c r="Z339" s="75"/>
      <c r="AA339" s="75"/>
      <c r="AB339" s="77"/>
      <c r="AC339" s="79"/>
      <c r="AD339" s="75"/>
      <c r="AE339" s="75"/>
      <c r="AF339" s="75"/>
      <c r="AG339" s="76"/>
      <c r="AH339" s="75"/>
      <c r="AI339" s="75"/>
      <c r="AJ339" s="75"/>
      <c r="AK339" s="77"/>
      <c r="AL339" s="79"/>
      <c r="AM339" s="75"/>
      <c r="AN339" s="75"/>
      <c r="AO339" s="75"/>
      <c r="AP339" s="76"/>
      <c r="AQ339" s="75"/>
      <c r="AR339" s="75"/>
      <c r="AS339" s="75"/>
      <c r="AT339" s="77"/>
      <c r="AU339" s="79"/>
      <c r="AV339" s="75"/>
      <c r="AW339" s="75"/>
      <c r="AX339" s="75"/>
      <c r="AY339" s="76"/>
      <c r="AZ339" s="75"/>
      <c r="BA339" s="75"/>
      <c r="BB339" s="75"/>
      <c r="BC339" s="77"/>
      <c r="BD339" s="79"/>
    </row>
    <row r="340" spans="1:56" ht="30" customHeight="1">
      <c r="A340" s="74"/>
      <c r="B340" s="97"/>
      <c r="C340" s="99"/>
      <c r="D340" s="75"/>
      <c r="E340" s="75"/>
      <c r="F340" s="76"/>
      <c r="G340" s="75"/>
      <c r="H340" s="75"/>
      <c r="I340" s="75"/>
      <c r="J340" s="77"/>
      <c r="K340" s="79"/>
      <c r="L340" s="103"/>
      <c r="M340" s="75"/>
      <c r="N340" s="75"/>
      <c r="O340" s="76"/>
      <c r="P340" s="75"/>
      <c r="Q340" s="75"/>
      <c r="R340" s="75"/>
      <c r="S340" s="77"/>
      <c r="T340" s="79"/>
      <c r="U340" s="75"/>
      <c r="V340" s="75"/>
      <c r="W340" s="75"/>
      <c r="X340" s="76"/>
      <c r="Y340" s="75"/>
      <c r="Z340" s="75"/>
      <c r="AA340" s="75"/>
      <c r="AB340" s="77"/>
      <c r="AC340" s="79"/>
      <c r="AD340" s="75"/>
      <c r="AE340" s="75"/>
      <c r="AF340" s="75"/>
      <c r="AG340" s="76"/>
      <c r="AH340" s="75"/>
      <c r="AI340" s="75"/>
      <c r="AJ340" s="75"/>
      <c r="AK340" s="77"/>
      <c r="AL340" s="79"/>
      <c r="AM340" s="75"/>
      <c r="AN340" s="75"/>
      <c r="AO340" s="75"/>
      <c r="AP340" s="76"/>
      <c r="AQ340" s="75"/>
      <c r="AR340" s="75"/>
      <c r="AS340" s="75"/>
      <c r="AT340" s="77"/>
      <c r="AU340" s="79"/>
      <c r="AV340" s="75"/>
      <c r="AW340" s="75"/>
      <c r="AX340" s="75"/>
      <c r="AY340" s="76"/>
      <c r="AZ340" s="75"/>
      <c r="BA340" s="75"/>
      <c r="BB340" s="75"/>
      <c r="BC340" s="77"/>
      <c r="BD340" s="79"/>
    </row>
    <row r="341" spans="1:56" ht="30" customHeight="1">
      <c r="A341" s="74"/>
      <c r="B341" s="97"/>
      <c r="C341" s="99"/>
      <c r="D341" s="75"/>
      <c r="E341" s="75"/>
      <c r="F341" s="76"/>
      <c r="G341" s="75"/>
      <c r="H341" s="75"/>
      <c r="I341" s="75"/>
      <c r="J341" s="77"/>
      <c r="K341" s="79"/>
      <c r="L341" s="103"/>
      <c r="M341" s="75"/>
      <c r="N341" s="75"/>
      <c r="O341" s="76"/>
      <c r="P341" s="75"/>
      <c r="Q341" s="75"/>
      <c r="R341" s="75"/>
      <c r="S341" s="77"/>
      <c r="T341" s="79"/>
      <c r="U341" s="75"/>
      <c r="V341" s="75"/>
      <c r="W341" s="75"/>
      <c r="X341" s="76"/>
      <c r="Y341" s="75"/>
      <c r="Z341" s="75"/>
      <c r="AA341" s="75"/>
      <c r="AB341" s="77"/>
      <c r="AC341" s="79"/>
      <c r="AD341" s="75"/>
      <c r="AE341" s="75"/>
      <c r="AF341" s="75"/>
      <c r="AG341" s="76"/>
      <c r="AH341" s="75"/>
      <c r="AI341" s="75"/>
      <c r="AJ341" s="75"/>
      <c r="AK341" s="77"/>
      <c r="AL341" s="79"/>
      <c r="AM341" s="75"/>
      <c r="AN341" s="75"/>
      <c r="AO341" s="75"/>
      <c r="AP341" s="76"/>
      <c r="AQ341" s="75"/>
      <c r="AR341" s="75"/>
      <c r="AS341" s="75"/>
      <c r="AT341" s="77"/>
      <c r="AU341" s="79"/>
      <c r="AV341" s="75"/>
      <c r="AW341" s="75"/>
      <c r="AX341" s="75"/>
      <c r="AY341" s="76"/>
      <c r="AZ341" s="75"/>
      <c r="BA341" s="75"/>
      <c r="BB341" s="75"/>
      <c r="BC341" s="77"/>
      <c r="BD341" s="79"/>
    </row>
    <row r="342" spans="1:56" ht="30" customHeight="1">
      <c r="A342" s="74"/>
      <c r="B342" s="97"/>
      <c r="C342" s="99"/>
      <c r="D342" s="75"/>
      <c r="E342" s="75"/>
      <c r="F342" s="76"/>
      <c r="G342" s="75"/>
      <c r="H342" s="75"/>
      <c r="I342" s="75"/>
      <c r="J342" s="77"/>
      <c r="K342" s="79"/>
      <c r="L342" s="103"/>
      <c r="M342" s="75"/>
      <c r="N342" s="75"/>
      <c r="O342" s="76"/>
      <c r="P342" s="75"/>
      <c r="Q342" s="75"/>
      <c r="R342" s="75"/>
      <c r="S342" s="77"/>
      <c r="T342" s="79"/>
      <c r="U342" s="75"/>
      <c r="V342" s="75"/>
      <c r="W342" s="75"/>
      <c r="X342" s="76"/>
      <c r="Y342" s="75"/>
      <c r="Z342" s="75"/>
      <c r="AA342" s="75"/>
      <c r="AB342" s="77"/>
      <c r="AC342" s="79"/>
      <c r="AD342" s="75"/>
      <c r="AE342" s="75"/>
      <c r="AF342" s="75"/>
      <c r="AG342" s="76"/>
      <c r="AH342" s="75"/>
      <c r="AI342" s="75"/>
      <c r="AJ342" s="75"/>
      <c r="AK342" s="77"/>
      <c r="AL342" s="79"/>
      <c r="AM342" s="75"/>
      <c r="AN342" s="75"/>
      <c r="AO342" s="75"/>
      <c r="AP342" s="76"/>
      <c r="AQ342" s="75"/>
      <c r="AR342" s="75"/>
      <c r="AS342" s="75"/>
      <c r="AT342" s="77"/>
      <c r="AU342" s="79"/>
      <c r="AV342" s="75"/>
      <c r="AW342" s="75"/>
      <c r="AX342" s="75"/>
      <c r="AY342" s="76"/>
      <c r="AZ342" s="75"/>
      <c r="BA342" s="75"/>
      <c r="BB342" s="75"/>
      <c r="BC342" s="77"/>
      <c r="BD342" s="79"/>
    </row>
    <row r="343" spans="1:56" ht="30" customHeight="1">
      <c r="A343" s="74"/>
      <c r="B343" s="97"/>
      <c r="C343" s="99"/>
      <c r="D343" s="75"/>
      <c r="E343" s="75"/>
      <c r="F343" s="76"/>
      <c r="G343" s="75"/>
      <c r="H343" s="75"/>
      <c r="I343" s="75"/>
      <c r="J343" s="77"/>
      <c r="K343" s="79"/>
      <c r="L343" s="103"/>
      <c r="M343" s="75"/>
      <c r="N343" s="75"/>
      <c r="O343" s="76"/>
      <c r="P343" s="75"/>
      <c r="Q343" s="75"/>
      <c r="R343" s="75"/>
      <c r="S343" s="77"/>
      <c r="T343" s="79"/>
      <c r="U343" s="75"/>
      <c r="V343" s="75"/>
      <c r="W343" s="75"/>
      <c r="X343" s="76"/>
      <c r="Y343" s="75"/>
      <c r="Z343" s="75"/>
      <c r="AA343" s="75"/>
      <c r="AB343" s="77"/>
      <c r="AC343" s="79"/>
      <c r="AD343" s="75"/>
      <c r="AE343" s="75"/>
      <c r="AF343" s="75"/>
      <c r="AG343" s="76"/>
      <c r="AH343" s="75"/>
      <c r="AI343" s="75"/>
      <c r="AJ343" s="75"/>
      <c r="AK343" s="77"/>
      <c r="AL343" s="79"/>
      <c r="AM343" s="75"/>
      <c r="AN343" s="75"/>
      <c r="AO343" s="75"/>
      <c r="AP343" s="76"/>
      <c r="AQ343" s="75"/>
      <c r="AR343" s="75"/>
      <c r="AS343" s="75"/>
      <c r="AT343" s="77"/>
      <c r="AU343" s="79"/>
      <c r="AV343" s="75"/>
      <c r="AW343" s="75"/>
      <c r="AX343" s="75"/>
      <c r="AY343" s="76"/>
      <c r="AZ343" s="75"/>
      <c r="BA343" s="75"/>
      <c r="BB343" s="75"/>
      <c r="BC343" s="77"/>
      <c r="BD343" s="79"/>
    </row>
    <row r="344" spans="1:56" ht="30" customHeight="1">
      <c r="A344" s="74"/>
      <c r="B344" s="97"/>
      <c r="C344" s="99"/>
      <c r="D344" s="75"/>
      <c r="E344" s="75"/>
      <c r="F344" s="76"/>
      <c r="G344" s="75"/>
      <c r="H344" s="75"/>
      <c r="I344" s="75"/>
      <c r="J344" s="77"/>
      <c r="K344" s="79"/>
      <c r="L344" s="103"/>
      <c r="M344" s="75"/>
      <c r="N344" s="75"/>
      <c r="O344" s="76"/>
      <c r="P344" s="75"/>
      <c r="Q344" s="75"/>
      <c r="R344" s="75"/>
      <c r="S344" s="77"/>
      <c r="T344" s="79"/>
      <c r="U344" s="75"/>
      <c r="V344" s="75"/>
      <c r="W344" s="75"/>
      <c r="X344" s="76"/>
      <c r="Y344" s="75"/>
      <c r="Z344" s="75"/>
      <c r="AA344" s="75"/>
      <c r="AB344" s="77"/>
      <c r="AC344" s="79"/>
      <c r="AD344" s="75"/>
      <c r="AE344" s="75"/>
      <c r="AF344" s="75"/>
      <c r="AG344" s="76"/>
      <c r="AH344" s="75"/>
      <c r="AI344" s="75"/>
      <c r="AJ344" s="75"/>
      <c r="AK344" s="77"/>
      <c r="AL344" s="79"/>
      <c r="AM344" s="75"/>
      <c r="AN344" s="75"/>
      <c r="AO344" s="75"/>
      <c r="AP344" s="76"/>
      <c r="AQ344" s="75"/>
      <c r="AR344" s="75"/>
      <c r="AS344" s="75"/>
      <c r="AT344" s="77"/>
      <c r="AU344" s="79"/>
      <c r="AV344" s="75"/>
      <c r="AW344" s="75"/>
      <c r="AX344" s="75"/>
      <c r="AY344" s="76"/>
      <c r="AZ344" s="75"/>
      <c r="BA344" s="75"/>
      <c r="BB344" s="75"/>
      <c r="BC344" s="77"/>
      <c r="BD344" s="79"/>
    </row>
    <row r="345" spans="1:56" ht="30" customHeight="1">
      <c r="A345" s="74"/>
      <c r="B345" s="97"/>
      <c r="C345" s="99"/>
      <c r="D345" s="75"/>
      <c r="E345" s="75"/>
      <c r="F345" s="76"/>
      <c r="G345" s="75"/>
      <c r="H345" s="75"/>
      <c r="I345" s="75"/>
      <c r="J345" s="77"/>
      <c r="K345" s="79"/>
      <c r="L345" s="103"/>
      <c r="M345" s="75"/>
      <c r="N345" s="75"/>
      <c r="O345" s="76"/>
      <c r="P345" s="75"/>
      <c r="Q345" s="75"/>
      <c r="R345" s="75"/>
      <c r="S345" s="77"/>
      <c r="T345" s="79"/>
      <c r="U345" s="75"/>
      <c r="V345" s="75"/>
      <c r="W345" s="75"/>
      <c r="X345" s="76"/>
      <c r="Y345" s="75"/>
      <c r="Z345" s="75"/>
      <c r="AA345" s="75"/>
      <c r="AB345" s="77"/>
      <c r="AC345" s="79"/>
      <c r="AD345" s="75"/>
      <c r="AE345" s="75"/>
      <c r="AF345" s="75"/>
      <c r="AG345" s="76"/>
      <c r="AH345" s="75"/>
      <c r="AI345" s="75"/>
      <c r="AJ345" s="75"/>
      <c r="AK345" s="77"/>
      <c r="AL345" s="79"/>
      <c r="AM345" s="75"/>
      <c r="AN345" s="75"/>
      <c r="AO345" s="75"/>
      <c r="AP345" s="76"/>
      <c r="AQ345" s="75"/>
      <c r="AR345" s="75"/>
      <c r="AS345" s="75"/>
      <c r="AT345" s="77"/>
      <c r="AU345" s="79"/>
      <c r="AV345" s="75"/>
      <c r="AW345" s="75"/>
      <c r="AX345" s="75"/>
      <c r="AY345" s="76"/>
      <c r="AZ345" s="75"/>
      <c r="BA345" s="75"/>
      <c r="BB345" s="75"/>
      <c r="BC345" s="77"/>
      <c r="BD345" s="79"/>
    </row>
    <row r="346" spans="1:56" ht="30" customHeight="1">
      <c r="A346" s="74"/>
      <c r="B346" s="97"/>
      <c r="C346" s="99"/>
      <c r="D346" s="75"/>
      <c r="E346" s="75"/>
      <c r="F346" s="76"/>
      <c r="G346" s="75"/>
      <c r="H346" s="75"/>
      <c r="I346" s="75"/>
      <c r="J346" s="77"/>
      <c r="K346" s="79"/>
      <c r="L346" s="103"/>
      <c r="M346" s="75"/>
      <c r="N346" s="75"/>
      <c r="O346" s="76"/>
      <c r="P346" s="75"/>
      <c r="Q346" s="75"/>
      <c r="R346" s="75"/>
      <c r="S346" s="77"/>
      <c r="T346" s="79"/>
      <c r="U346" s="75"/>
      <c r="V346" s="75"/>
      <c r="W346" s="75"/>
      <c r="X346" s="76"/>
      <c r="Y346" s="75"/>
      <c r="Z346" s="75"/>
      <c r="AA346" s="75"/>
      <c r="AB346" s="77"/>
      <c r="AC346" s="79"/>
      <c r="AD346" s="75"/>
      <c r="AE346" s="75"/>
      <c r="AF346" s="75"/>
      <c r="AG346" s="76"/>
      <c r="AH346" s="75"/>
      <c r="AI346" s="75"/>
      <c r="AJ346" s="75"/>
      <c r="AK346" s="77"/>
      <c r="AL346" s="79"/>
      <c r="AM346" s="75"/>
      <c r="AN346" s="75"/>
      <c r="AO346" s="75"/>
      <c r="AP346" s="76"/>
      <c r="AQ346" s="75"/>
      <c r="AR346" s="75"/>
      <c r="AS346" s="75"/>
      <c r="AT346" s="77"/>
      <c r="AU346" s="79"/>
      <c r="AV346" s="75"/>
      <c r="AW346" s="75"/>
      <c r="AX346" s="75"/>
      <c r="AY346" s="76"/>
      <c r="AZ346" s="75"/>
      <c r="BA346" s="75"/>
      <c r="BB346" s="75"/>
      <c r="BC346" s="77"/>
      <c r="BD346" s="79"/>
    </row>
    <row r="347" spans="1:56" ht="30" customHeight="1">
      <c r="A347" s="74"/>
      <c r="B347" s="97"/>
      <c r="C347" s="99"/>
      <c r="D347" s="75"/>
      <c r="E347" s="75"/>
      <c r="F347" s="76"/>
      <c r="G347" s="75"/>
      <c r="H347" s="75"/>
      <c r="I347" s="75"/>
      <c r="J347" s="77"/>
      <c r="K347" s="79"/>
      <c r="L347" s="103"/>
      <c r="M347" s="75"/>
      <c r="N347" s="75"/>
      <c r="O347" s="76"/>
      <c r="P347" s="75"/>
      <c r="Q347" s="75"/>
      <c r="R347" s="75"/>
      <c r="S347" s="77"/>
      <c r="T347" s="79"/>
      <c r="U347" s="75"/>
      <c r="V347" s="75"/>
      <c r="W347" s="75"/>
      <c r="X347" s="76"/>
      <c r="Y347" s="75"/>
      <c r="Z347" s="75"/>
      <c r="AA347" s="75"/>
      <c r="AB347" s="77"/>
      <c r="AC347" s="79"/>
      <c r="AD347" s="75"/>
      <c r="AE347" s="75"/>
      <c r="AF347" s="75"/>
      <c r="AG347" s="76"/>
      <c r="AH347" s="75"/>
      <c r="AI347" s="75"/>
      <c r="AJ347" s="75"/>
      <c r="AK347" s="77"/>
      <c r="AL347" s="79"/>
      <c r="AM347" s="75"/>
      <c r="AN347" s="75"/>
      <c r="AO347" s="75"/>
      <c r="AP347" s="76"/>
      <c r="AQ347" s="75"/>
      <c r="AR347" s="75"/>
      <c r="AS347" s="75"/>
      <c r="AT347" s="77"/>
      <c r="AU347" s="79"/>
      <c r="AV347" s="75"/>
      <c r="AW347" s="75"/>
      <c r="AX347" s="75"/>
      <c r="AY347" s="76"/>
      <c r="AZ347" s="75"/>
      <c r="BA347" s="75"/>
      <c r="BB347" s="75"/>
      <c r="BC347" s="77"/>
      <c r="BD347" s="79"/>
    </row>
    <row r="348" spans="1:56" ht="30" customHeight="1">
      <c r="A348" s="74"/>
      <c r="B348" s="97"/>
      <c r="C348" s="99"/>
      <c r="D348" s="75"/>
      <c r="E348" s="75"/>
      <c r="F348" s="76"/>
      <c r="G348" s="75"/>
      <c r="H348" s="75"/>
      <c r="I348" s="75"/>
      <c r="J348" s="77"/>
      <c r="K348" s="79"/>
      <c r="L348" s="103"/>
      <c r="M348" s="75"/>
      <c r="N348" s="75"/>
      <c r="O348" s="76"/>
      <c r="P348" s="75"/>
      <c r="Q348" s="75"/>
      <c r="R348" s="75"/>
      <c r="S348" s="77"/>
      <c r="T348" s="79"/>
      <c r="U348" s="75"/>
      <c r="V348" s="75"/>
      <c r="W348" s="75"/>
      <c r="X348" s="76"/>
      <c r="Y348" s="75"/>
      <c r="Z348" s="75"/>
      <c r="AA348" s="75"/>
      <c r="AB348" s="77"/>
      <c r="AC348" s="79"/>
      <c r="AD348" s="75"/>
      <c r="AE348" s="75"/>
      <c r="AF348" s="75"/>
      <c r="AG348" s="76"/>
      <c r="AH348" s="75"/>
      <c r="AI348" s="75"/>
      <c r="AJ348" s="75"/>
      <c r="AK348" s="77"/>
      <c r="AL348" s="79"/>
      <c r="AM348" s="75"/>
      <c r="AN348" s="75"/>
      <c r="AO348" s="75"/>
      <c r="AP348" s="76"/>
      <c r="AQ348" s="75"/>
      <c r="AR348" s="75"/>
      <c r="AS348" s="75"/>
      <c r="AT348" s="77"/>
      <c r="AU348" s="79"/>
      <c r="AV348" s="75"/>
      <c r="AW348" s="75"/>
      <c r="AX348" s="75"/>
      <c r="AY348" s="76"/>
      <c r="AZ348" s="75"/>
      <c r="BA348" s="75"/>
      <c r="BB348" s="75"/>
      <c r="BC348" s="77"/>
      <c r="BD348" s="79"/>
    </row>
    <row r="349" spans="1:56" ht="30" customHeight="1">
      <c r="A349" s="74"/>
      <c r="B349" s="97"/>
      <c r="C349" s="99"/>
      <c r="D349" s="75"/>
      <c r="E349" s="75"/>
      <c r="F349" s="76"/>
      <c r="G349" s="75"/>
      <c r="H349" s="75"/>
      <c r="I349" s="75"/>
      <c r="J349" s="77"/>
      <c r="K349" s="79"/>
      <c r="L349" s="103"/>
      <c r="M349" s="75"/>
      <c r="N349" s="75"/>
      <c r="O349" s="76"/>
      <c r="P349" s="75"/>
      <c r="Q349" s="75"/>
      <c r="R349" s="75"/>
      <c r="S349" s="77"/>
      <c r="T349" s="79"/>
      <c r="U349" s="75"/>
      <c r="V349" s="75"/>
      <c r="W349" s="75"/>
      <c r="X349" s="76"/>
      <c r="Y349" s="75"/>
      <c r="Z349" s="75"/>
      <c r="AA349" s="75"/>
      <c r="AB349" s="77"/>
      <c r="AC349" s="79"/>
      <c r="AD349" s="75"/>
      <c r="AE349" s="75"/>
      <c r="AF349" s="75"/>
      <c r="AG349" s="76"/>
      <c r="AH349" s="75"/>
      <c r="AI349" s="75"/>
      <c r="AJ349" s="75"/>
      <c r="AK349" s="77"/>
      <c r="AL349" s="79"/>
      <c r="AM349" s="75"/>
      <c r="AN349" s="75"/>
      <c r="AO349" s="75"/>
      <c r="AP349" s="76"/>
      <c r="AQ349" s="75"/>
      <c r="AR349" s="75"/>
      <c r="AS349" s="75"/>
      <c r="AT349" s="77"/>
      <c r="AU349" s="79"/>
      <c r="AV349" s="75"/>
      <c r="AW349" s="75"/>
      <c r="AX349" s="75"/>
      <c r="AY349" s="76"/>
      <c r="AZ349" s="75"/>
      <c r="BA349" s="75"/>
      <c r="BB349" s="75"/>
      <c r="BC349" s="77"/>
      <c r="BD349" s="79"/>
    </row>
    <row r="350" spans="1:56" ht="30" customHeight="1">
      <c r="A350" s="74"/>
      <c r="B350" s="97"/>
      <c r="C350" s="99"/>
      <c r="D350" s="75"/>
      <c r="E350" s="75"/>
      <c r="F350" s="76"/>
      <c r="G350" s="75"/>
      <c r="H350" s="75"/>
      <c r="I350" s="75"/>
      <c r="J350" s="77"/>
      <c r="K350" s="79"/>
      <c r="L350" s="103"/>
      <c r="M350" s="75"/>
      <c r="N350" s="75"/>
      <c r="O350" s="76"/>
      <c r="P350" s="75"/>
      <c r="Q350" s="75"/>
      <c r="R350" s="75"/>
      <c r="S350" s="77"/>
      <c r="T350" s="79"/>
      <c r="U350" s="75"/>
      <c r="V350" s="75"/>
      <c r="W350" s="75"/>
      <c r="X350" s="76"/>
      <c r="Y350" s="75"/>
      <c r="Z350" s="75"/>
      <c r="AA350" s="75"/>
      <c r="AB350" s="77"/>
      <c r="AC350" s="79"/>
      <c r="AD350" s="75"/>
      <c r="AE350" s="75"/>
      <c r="AF350" s="75"/>
      <c r="AG350" s="76"/>
      <c r="AH350" s="75"/>
      <c r="AI350" s="75"/>
      <c r="AJ350" s="75"/>
      <c r="AK350" s="77"/>
      <c r="AL350" s="79"/>
      <c r="AM350" s="75"/>
      <c r="AN350" s="75"/>
      <c r="AO350" s="75"/>
      <c r="AP350" s="76"/>
      <c r="AQ350" s="75"/>
      <c r="AR350" s="75"/>
      <c r="AS350" s="75"/>
      <c r="AT350" s="77"/>
      <c r="AU350" s="79"/>
      <c r="AV350" s="75"/>
      <c r="AW350" s="75"/>
      <c r="AX350" s="75"/>
      <c r="AY350" s="76"/>
      <c r="AZ350" s="75"/>
      <c r="BA350" s="75"/>
      <c r="BB350" s="75"/>
      <c r="BC350" s="77"/>
      <c r="BD350" s="79"/>
    </row>
    <row r="351" spans="1:56" ht="30" customHeight="1">
      <c r="A351" s="74"/>
      <c r="B351" s="97"/>
      <c r="C351" s="99"/>
      <c r="D351" s="75"/>
      <c r="E351" s="75"/>
      <c r="F351" s="76"/>
      <c r="G351" s="75"/>
      <c r="H351" s="75"/>
      <c r="I351" s="75"/>
      <c r="J351" s="77"/>
      <c r="K351" s="79"/>
      <c r="L351" s="103"/>
      <c r="M351" s="75"/>
      <c r="N351" s="75"/>
      <c r="O351" s="76"/>
      <c r="P351" s="75"/>
      <c r="Q351" s="75"/>
      <c r="R351" s="75"/>
      <c r="S351" s="77"/>
      <c r="T351" s="79"/>
      <c r="U351" s="75"/>
      <c r="V351" s="75"/>
      <c r="W351" s="75"/>
      <c r="X351" s="76"/>
      <c r="Y351" s="75"/>
      <c r="Z351" s="75"/>
      <c r="AA351" s="75"/>
      <c r="AB351" s="77"/>
      <c r="AC351" s="79"/>
      <c r="AD351" s="75"/>
      <c r="AE351" s="75"/>
      <c r="AF351" s="75"/>
      <c r="AG351" s="76"/>
      <c r="AH351" s="75"/>
      <c r="AI351" s="75"/>
      <c r="AJ351" s="75"/>
      <c r="AK351" s="77"/>
      <c r="AL351" s="79"/>
      <c r="AM351" s="75"/>
      <c r="AN351" s="75"/>
      <c r="AO351" s="75"/>
      <c r="AP351" s="76"/>
      <c r="AQ351" s="75"/>
      <c r="AR351" s="75"/>
      <c r="AS351" s="75"/>
      <c r="AT351" s="77"/>
      <c r="AU351" s="79"/>
      <c r="AV351" s="75"/>
      <c r="AW351" s="75"/>
      <c r="AX351" s="75"/>
      <c r="AY351" s="76"/>
      <c r="AZ351" s="75"/>
      <c r="BA351" s="75"/>
      <c r="BB351" s="75"/>
      <c r="BC351" s="77"/>
      <c r="BD351" s="79"/>
    </row>
    <row r="352" spans="1:56" ht="30" customHeight="1">
      <c r="A352" s="74"/>
      <c r="B352" s="97"/>
      <c r="C352" s="99"/>
      <c r="D352" s="75"/>
      <c r="E352" s="75"/>
      <c r="F352" s="76"/>
      <c r="G352" s="75"/>
      <c r="H352" s="75"/>
      <c r="I352" s="75"/>
      <c r="J352" s="77"/>
      <c r="K352" s="79"/>
      <c r="L352" s="103"/>
      <c r="M352" s="75"/>
      <c r="N352" s="75"/>
      <c r="O352" s="76"/>
      <c r="P352" s="75"/>
      <c r="Q352" s="75"/>
      <c r="R352" s="75"/>
      <c r="S352" s="77"/>
      <c r="T352" s="79"/>
      <c r="U352" s="75"/>
      <c r="V352" s="75"/>
      <c r="W352" s="75"/>
      <c r="X352" s="76"/>
      <c r="Y352" s="75"/>
      <c r="Z352" s="75"/>
      <c r="AA352" s="75"/>
      <c r="AB352" s="77"/>
      <c r="AC352" s="79"/>
      <c r="AD352" s="75"/>
      <c r="AE352" s="75"/>
      <c r="AF352" s="75"/>
      <c r="AG352" s="76"/>
      <c r="AH352" s="75"/>
      <c r="AI352" s="75"/>
      <c r="AJ352" s="75"/>
      <c r="AK352" s="77"/>
      <c r="AL352" s="79"/>
      <c r="AM352" s="75"/>
      <c r="AN352" s="75"/>
      <c r="AO352" s="75"/>
      <c r="AP352" s="76"/>
      <c r="AQ352" s="75"/>
      <c r="AR352" s="75"/>
      <c r="AS352" s="75"/>
      <c r="AT352" s="77"/>
      <c r="AU352" s="79"/>
      <c r="AV352" s="75"/>
      <c r="AW352" s="75"/>
      <c r="AX352" s="75"/>
      <c r="AY352" s="76"/>
      <c r="AZ352" s="75"/>
      <c r="BA352" s="75"/>
      <c r="BB352" s="75"/>
      <c r="BC352" s="77"/>
      <c r="BD352" s="79"/>
    </row>
    <row r="353" spans="1:56" ht="30" customHeight="1">
      <c r="A353" s="74"/>
      <c r="B353" s="97"/>
      <c r="C353" s="99"/>
      <c r="D353" s="75"/>
      <c r="E353" s="75"/>
      <c r="F353" s="76"/>
      <c r="G353" s="75"/>
      <c r="H353" s="75"/>
      <c r="I353" s="75"/>
      <c r="J353" s="77"/>
      <c r="K353" s="79"/>
      <c r="L353" s="103"/>
      <c r="M353" s="75"/>
      <c r="N353" s="75"/>
      <c r="O353" s="76"/>
      <c r="P353" s="75"/>
      <c r="Q353" s="75"/>
      <c r="R353" s="75"/>
      <c r="S353" s="77"/>
      <c r="T353" s="79"/>
      <c r="U353" s="75"/>
      <c r="V353" s="75"/>
      <c r="W353" s="75"/>
      <c r="X353" s="76"/>
      <c r="Y353" s="75"/>
      <c r="Z353" s="75"/>
      <c r="AA353" s="75"/>
      <c r="AB353" s="77"/>
      <c r="AC353" s="79"/>
      <c r="AD353" s="75"/>
      <c r="AE353" s="75"/>
      <c r="AF353" s="75"/>
      <c r="AG353" s="76"/>
      <c r="AH353" s="75"/>
      <c r="AI353" s="75"/>
      <c r="AJ353" s="75"/>
      <c r="AK353" s="77"/>
      <c r="AL353" s="79"/>
      <c r="AM353" s="75"/>
      <c r="AN353" s="75"/>
      <c r="AO353" s="75"/>
      <c r="AP353" s="76"/>
      <c r="AQ353" s="75"/>
      <c r="AR353" s="75"/>
      <c r="AS353" s="75"/>
      <c r="AT353" s="77"/>
      <c r="AU353" s="79"/>
      <c r="AV353" s="75"/>
      <c r="AW353" s="75"/>
      <c r="AX353" s="75"/>
      <c r="AY353" s="76"/>
      <c r="AZ353" s="75"/>
      <c r="BA353" s="75"/>
      <c r="BB353" s="75"/>
      <c r="BC353" s="77"/>
      <c r="BD353" s="79"/>
    </row>
    <row r="354" spans="1:56" ht="30" customHeight="1">
      <c r="A354" s="74"/>
      <c r="B354" s="97"/>
      <c r="C354" s="99"/>
      <c r="D354" s="75"/>
      <c r="E354" s="75"/>
      <c r="F354" s="76"/>
      <c r="G354" s="75"/>
      <c r="H354" s="75"/>
      <c r="I354" s="75"/>
      <c r="J354" s="77"/>
      <c r="K354" s="79"/>
      <c r="L354" s="103"/>
      <c r="M354" s="75"/>
      <c r="N354" s="75"/>
      <c r="O354" s="76"/>
      <c r="P354" s="75"/>
      <c r="Q354" s="75"/>
      <c r="R354" s="75"/>
      <c r="S354" s="77"/>
      <c r="T354" s="79"/>
      <c r="U354" s="75"/>
      <c r="V354" s="75"/>
      <c r="W354" s="75"/>
      <c r="X354" s="76"/>
      <c r="Y354" s="75"/>
      <c r="Z354" s="75"/>
      <c r="AA354" s="75"/>
      <c r="AB354" s="77"/>
      <c r="AC354" s="79"/>
      <c r="AD354" s="75"/>
      <c r="AE354" s="75"/>
      <c r="AF354" s="75"/>
      <c r="AG354" s="76"/>
      <c r="AH354" s="75"/>
      <c r="AI354" s="75"/>
      <c r="AJ354" s="75"/>
      <c r="AK354" s="77"/>
      <c r="AL354" s="79"/>
      <c r="AM354" s="75"/>
      <c r="AN354" s="75"/>
      <c r="AO354" s="75"/>
      <c r="AP354" s="76"/>
      <c r="AQ354" s="75"/>
      <c r="AR354" s="75"/>
      <c r="AS354" s="75"/>
      <c r="AT354" s="77"/>
      <c r="AU354" s="79"/>
      <c r="AV354" s="75"/>
      <c r="AW354" s="75"/>
      <c r="AX354" s="75"/>
      <c r="AY354" s="76"/>
      <c r="AZ354" s="75"/>
      <c r="BA354" s="75"/>
      <c r="BB354" s="75"/>
      <c r="BC354" s="77"/>
      <c r="BD354" s="79"/>
    </row>
  </sheetData>
  <phoneticPr fontId="3" type="noConversion"/>
  <conditionalFormatting sqref="BC7:BC80 J7:J80 AB7:AB80 AK7:AK80 AT7:AT80 S7:S80">
    <cfRule type="cellIs" dxfId="341" priority="7" stopIfTrue="1" operator="greaterThanOrEqual">
      <formula>0.995</formula>
    </cfRule>
    <cfRule type="cellIs" dxfId="340" priority="8" stopIfTrue="1" operator="between">
      <formula>0.9</formula>
      <formula>0.995</formula>
    </cfRule>
    <cfRule type="cellIs" dxfId="339" priority="9" stopIfTrue="1" operator="lessThan">
      <formula>0.9</formula>
    </cfRule>
  </conditionalFormatting>
  <conditionalFormatting sqref="BC81:BC117 J81:J117 AB81:AB117 AK81:AK117 AT81:AT117 S81:S117">
    <cfRule type="cellIs" dxfId="338" priority="4" stopIfTrue="1" operator="greaterThanOrEqual">
      <formula>0.995</formula>
    </cfRule>
    <cfRule type="cellIs" dxfId="337" priority="5" stopIfTrue="1" operator="between">
      <formula>0.9</formula>
      <formula>0.995</formula>
    </cfRule>
    <cfRule type="cellIs" dxfId="336" priority="6" stopIfTrue="1" operator="lessThan">
      <formula>0.9</formula>
    </cfRule>
  </conditionalFormatting>
  <conditionalFormatting sqref="BC118:BC354 J118:J354 AB118:AB354 AK118:AK354 AT118:AT354 S118:S354">
    <cfRule type="cellIs" dxfId="335" priority="1" stopIfTrue="1" operator="greaterThanOrEqual">
      <formula>0.995</formula>
    </cfRule>
    <cfRule type="cellIs" dxfId="334" priority="2" stopIfTrue="1" operator="between">
      <formula>0.9</formula>
      <formula>0.995</formula>
    </cfRule>
    <cfRule type="cellIs" dxfId="333" priority="3" stopIfTrue="1" operator="lessThan">
      <formula>0.9</formula>
    </cfRule>
  </conditionalFormatting>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L216"/>
  <sheetViews>
    <sheetView workbookViewId="0">
      <selection activeCell="A6" sqref="A6:A88"/>
    </sheetView>
  </sheetViews>
  <sheetFormatPr defaultColWidth="11" defaultRowHeight="12.75"/>
  <cols>
    <col min="1" max="1" width="8.75" style="164" customWidth="1"/>
    <col min="2" max="2" width="11.375" style="165" customWidth="1"/>
    <col min="3" max="4" width="9.25" style="122" customWidth="1"/>
    <col min="5" max="5" width="8.75" style="122" customWidth="1"/>
    <col min="6" max="6" width="7.375" style="122" customWidth="1"/>
    <col min="7" max="12" width="11" style="122"/>
    <col min="13" max="16384" width="11" style="158"/>
  </cols>
  <sheetData>
    <row r="1" spans="1:12">
      <c r="C1" s="48"/>
      <c r="D1" s="158"/>
      <c r="E1" s="158"/>
      <c r="F1" s="158"/>
      <c r="G1" s="158"/>
      <c r="H1" s="158"/>
      <c r="I1" s="158"/>
      <c r="J1" s="158"/>
      <c r="K1" s="158"/>
      <c r="L1" s="158"/>
    </row>
    <row r="2" spans="1:12" ht="15">
      <c r="A2" s="159" t="s">
        <v>40</v>
      </c>
      <c r="B2" s="160" t="s">
        <v>8</v>
      </c>
      <c r="C2" s="161" t="s">
        <v>41</v>
      </c>
      <c r="D2" s="161" t="s">
        <v>42</v>
      </c>
      <c r="E2" s="162" t="s">
        <v>43</v>
      </c>
      <c r="F2" s="162" t="s">
        <v>44</v>
      </c>
      <c r="G2" s="161" t="s">
        <v>45</v>
      </c>
      <c r="H2" s="161" t="s">
        <v>100</v>
      </c>
      <c r="I2" s="161" t="s">
        <v>49</v>
      </c>
      <c r="J2" s="161" t="s">
        <v>50</v>
      </c>
      <c r="K2" s="161" t="s">
        <v>46</v>
      </c>
      <c r="L2" s="161" t="s">
        <v>102</v>
      </c>
    </row>
    <row r="3" spans="1:12">
      <c r="A3" s="156"/>
    </row>
    <row r="4" spans="1:12">
      <c r="A4" s="156"/>
    </row>
    <row r="5" spans="1:12">
      <c r="A5" s="156"/>
    </row>
    <row r="6" spans="1:12">
      <c r="B6" s="157"/>
      <c r="C6" s="163"/>
      <c r="D6" s="163"/>
      <c r="E6" s="163"/>
      <c r="F6" s="163">
        <v>2.2988579738365645E-2</v>
      </c>
      <c r="G6" s="163">
        <v>276.30490624999999</v>
      </c>
      <c r="H6" s="163">
        <v>1.4499953330179378</v>
      </c>
      <c r="I6" s="163">
        <v>7.114039602665774E-2</v>
      </c>
      <c r="J6" s="163">
        <v>0.58450077225642105</v>
      </c>
      <c r="K6" s="163">
        <v>-9.5093749999989541E-2</v>
      </c>
      <c r="L6" s="163"/>
    </row>
    <row r="7" spans="1:12">
      <c r="B7" s="157"/>
      <c r="C7" s="163"/>
      <c r="D7" s="163"/>
      <c r="E7" s="163"/>
      <c r="F7" s="163">
        <v>1.7595791973127359E-2</v>
      </c>
      <c r="G7" s="163">
        <v>276.36546874999993</v>
      </c>
      <c r="H7" s="163">
        <v>1.8943923288163576</v>
      </c>
      <c r="I7" s="163">
        <v>1.2402349777712895</v>
      </c>
      <c r="J7" s="163">
        <v>0.99990066627424512</v>
      </c>
      <c r="K7" s="163">
        <v>-3.4531250000043201E-2</v>
      </c>
      <c r="L7" s="163"/>
    </row>
    <row r="8" spans="1:12">
      <c r="B8" s="157"/>
      <c r="C8" s="163"/>
      <c r="D8" s="163"/>
      <c r="E8" s="163"/>
      <c r="F8" s="163">
        <v>7.4562568443570293E-3</v>
      </c>
      <c r="G8" s="163">
        <v>276.39921874999993</v>
      </c>
      <c r="H8" s="163">
        <v>4.4705183886694995</v>
      </c>
      <c r="I8" s="163">
        <v>4.4355924637559943</v>
      </c>
      <c r="J8" s="163">
        <v>1</v>
      </c>
      <c r="K8" s="163">
        <v>-7.8125000004547474E-4</v>
      </c>
      <c r="L8" s="163"/>
    </row>
    <row r="9" spans="1:12">
      <c r="B9" s="157"/>
      <c r="C9" s="163"/>
      <c r="D9" s="163"/>
      <c r="E9" s="163"/>
      <c r="F9" s="163">
        <v>4.7074708982696384E-3</v>
      </c>
      <c r="G9" s="163">
        <v>111.98096875</v>
      </c>
      <c r="H9" s="163">
        <v>7.0809430485452447</v>
      </c>
      <c r="I9" s="163">
        <v>2.192879550346448</v>
      </c>
      <c r="J9" s="163">
        <v>0.99999999997626121</v>
      </c>
      <c r="K9" s="163">
        <v>-6.903124999999477E-2</v>
      </c>
      <c r="L9" s="163"/>
    </row>
    <row r="10" spans="1:12">
      <c r="B10" s="157"/>
      <c r="C10" s="163"/>
      <c r="D10" s="163"/>
      <c r="E10" s="163"/>
      <c r="F10" s="163">
        <v>1.1535665242223759E-2</v>
      </c>
      <c r="G10" s="163">
        <v>112.04065625</v>
      </c>
      <c r="H10" s="163">
        <v>2.8895891683231341</v>
      </c>
      <c r="I10" s="163">
        <v>2.6195931804079455</v>
      </c>
      <c r="J10" s="163">
        <v>0.99999999999999811</v>
      </c>
      <c r="K10" s="163">
        <v>-9.3437499999993179E-3</v>
      </c>
      <c r="L10" s="163"/>
    </row>
    <row r="11" spans="1:12">
      <c r="B11" s="157"/>
      <c r="C11" s="163"/>
      <c r="D11" s="163"/>
      <c r="E11" s="163"/>
      <c r="F11" s="163">
        <v>6.1273448441165118E-3</v>
      </c>
      <c r="G11" s="163">
        <v>112.06493750000001</v>
      </c>
      <c r="H11" s="163">
        <v>5.440094230266503</v>
      </c>
      <c r="I11" s="163">
        <v>4.627480154619513</v>
      </c>
      <c r="J11" s="163">
        <v>1</v>
      </c>
      <c r="K11" s="163">
        <v>1.4937500000016257E-2</v>
      </c>
      <c r="L11" s="163"/>
    </row>
    <row r="12" spans="1:12">
      <c r="F12" s="122">
        <v>1.0462683304750529E-2</v>
      </c>
      <c r="G12" s="122">
        <v>112.03812500000001</v>
      </c>
      <c r="H12" s="122">
        <v>3.1859258626509899</v>
      </c>
      <c r="I12" s="122">
        <v>2.8075971664615076</v>
      </c>
      <c r="J12" s="122">
        <v>1</v>
      </c>
      <c r="K12" s="122">
        <v>-1.18749999999892E-2</v>
      </c>
    </row>
    <row r="13" spans="1:12">
      <c r="F13" s="122">
        <v>1.1679481249527533E-2</v>
      </c>
      <c r="G13" s="122">
        <v>112.02609374999997</v>
      </c>
      <c r="H13" s="122">
        <v>2.854008035218162</v>
      </c>
      <c r="I13" s="122">
        <v>2.1717217392980839</v>
      </c>
      <c r="J13" s="122">
        <v>0.99999999996369515</v>
      </c>
      <c r="K13" s="122">
        <v>-2.3906250000024443E-2</v>
      </c>
    </row>
    <row r="14" spans="1:12">
      <c r="F14" s="122">
        <v>5.5401758444201046E-3</v>
      </c>
      <c r="G14" s="122">
        <v>2.9125000000000015E-2</v>
      </c>
      <c r="H14" s="122">
        <v>1.5041640495448194</v>
      </c>
      <c r="I14" s="122">
        <v>1.2559769813699233</v>
      </c>
      <c r="J14" s="122">
        <v>0.99991769688990573</v>
      </c>
      <c r="K14" s="122">
        <v>4.1250000000000141E-3</v>
      </c>
    </row>
    <row r="15" spans="1:12">
      <c r="F15" s="122">
        <v>3.4077710054823893E-3</v>
      </c>
      <c r="G15" s="122">
        <v>2.1500000000000009E-2</v>
      </c>
      <c r="H15" s="122">
        <v>2.4453912307859733</v>
      </c>
      <c r="I15" s="122">
        <v>2.103036458475938</v>
      </c>
      <c r="J15" s="122">
        <v>1</v>
      </c>
      <c r="K15" s="122">
        <v>-3.4999999999999927E-3</v>
      </c>
    </row>
    <row r="16" spans="1:12">
      <c r="F16" s="122">
        <v>5.0990195135927393E-3</v>
      </c>
      <c r="G16" s="122">
        <v>2.1250000000000008E-2</v>
      </c>
      <c r="H16" s="122">
        <v>1.6343011261515483</v>
      </c>
      <c r="I16" s="122">
        <v>1.3891559572288166</v>
      </c>
      <c r="J16" s="122">
        <v>0.999999991415082</v>
      </c>
      <c r="K16" s="122">
        <v>-3.7499999999999929E-3</v>
      </c>
    </row>
    <row r="17" spans="6:11">
      <c r="F17" s="122">
        <v>4.5680340939917427E-3</v>
      </c>
      <c r="G17" s="122">
        <v>4.5187500000000019E-2</v>
      </c>
      <c r="H17" s="122">
        <v>1.8242712645892958</v>
      </c>
      <c r="I17" s="122">
        <v>0.35117221843343821</v>
      </c>
      <c r="J17" s="122">
        <v>0.85394786751262242</v>
      </c>
      <c r="K17" s="122">
        <v>2.0187500000000018E-2</v>
      </c>
    </row>
    <row r="18" spans="6:11">
      <c r="F18" s="122">
        <v>1.8583481001389999E-3</v>
      </c>
      <c r="G18" s="122">
        <v>1.2971593749999999</v>
      </c>
      <c r="H18" s="122">
        <v>8.9685385991031801</v>
      </c>
      <c r="I18" s="122">
        <v>8.4590134999416033</v>
      </c>
      <c r="J18" s="122">
        <v>1</v>
      </c>
      <c r="K18" s="122">
        <v>-2.8406250000001521E-3</v>
      </c>
    </row>
    <row r="19" spans="6:11">
      <c r="F19" s="122">
        <v>1.4495689014324396E-3</v>
      </c>
      <c r="G19" s="122">
        <v>1.2708937499999997</v>
      </c>
      <c r="H19" s="122">
        <v>11.497671238805523</v>
      </c>
      <c r="I19" s="122">
        <v>4.8045893689157877</v>
      </c>
      <c r="J19" s="122">
        <v>1</v>
      </c>
      <c r="K19" s="122">
        <v>-2.9106250000000333E-2</v>
      </c>
    </row>
    <row r="20" spans="6:11">
      <c r="F20" s="122">
        <v>3.3892604936104518E-3</v>
      </c>
      <c r="G20" s="122">
        <v>1.2842531249999998</v>
      </c>
      <c r="H20" s="122">
        <v>4.9174935647723874</v>
      </c>
      <c r="I20" s="122">
        <v>3.3687904352168587</v>
      </c>
      <c r="J20" s="122">
        <v>1</v>
      </c>
      <c r="K20" s="122">
        <v>-1.5746875000000271E-2</v>
      </c>
    </row>
    <row r="21" spans="6:11">
      <c r="F21" s="122">
        <v>1.7558657454740203E-3</v>
      </c>
      <c r="G21" s="122">
        <v>1.2954374999999998</v>
      </c>
      <c r="H21" s="122">
        <v>9.4919937413365751</v>
      </c>
      <c r="I21" s="122">
        <v>8.6258493124395663</v>
      </c>
      <c r="J21" s="122">
        <v>1</v>
      </c>
      <c r="K21" s="122">
        <v>-4.5625000000002469E-3</v>
      </c>
    </row>
    <row r="22" spans="6:11">
      <c r="F22" s="122">
        <v>2.0206768867498956E-3</v>
      </c>
      <c r="G22" s="122">
        <v>1.2962593749999998</v>
      </c>
      <c r="H22" s="122">
        <v>8.2480612194628211</v>
      </c>
      <c r="I22" s="122">
        <v>7.6310031394817139</v>
      </c>
      <c r="J22" s="122">
        <v>1</v>
      </c>
      <c r="K22" s="122">
        <v>-3.740625000000275E-3</v>
      </c>
    </row>
    <row r="23" spans="6:11">
      <c r="F23" s="122">
        <v>1.8291104836204739E-3</v>
      </c>
      <c r="G23" s="122">
        <v>1.2894624999999995</v>
      </c>
      <c r="H23" s="122">
        <v>9.1118971849515038</v>
      </c>
      <c r="I23" s="122">
        <v>7.1915648532228795</v>
      </c>
      <c r="J23" s="122">
        <v>1</v>
      </c>
      <c r="K23" s="122">
        <v>-1.0537500000000533E-2</v>
      </c>
    </row>
    <row r="24" spans="6:11">
      <c r="F24" s="122">
        <v>3.3791998957569567E-3</v>
      </c>
      <c r="G24" s="122">
        <v>1.26783125</v>
      </c>
      <c r="H24" s="122">
        <v>4.932133990532475</v>
      </c>
      <c r="I24" s="122">
        <v>1.758922284373639</v>
      </c>
      <c r="J24" s="122">
        <v>0.99999993425850298</v>
      </c>
      <c r="K24" s="122">
        <v>-3.2168750000000079E-2</v>
      </c>
    </row>
    <row r="25" spans="6:11">
      <c r="F25" s="122">
        <v>1.5122050498868268E-3</v>
      </c>
      <c r="G25" s="122">
        <v>1.2945968749999996</v>
      </c>
      <c r="H25" s="122">
        <v>11.021433017905879</v>
      </c>
      <c r="I25" s="122">
        <v>9.8304294124083373</v>
      </c>
      <c r="J25" s="122">
        <v>1</v>
      </c>
      <c r="K25" s="122">
        <v>-5.4031250000003972E-3</v>
      </c>
    </row>
    <row r="26" spans="6:11">
      <c r="F26" s="122">
        <v>1.7467452451954411E-3</v>
      </c>
      <c r="G26" s="122">
        <v>1.2743718750000002</v>
      </c>
      <c r="H26" s="122">
        <v>9.5415554801191806</v>
      </c>
      <c r="I26" s="122">
        <v>4.6509119493406184</v>
      </c>
      <c r="J26" s="122">
        <v>1</v>
      </c>
      <c r="K26" s="122">
        <v>-2.5628124999999891E-2</v>
      </c>
    </row>
    <row r="27" spans="6:11">
      <c r="F27" s="122">
        <v>1.7422177190710543E-3</v>
      </c>
      <c r="G27" s="122">
        <v>1.2768625000000007</v>
      </c>
      <c r="H27" s="122">
        <v>9.5663512569217257</v>
      </c>
      <c r="I27" s="122">
        <v>5.1395222127813218</v>
      </c>
      <c r="J27" s="122">
        <v>1</v>
      </c>
      <c r="K27" s="122">
        <v>-2.3137499999999367E-2</v>
      </c>
    </row>
    <row r="28" spans="6:11">
      <c r="F28" s="122">
        <v>1.9731974215764889E-3</v>
      </c>
      <c r="G28" s="122">
        <v>1.2952062499999997</v>
      </c>
      <c r="H28" s="122">
        <v>8.4465276937929623</v>
      </c>
      <c r="I28" s="122">
        <v>7.6367168511504993</v>
      </c>
      <c r="J28" s="122">
        <v>1</v>
      </c>
      <c r="K28" s="122">
        <v>-4.7937500000003741E-3</v>
      </c>
    </row>
    <row r="29" spans="6:11">
      <c r="F29" s="122">
        <v>1.8002575980550276E-3</v>
      </c>
      <c r="G29" s="122">
        <v>1.3051687499999998</v>
      </c>
      <c r="H29" s="122">
        <v>9.2579343559905585</v>
      </c>
      <c r="I29" s="122">
        <v>8.3008953919400863</v>
      </c>
      <c r="J29" s="122">
        <v>1</v>
      </c>
      <c r="K29" s="122">
        <v>5.1687499999997222E-3</v>
      </c>
    </row>
    <row r="30" spans="6:11">
      <c r="F30" s="122">
        <v>1.5239882947649806E-3</v>
      </c>
      <c r="G30" s="122">
        <v>1.30754375</v>
      </c>
      <c r="H30" s="122">
        <v>10.936216980089668</v>
      </c>
      <c r="I30" s="122">
        <v>9.2862152432186491</v>
      </c>
      <c r="J30" s="122">
        <v>1</v>
      </c>
      <c r="K30" s="122">
        <v>7.5437499999999602E-3</v>
      </c>
    </row>
    <row r="31" spans="6:11">
      <c r="F31" s="122">
        <v>2.5127236700313044E-3</v>
      </c>
      <c r="G31" s="122">
        <v>1.295690625</v>
      </c>
      <c r="H31" s="122">
        <v>6.6329086900586418</v>
      </c>
      <c r="I31" s="122">
        <v>6.0612348723342047</v>
      </c>
      <c r="J31" s="122">
        <v>1</v>
      </c>
      <c r="K31" s="122">
        <v>-4.3093750000000597E-3</v>
      </c>
    </row>
    <row r="32" spans="6:11">
      <c r="F32" s="122">
        <v>1.3979247291564427E-3</v>
      </c>
      <c r="G32" s="122">
        <v>1.2766499999999998</v>
      </c>
      <c r="H32" s="122">
        <v>11.92243496309271</v>
      </c>
      <c r="I32" s="122">
        <v>6.3546578353283714</v>
      </c>
      <c r="J32" s="122">
        <v>1</v>
      </c>
      <c r="K32" s="122">
        <v>-2.3350000000000204E-2</v>
      </c>
    </row>
    <row r="33" spans="6:11">
      <c r="F33" s="122">
        <v>1.6577013573990324E-3</v>
      </c>
      <c r="G33" s="122">
        <v>1.2675906249999997</v>
      </c>
      <c r="H33" s="122">
        <v>10.054082776898383</v>
      </c>
      <c r="I33" s="122">
        <v>3.5371519969475087</v>
      </c>
      <c r="J33" s="122">
        <v>1</v>
      </c>
      <c r="K33" s="122">
        <v>-3.2409375000000296E-2</v>
      </c>
    </row>
    <row r="34" spans="6:11">
      <c r="F34" s="122">
        <v>8.0291178762655763E-4</v>
      </c>
      <c r="G34" s="122">
        <v>1.2658281249999999</v>
      </c>
      <c r="H34" s="122">
        <v>20.75778052273224</v>
      </c>
      <c r="I34" s="122">
        <v>6.5711348967273597</v>
      </c>
      <c r="J34" s="122">
        <v>1</v>
      </c>
      <c r="K34" s="122">
        <v>-3.4171875000000185E-2</v>
      </c>
    </row>
    <row r="35" spans="6:11">
      <c r="F35" s="122">
        <v>4.6730826670303579E-4</v>
      </c>
      <c r="G35" s="122">
        <v>1.2726968750000003</v>
      </c>
      <c r="H35" s="122">
        <v>35.665251086298426</v>
      </c>
      <c r="I35" s="122">
        <v>16.189794914986781</v>
      </c>
      <c r="J35" s="122">
        <v>1</v>
      </c>
      <c r="K35" s="122">
        <v>-2.7303124999999762E-2</v>
      </c>
    </row>
    <row r="36" spans="6:11">
      <c r="F36" s="122">
        <v>2.1967718251135939E-3</v>
      </c>
      <c r="G36" s="122">
        <v>1.2849749999999998</v>
      </c>
      <c r="H36" s="122">
        <v>7.5868902159671761</v>
      </c>
      <c r="I36" s="122">
        <v>5.3070297060689979</v>
      </c>
      <c r="J36" s="122">
        <v>1</v>
      </c>
      <c r="K36" s="122">
        <v>-1.5025000000000288E-2</v>
      </c>
    </row>
    <row r="37" spans="6:11">
      <c r="F37" s="122">
        <v>1.8851472732748244E-3</v>
      </c>
      <c r="G37" s="122">
        <v>1.2967906250000001</v>
      </c>
      <c r="H37" s="122">
        <v>8.8410422373599609</v>
      </c>
      <c r="I37" s="122">
        <v>8.2735578387494257</v>
      </c>
      <c r="J37" s="122">
        <v>1</v>
      </c>
      <c r="K37" s="122">
        <v>-3.2093749999999588E-3</v>
      </c>
    </row>
    <row r="38" spans="6:11">
      <c r="F38" s="122">
        <v>2.1652660381876786E-3</v>
      </c>
      <c r="G38" s="122">
        <v>1.2992531250000001</v>
      </c>
      <c r="H38" s="122">
        <v>7.6972835544110012</v>
      </c>
      <c r="I38" s="122">
        <v>7.5823053813169983</v>
      </c>
      <c r="J38" s="122">
        <v>1</v>
      </c>
      <c r="K38" s="122">
        <v>-7.4687499999992468E-4</v>
      </c>
    </row>
    <row r="39" spans="6:11">
      <c r="F39" s="122">
        <v>1.285511696788717E-3</v>
      </c>
      <c r="G39" s="122">
        <v>1.2870312499999998</v>
      </c>
      <c r="H39" s="122">
        <v>12.965005848100009</v>
      </c>
      <c r="I39" s="122">
        <v>9.6022074562490207</v>
      </c>
      <c r="J39" s="122">
        <v>1</v>
      </c>
      <c r="K39" s="122">
        <v>-1.2968750000000195E-2</v>
      </c>
    </row>
    <row r="40" spans="6:11">
      <c r="F40" s="122">
        <v>1.0483281621152341E-3</v>
      </c>
      <c r="G40" s="122">
        <v>1.2749312499999998</v>
      </c>
      <c r="H40" s="122">
        <v>15.898329615640575</v>
      </c>
      <c r="I40" s="122">
        <v>7.927304604598727</v>
      </c>
      <c r="J40" s="122">
        <v>1</v>
      </c>
      <c r="K40" s="122">
        <v>-2.5068750000000195E-2</v>
      </c>
    </row>
    <row r="41" spans="6:11">
      <c r="F41" s="122">
        <v>1.4601666663598427E-3</v>
      </c>
      <c r="G41" s="122">
        <v>1.2649781249999996</v>
      </c>
      <c r="H41" s="122">
        <v>11.414222123160945</v>
      </c>
      <c r="I41" s="122">
        <v>3.4192729147693108</v>
      </c>
      <c r="J41" s="122">
        <v>1</v>
      </c>
      <c r="K41" s="122">
        <v>-3.5021875000000424E-2</v>
      </c>
    </row>
    <row r="42" spans="6:11">
      <c r="F42" s="122">
        <v>5.1226883063364647E-4</v>
      </c>
      <c r="G42" s="122">
        <v>1.2694624999999997</v>
      </c>
      <c r="H42" s="122">
        <v>32.535000511452147</v>
      </c>
      <c r="I42" s="122">
        <v>12.664248949082552</v>
      </c>
      <c r="J42" s="122">
        <v>1</v>
      </c>
      <c r="K42" s="122">
        <v>-3.0537500000000328E-2</v>
      </c>
    </row>
    <row r="43" spans="6:11">
      <c r="F43" s="122">
        <v>7.0066212924262323E-4</v>
      </c>
      <c r="G43" s="122">
        <v>1.2764437500000005</v>
      </c>
      <c r="H43" s="122">
        <v>23.787023689552651</v>
      </c>
      <c r="I43" s="122">
        <v>12.580362153812406</v>
      </c>
      <c r="J43" s="122">
        <v>1</v>
      </c>
      <c r="K43" s="122">
        <v>-2.3556249999999501E-2</v>
      </c>
    </row>
    <row r="44" spans="6:11">
      <c r="F44" s="122">
        <v>1.7250993426279684E-3</v>
      </c>
      <c r="G44" s="122">
        <v>1.2887874999999995</v>
      </c>
      <c r="H44" s="122">
        <v>9.6612793563976123</v>
      </c>
      <c r="I44" s="122">
        <v>7.4947374607253501</v>
      </c>
      <c r="J44" s="122">
        <v>1</v>
      </c>
      <c r="K44" s="122">
        <v>-1.1212500000000514E-2</v>
      </c>
    </row>
    <row r="45" spans="6:11">
      <c r="F45" s="122">
        <v>1.4794254279193067E-3</v>
      </c>
      <c r="G45" s="122">
        <v>1.3008968749999998</v>
      </c>
      <c r="H45" s="122">
        <v>11.265634855355309</v>
      </c>
      <c r="I45" s="122">
        <v>11.063557530137418</v>
      </c>
      <c r="J45" s="122">
        <v>1</v>
      </c>
      <c r="K45" s="122">
        <v>8.9687499999979714E-4</v>
      </c>
    </row>
    <row r="46" spans="6:11">
      <c r="F46" s="122">
        <v>1.2220421828947657E-3</v>
      </c>
      <c r="G46" s="122">
        <v>1.2950125000000001</v>
      </c>
      <c r="H46" s="122">
        <v>13.638372635539296</v>
      </c>
      <c r="I46" s="122">
        <v>12.277944965144274</v>
      </c>
      <c r="J46" s="122">
        <v>1</v>
      </c>
      <c r="K46" s="122">
        <v>-4.9874999999999226E-3</v>
      </c>
    </row>
    <row r="47" spans="6:11">
      <c r="F47" s="122">
        <v>1.1667045884774059E-3</v>
      </c>
      <c r="G47" s="122">
        <v>1.2864406249999996</v>
      </c>
      <c r="H47" s="122">
        <v>14.285249952104259</v>
      </c>
      <c r="I47" s="122">
        <v>10.41126873071785</v>
      </c>
      <c r="J47" s="122">
        <v>1</v>
      </c>
      <c r="K47" s="122">
        <v>-1.3559375000000484E-2</v>
      </c>
    </row>
    <row r="48" spans="6:11">
      <c r="F48" s="122">
        <v>1.4189635870205748E-3</v>
      </c>
      <c r="G48" s="122">
        <v>1.2778593749999998</v>
      </c>
      <c r="H48" s="122">
        <v>11.745661988171243</v>
      </c>
      <c r="I48" s="122">
        <v>6.544536039034111</v>
      </c>
      <c r="J48" s="122">
        <v>1</v>
      </c>
      <c r="K48" s="122">
        <v>-2.2140625000000247E-2</v>
      </c>
    </row>
    <row r="49" spans="6:11">
      <c r="F49" s="122">
        <v>9.2490191284648427E-4</v>
      </c>
      <c r="G49" s="122">
        <v>1.2689937500000001</v>
      </c>
      <c r="H49" s="122">
        <v>18.019928854264382</v>
      </c>
      <c r="I49" s="122">
        <v>6.845320473513727</v>
      </c>
      <c r="J49" s="122">
        <v>1</v>
      </c>
      <c r="K49" s="122">
        <v>-3.1006249999999902E-2</v>
      </c>
    </row>
    <row r="50" spans="6:11">
      <c r="F50" s="122">
        <v>2.5488058557533782E-3</v>
      </c>
      <c r="G50" s="122">
        <v>1.3048312500000001</v>
      </c>
      <c r="H50" s="122">
        <v>6.5390098775256984</v>
      </c>
      <c r="I50" s="122">
        <v>5.9071780481097704</v>
      </c>
      <c r="J50" s="122">
        <v>1</v>
      </c>
      <c r="K50" s="122">
        <v>4.8312500000000647E-3</v>
      </c>
    </row>
    <row r="51" spans="6:11">
      <c r="F51" s="122">
        <v>1.5372787016190758E-3</v>
      </c>
      <c r="G51" s="122">
        <v>1.2864499999999996</v>
      </c>
      <c r="H51" s="122">
        <v>10.841668884837341</v>
      </c>
      <c r="I51" s="122">
        <v>7.9035766170463386</v>
      </c>
      <c r="J51" s="122">
        <v>1</v>
      </c>
      <c r="K51" s="122">
        <v>-1.3550000000000395E-2</v>
      </c>
    </row>
    <row r="52" spans="6:11">
      <c r="F52" s="122">
        <v>1.2706202447826886E-3</v>
      </c>
      <c r="G52" s="122">
        <v>1.3042812499999998</v>
      </c>
      <c r="H52" s="122">
        <v>13.116953499758809</v>
      </c>
      <c r="I52" s="122">
        <v>11.993814356342016</v>
      </c>
      <c r="J52" s="122">
        <v>1</v>
      </c>
      <c r="K52" s="122">
        <v>4.2812499999997922E-3</v>
      </c>
    </row>
    <row r="53" spans="6:11">
      <c r="F53" s="122">
        <v>1.7275956394794474E-3</v>
      </c>
      <c r="G53" s="122">
        <v>1.3126843749999999</v>
      </c>
      <c r="H53" s="122">
        <v>9.6473192486689872</v>
      </c>
      <c r="I53" s="122">
        <v>7.199914946772302</v>
      </c>
      <c r="J53" s="122">
        <v>1</v>
      </c>
      <c r="K53" s="122">
        <v>1.2684374999999859E-2</v>
      </c>
    </row>
    <row r="54" spans="6:11">
      <c r="F54" s="122">
        <v>2.401761366433035E-3</v>
      </c>
      <c r="G54" s="122">
        <v>1.306184375</v>
      </c>
      <c r="H54" s="122">
        <v>6.9393516356785714</v>
      </c>
      <c r="I54" s="122">
        <v>6.0810405802405914</v>
      </c>
      <c r="J54" s="122">
        <v>1</v>
      </c>
      <c r="K54" s="122">
        <v>6.1843749999999087E-3</v>
      </c>
    </row>
    <row r="55" spans="6:11">
      <c r="F55" s="122">
        <v>1.8119646039055119E-3</v>
      </c>
      <c r="G55" s="122">
        <v>1.3043531249999998</v>
      </c>
      <c r="H55" s="122">
        <v>9.1981193400485406</v>
      </c>
      <c r="I55" s="122">
        <v>8.397308075005613</v>
      </c>
      <c r="J55" s="122">
        <v>1</v>
      </c>
      <c r="K55" s="122">
        <v>4.3531249999997357E-3</v>
      </c>
    </row>
    <row r="56" spans="6:11">
      <c r="F56" s="122">
        <v>2.0631951418972291E-3</v>
      </c>
      <c r="G56" s="122">
        <v>1.2912749999999997</v>
      </c>
      <c r="H56" s="122">
        <v>8.0780854550387815</v>
      </c>
      <c r="I56" s="122">
        <v>6.668459543134464</v>
      </c>
      <c r="J56" s="122">
        <v>1</v>
      </c>
      <c r="K56" s="122">
        <v>-8.7250000000003158E-3</v>
      </c>
    </row>
    <row r="57" spans="6:11">
      <c r="F57" s="122">
        <v>2.5986891856993833E-3</v>
      </c>
      <c r="G57" s="122">
        <v>1.2962312499999997</v>
      </c>
      <c r="H57" s="122">
        <v>6.4134898310977473</v>
      </c>
      <c r="I57" s="122">
        <v>5.9300730350787143</v>
      </c>
      <c r="J57" s="122">
        <v>1</v>
      </c>
      <c r="K57" s="122">
        <v>-3.7687500000003205E-3</v>
      </c>
    </row>
    <row r="58" spans="6:11">
      <c r="F58" s="122">
        <v>6.4053279234128077E-3</v>
      </c>
      <c r="G58" s="122">
        <v>7.248062499999997</v>
      </c>
      <c r="H58" s="122">
        <v>5.2040010647219068</v>
      </c>
      <c r="I58" s="122">
        <v>4.5827734376205802</v>
      </c>
      <c r="J58" s="122">
        <v>1</v>
      </c>
      <c r="K58" s="122">
        <v>-1.1937500000002821E-2</v>
      </c>
    </row>
    <row r="59" spans="6:11">
      <c r="F59" s="122">
        <v>4.6210205198810219E-3</v>
      </c>
      <c r="G59" s="122">
        <v>7.2545312500000012</v>
      </c>
      <c r="H59" s="122">
        <v>7.2134138314087064</v>
      </c>
      <c r="I59" s="122">
        <v>6.8189302625036436</v>
      </c>
      <c r="J59" s="122">
        <v>1</v>
      </c>
      <c r="K59" s="122">
        <v>-5.4687499999985789E-3</v>
      </c>
    </row>
    <row r="60" spans="6:11">
      <c r="F60" s="122">
        <v>4.8907417472925643E-3</v>
      </c>
      <c r="G60" s="122">
        <v>7.2703749999999996</v>
      </c>
      <c r="H60" s="122">
        <v>6.8155987487554439</v>
      </c>
      <c r="I60" s="122">
        <v>6.1084803785720778</v>
      </c>
      <c r="J60" s="122">
        <v>1</v>
      </c>
      <c r="K60" s="122">
        <v>1.0374999999999801E-2</v>
      </c>
    </row>
    <row r="61" spans="6:11">
      <c r="F61" s="122">
        <v>8.5260511602438943E-3</v>
      </c>
      <c r="G61" s="122">
        <v>7.3063749999999983</v>
      </c>
      <c r="H61" s="122">
        <v>3.9095863614756552</v>
      </c>
      <c r="I61" s="122">
        <v>2.0965156863413723</v>
      </c>
      <c r="J61" s="122">
        <v>0.99999999984080323</v>
      </c>
      <c r="K61" s="122">
        <v>4.6374999999998501E-2</v>
      </c>
    </row>
    <row r="62" spans="6:11">
      <c r="F62" s="122">
        <v>7.8359567215456668E-3</v>
      </c>
      <c r="G62" s="122">
        <v>7.2112187500000013</v>
      </c>
      <c r="H62" s="122">
        <v>4.2538945170128653</v>
      </c>
      <c r="I62" s="122">
        <v>2.5004923707815583</v>
      </c>
      <c r="J62" s="122">
        <v>0.99999999999996847</v>
      </c>
      <c r="K62" s="122">
        <v>4.1218750000001414E-2</v>
      </c>
    </row>
    <row r="63" spans="6:11">
      <c r="F63" s="122">
        <v>3.1544579310413701E-3</v>
      </c>
      <c r="G63" s="122">
        <v>7.2087187500000001</v>
      </c>
      <c r="H63" s="122">
        <v>10.567055913257654</v>
      </c>
      <c r="I63" s="122">
        <v>6.4756239518431773</v>
      </c>
      <c r="J63" s="122">
        <v>1</v>
      </c>
      <c r="K63" s="122">
        <v>3.8718750000000135E-2</v>
      </c>
    </row>
    <row r="64" spans="6:11">
      <c r="F64" s="122">
        <v>5.4246116257591868E-3</v>
      </c>
      <c r="G64" s="122">
        <v>7.1898437499999996</v>
      </c>
      <c r="H64" s="122">
        <v>6.1448331480630447</v>
      </c>
      <c r="I64" s="122">
        <v>4.9254678202442976</v>
      </c>
      <c r="J64" s="122">
        <v>1</v>
      </c>
      <c r="K64" s="122">
        <v>1.9843749999999716E-2</v>
      </c>
    </row>
    <row r="65" spans="6:11">
      <c r="F65" s="122">
        <v>6.7009117097553087E-3</v>
      </c>
      <c r="G65" s="122">
        <v>7.1885312500000014</v>
      </c>
      <c r="H65" s="122">
        <v>4.9744474747825649</v>
      </c>
      <c r="I65" s="122">
        <v>4.0526201771118453</v>
      </c>
      <c r="J65" s="122">
        <v>1</v>
      </c>
      <c r="K65" s="122">
        <v>1.8531250000001442E-2</v>
      </c>
    </row>
    <row r="66" spans="6:11">
      <c r="F66" s="122">
        <v>5.5805312138748689E-2</v>
      </c>
      <c r="G66" s="122">
        <v>0.27465625000000005</v>
      </c>
      <c r="H66" s="122">
        <v>1.1946294019629065</v>
      </c>
      <c r="I66" s="122">
        <v>0.74869664551144</v>
      </c>
      <c r="J66" s="122">
        <v>0.98765087609421875</v>
      </c>
      <c r="K66" s="122">
        <v>7.4656250000000035E-2</v>
      </c>
    </row>
    <row r="67" spans="6:11">
      <c r="F67" s="122">
        <v>5.9915935733648564E-3</v>
      </c>
      <c r="G67" s="122">
        <v>0.35231250000000003</v>
      </c>
      <c r="H67" s="122">
        <v>2.7816751023896176</v>
      </c>
      <c r="I67" s="122">
        <v>2.653022628904095</v>
      </c>
      <c r="J67" s="122">
        <v>0.99999999999999911</v>
      </c>
      <c r="K67" s="122">
        <v>2.3125000000000506E-3</v>
      </c>
    </row>
    <row r="68" spans="6:11">
      <c r="F68" s="122">
        <v>5.2348090515750064E-3</v>
      </c>
      <c r="G68" s="122">
        <v>0.35187499999999994</v>
      </c>
      <c r="H68" s="122">
        <v>3.1838155895394378</v>
      </c>
      <c r="I68" s="122">
        <v>3.0644225049317115</v>
      </c>
      <c r="J68" s="122">
        <v>1</v>
      </c>
      <c r="K68" s="122">
        <v>1.87499999999996E-3</v>
      </c>
    </row>
    <row r="69" spans="6:11">
      <c r="F69" s="122">
        <v>7.4962356144332078E-3</v>
      </c>
      <c r="G69" s="122">
        <v>0.35549999999999987</v>
      </c>
      <c r="H69" s="122">
        <v>2.223338155830743</v>
      </c>
      <c r="I69" s="122">
        <v>1.9787709586893658</v>
      </c>
      <c r="J69" s="122">
        <v>0.9999999985424175</v>
      </c>
      <c r="K69" s="122">
        <v>5.4999999999998939E-3</v>
      </c>
    </row>
    <row r="70" spans="6:11">
      <c r="F70" s="122">
        <v>5.0253390192169676E-3</v>
      </c>
      <c r="G70" s="122">
        <v>0.3516875000000001</v>
      </c>
      <c r="H70" s="122">
        <v>3.3165258309803765</v>
      </c>
      <c r="I70" s="122">
        <v>3.2045930841847809</v>
      </c>
      <c r="J70" s="122">
        <v>1</v>
      </c>
      <c r="K70" s="122">
        <v>1.6875000000001195E-3</v>
      </c>
    </row>
    <row r="71" spans="6:11">
      <c r="F71" s="122">
        <v>5.4866957857312758E-3</v>
      </c>
      <c r="G71" s="122">
        <v>0.35965624999999996</v>
      </c>
      <c r="H71" s="122">
        <v>3.0376509501419902</v>
      </c>
      <c r="I71" s="122">
        <v>2.4510046103958194</v>
      </c>
      <c r="J71" s="122">
        <v>0.99999999999990308</v>
      </c>
      <c r="K71" s="122">
        <v>9.6562499999999774E-3</v>
      </c>
    </row>
    <row r="72" spans="6:11">
      <c r="F72" s="122">
        <v>4.809998826369657E-3</v>
      </c>
      <c r="G72" s="122">
        <v>0.36165624999999996</v>
      </c>
      <c r="H72" s="122">
        <v>3.4650043104575592</v>
      </c>
      <c r="I72" s="122">
        <v>2.6572251805821421</v>
      </c>
      <c r="J72" s="122">
        <v>0.99999999999999922</v>
      </c>
      <c r="K72" s="122">
        <v>1.1656249999999979E-2</v>
      </c>
    </row>
    <row r="73" spans="6:11">
      <c r="F73" s="122">
        <v>3.2773354145334064E-3</v>
      </c>
      <c r="G73" s="122">
        <v>0.36096875</v>
      </c>
      <c r="H73" s="122">
        <v>5.0854320838685023</v>
      </c>
      <c r="I73" s="122">
        <v>3.9698154204698466</v>
      </c>
      <c r="J73" s="122">
        <v>1</v>
      </c>
      <c r="K73" s="122">
        <v>1.0968750000000027E-2</v>
      </c>
    </row>
    <row r="74" spans="6:11">
      <c r="F74" s="122">
        <v>8.1428773546519378E-3</v>
      </c>
      <c r="G74" s="122">
        <v>0.36062499999999997</v>
      </c>
      <c r="H74" s="122">
        <v>2.0467785453191407</v>
      </c>
      <c r="I74" s="122">
        <v>1.6118381044388232</v>
      </c>
      <c r="J74" s="122">
        <v>0.99999933599086333</v>
      </c>
      <c r="K74" s="122">
        <v>1.0624999999999996E-2</v>
      </c>
    </row>
    <row r="75" spans="6:11">
      <c r="F75" s="122">
        <v>4.7514853365264471E-3</v>
      </c>
      <c r="G75" s="122">
        <v>0.37106250000000007</v>
      </c>
      <c r="H75" s="122">
        <v>3.5076750713179634</v>
      </c>
      <c r="I75" s="122">
        <v>2.0300669475252642</v>
      </c>
      <c r="J75" s="122">
        <v>0.99999999943615436</v>
      </c>
      <c r="K75" s="122">
        <v>2.1062500000000095E-2</v>
      </c>
    </row>
    <row r="76" spans="6:11">
      <c r="F76" s="122">
        <v>4.360633092538509E-3</v>
      </c>
      <c r="G76" s="122">
        <v>0.37178124999999995</v>
      </c>
      <c r="H76" s="122">
        <v>3.8220749861264505</v>
      </c>
      <c r="I76" s="122">
        <v>2.157083570295117</v>
      </c>
      <c r="J76" s="122">
        <v>0.99999999995140254</v>
      </c>
      <c r="K76" s="122">
        <v>2.1781249999999974E-2</v>
      </c>
    </row>
    <row r="77" spans="6:11">
      <c r="F77" s="122">
        <v>7.1482007661752547E-3</v>
      </c>
      <c r="G77" s="122">
        <v>0.36600000000000005</v>
      </c>
      <c r="H77" s="122">
        <v>2.3315890546236573</v>
      </c>
      <c r="I77" s="122">
        <v>1.5854805571440835</v>
      </c>
      <c r="J77" s="122">
        <v>0.99999901482432618</v>
      </c>
      <c r="K77" s="122">
        <v>1.600000000000007E-2</v>
      </c>
    </row>
    <row r="78" spans="6:11">
      <c r="F78" s="122">
        <v>6.8136929260367071E-3</v>
      </c>
      <c r="G78" s="122">
        <v>0.36565625000000007</v>
      </c>
      <c r="H78" s="122">
        <v>2.4460548556538924</v>
      </c>
      <c r="I78" s="122">
        <v>1.6801339289772625</v>
      </c>
      <c r="J78" s="122">
        <v>0.99999976772225574</v>
      </c>
      <c r="K78" s="122">
        <v>1.5656250000000094E-2</v>
      </c>
    </row>
    <row r="79" spans="6:11">
      <c r="F79" s="122">
        <v>6.9927958320250682E-3</v>
      </c>
      <c r="G79" s="122">
        <v>0.35893749999999996</v>
      </c>
      <c r="H79" s="122">
        <v>2.3834053026885109</v>
      </c>
      <c r="I79" s="122">
        <v>1.9573716048329399</v>
      </c>
      <c r="J79" s="122">
        <v>0.99999999784864713</v>
      </c>
      <c r="K79" s="122">
        <v>8.9374999999999871E-3</v>
      </c>
    </row>
    <row r="80" spans="6:11">
      <c r="F80" s="122">
        <v>4.3916159124610023E-3</v>
      </c>
      <c r="G80" s="122">
        <v>0.35843750000000002</v>
      </c>
      <c r="H80" s="122">
        <v>3.795110273504517</v>
      </c>
      <c r="I80" s="122">
        <v>3.1546854148506265</v>
      </c>
      <c r="J80" s="122">
        <v>1</v>
      </c>
      <c r="K80" s="122">
        <v>8.4375000000000422E-3</v>
      </c>
    </row>
    <row r="81" spans="2:12">
      <c r="F81" s="122">
        <v>6.4479929360403126E-3</v>
      </c>
      <c r="G81" s="122">
        <v>0.35081250000000003</v>
      </c>
      <c r="H81" s="122">
        <v>2.5847836422881691</v>
      </c>
      <c r="I81" s="122">
        <v>2.5427809081009838</v>
      </c>
      <c r="J81" s="122">
        <v>0.99999999999998646</v>
      </c>
      <c r="K81" s="122">
        <v>8.1250000000004929E-4</v>
      </c>
    </row>
    <row r="82" spans="2:12">
      <c r="F82" s="122">
        <v>2.8763145662237611E-3</v>
      </c>
      <c r="G82" s="122">
        <v>0.35471874999999997</v>
      </c>
      <c r="H82" s="122">
        <v>5.7944519915802868</v>
      </c>
      <c r="I82" s="122">
        <v>5.2476005848748981</v>
      </c>
      <c r="J82" s="122">
        <v>1</v>
      </c>
      <c r="K82" s="122">
        <v>4.7187499999999938E-3</v>
      </c>
    </row>
    <row r="83" spans="2:12">
      <c r="F83" s="122">
        <v>2.8105503995458428E-3</v>
      </c>
      <c r="G83" s="122">
        <v>7.9971875000000008</v>
      </c>
      <c r="H83" s="122">
        <v>3.5580219453157063</v>
      </c>
      <c r="I83" s="122">
        <v>2.7055791875836928</v>
      </c>
      <c r="J83" s="122">
        <v>0.99999999999999978</v>
      </c>
      <c r="K83" s="122">
        <v>7.1875000000005684E-3</v>
      </c>
    </row>
    <row r="84" spans="2:12">
      <c r="F84" s="122">
        <v>6.2203328144544686E-3</v>
      </c>
      <c r="G84" s="122">
        <v>7.9942187499999999</v>
      </c>
      <c r="H84" s="122">
        <v>1.6076310220511807</v>
      </c>
      <c r="I84" s="122">
        <v>1.3815579095752233</v>
      </c>
      <c r="J84" s="122">
        <v>0.99998296623572458</v>
      </c>
      <c r="K84" s="122">
        <v>4.2187499999997158E-3</v>
      </c>
    </row>
    <row r="85" spans="2:12">
      <c r="F85" s="122">
        <v>4.4413743876882813E-3</v>
      </c>
      <c r="G85" s="122">
        <v>7.993624999999998</v>
      </c>
      <c r="H85" s="122">
        <v>2.2515552905696152</v>
      </c>
      <c r="I85" s="122">
        <v>1.9794923596259191</v>
      </c>
      <c r="J85" s="122">
        <v>0.99999999856157218</v>
      </c>
      <c r="K85" s="122">
        <v>3.6249999999977689E-3</v>
      </c>
    </row>
    <row r="86" spans="2:12">
      <c r="F86" s="122">
        <v>2.8916941680077733E-3</v>
      </c>
      <c r="G86" s="122">
        <v>7.9906562500000007</v>
      </c>
      <c r="H86" s="122">
        <v>3.4581803672860101</v>
      </c>
      <c r="I86" s="122">
        <v>3.3825326717515227</v>
      </c>
      <c r="J86" s="122">
        <v>1</v>
      </c>
      <c r="K86" s="122">
        <v>6.5625000000046896E-4</v>
      </c>
    </row>
    <row r="87" spans="2:12">
      <c r="F87" s="122">
        <v>8.9943978980467111E-3</v>
      </c>
      <c r="G87" s="122">
        <v>8.3937499999999998E-2</v>
      </c>
      <c r="H87" s="122">
        <v>1.8530052656761073</v>
      </c>
      <c r="I87" s="122">
        <v>0.59527794159844971</v>
      </c>
      <c r="J87" s="122">
        <v>0.96293691588125108</v>
      </c>
      <c r="K87" s="122">
        <v>3.3937499999999995E-2</v>
      </c>
    </row>
    <row r="88" spans="2:12">
      <c r="F88" s="122">
        <v>3.1108550841912786E-3</v>
      </c>
      <c r="G88" s="122">
        <v>0.58474999999999999</v>
      </c>
      <c r="H88" s="122">
        <v>10.715167512214382</v>
      </c>
      <c r="I88" s="122">
        <v>9.0811044666016905</v>
      </c>
      <c r="J88" s="122">
        <v>1</v>
      </c>
      <c r="K88" s="122">
        <v>-1.5249999999999986E-2</v>
      </c>
    </row>
    <row r="89" spans="2:12">
      <c r="B89" s="157"/>
      <c r="C89" s="163"/>
      <c r="D89" s="163"/>
      <c r="E89" s="163"/>
      <c r="F89" s="163">
        <v>4.2358635863989271E-3</v>
      </c>
      <c r="G89" s="163">
        <v>0.56584375000000009</v>
      </c>
      <c r="H89" s="163">
        <v>7.8693122791688612</v>
      </c>
      <c r="I89" s="163">
        <v>5.1814503038152546</v>
      </c>
      <c r="J89" s="163">
        <v>1</v>
      </c>
      <c r="K89" s="163">
        <v>-3.4156249999999888E-2</v>
      </c>
      <c r="L89" s="163"/>
    </row>
    <row r="90" spans="2:12">
      <c r="B90" s="157"/>
      <c r="C90" s="163"/>
      <c r="D90" s="163"/>
      <c r="E90" s="163"/>
      <c r="F90" s="163">
        <v>2.2998509769393848E-3</v>
      </c>
      <c r="G90" s="163">
        <v>0.55853125000000003</v>
      </c>
      <c r="H90" s="163">
        <v>14.493692707730542</v>
      </c>
      <c r="I90" s="163">
        <v>8.4833395129935401</v>
      </c>
      <c r="J90" s="163">
        <v>1</v>
      </c>
      <c r="K90" s="163">
        <v>-4.1468749999999943E-2</v>
      </c>
      <c r="L90" s="163"/>
    </row>
    <row r="91" spans="2:12">
      <c r="B91" s="157"/>
      <c r="C91" s="163"/>
      <c r="D91" s="163"/>
      <c r="E91" s="163"/>
      <c r="F91" s="163">
        <v>5.6560522822331552E-3</v>
      </c>
      <c r="G91" s="163">
        <v>0.54959375000000021</v>
      </c>
      <c r="H91" s="163">
        <v>5.8933920108978315</v>
      </c>
      <c r="I91" s="163">
        <v>2.9227541004046569</v>
      </c>
      <c r="J91" s="163">
        <v>1</v>
      </c>
      <c r="K91" s="163">
        <v>-5.0406249999999764E-2</v>
      </c>
      <c r="L91" s="163"/>
    </row>
    <row r="92" spans="2:12">
      <c r="B92" s="157"/>
      <c r="C92" s="163"/>
      <c r="D92" s="163"/>
      <c r="E92" s="163"/>
      <c r="F92" s="163">
        <v>4.6661746092351714E-3</v>
      </c>
      <c r="G92" s="163">
        <v>0.5359687500000001</v>
      </c>
      <c r="H92" s="163">
        <v>7.1436103714080605</v>
      </c>
      <c r="I92" s="163">
        <v>2.5694673554658451</v>
      </c>
      <c r="J92" s="163">
        <v>0.99999999999999367</v>
      </c>
      <c r="K92" s="163">
        <v>-6.4031249999999873E-2</v>
      </c>
      <c r="L92" s="163"/>
    </row>
    <row r="93" spans="2:12">
      <c r="B93" s="157"/>
      <c r="C93" s="163"/>
      <c r="D93" s="163"/>
      <c r="E93" s="163"/>
      <c r="F93" s="163"/>
      <c r="G93" s="163"/>
      <c r="H93" s="163"/>
      <c r="I93" s="163"/>
      <c r="J93" s="163"/>
      <c r="K93" s="163"/>
      <c r="L93" s="163"/>
    </row>
    <row r="94" spans="2:12">
      <c r="B94" s="157"/>
      <c r="C94" s="163"/>
      <c r="D94" s="163"/>
      <c r="E94" s="163"/>
      <c r="F94" s="163"/>
      <c r="G94" s="163"/>
      <c r="H94" s="163"/>
      <c r="I94" s="163"/>
      <c r="J94" s="163"/>
      <c r="K94" s="163"/>
      <c r="L94" s="163"/>
    </row>
    <row r="95" spans="2:12">
      <c r="B95" s="157"/>
      <c r="C95" s="163"/>
      <c r="D95" s="163"/>
      <c r="E95" s="163"/>
      <c r="F95" s="163"/>
      <c r="G95" s="163"/>
      <c r="H95" s="163"/>
      <c r="I95" s="163"/>
      <c r="J95" s="163"/>
      <c r="K95" s="163"/>
      <c r="L95" s="163"/>
    </row>
    <row r="96" spans="2:12">
      <c r="B96" s="157"/>
      <c r="C96" s="163"/>
      <c r="D96" s="163"/>
      <c r="E96" s="163"/>
      <c r="F96" s="163"/>
      <c r="G96" s="163"/>
      <c r="H96" s="163"/>
      <c r="I96" s="163"/>
      <c r="J96" s="163"/>
      <c r="K96" s="163"/>
      <c r="L96" s="163"/>
    </row>
    <row r="97" spans="2:12">
      <c r="B97" s="157"/>
      <c r="C97" s="163"/>
      <c r="D97" s="163"/>
      <c r="E97" s="163"/>
      <c r="F97" s="163"/>
      <c r="G97" s="163"/>
      <c r="H97" s="163"/>
      <c r="I97" s="163"/>
      <c r="J97" s="163"/>
      <c r="K97" s="163"/>
      <c r="L97" s="163"/>
    </row>
    <row r="98" spans="2:12">
      <c r="B98" s="157"/>
      <c r="C98" s="163"/>
      <c r="D98" s="163"/>
      <c r="E98" s="163"/>
      <c r="F98" s="163"/>
      <c r="G98" s="163"/>
      <c r="H98" s="163"/>
      <c r="I98" s="163"/>
      <c r="J98" s="163"/>
      <c r="K98" s="163"/>
      <c r="L98" s="163"/>
    </row>
    <row r="99" spans="2:12">
      <c r="B99" s="157"/>
      <c r="C99" s="163"/>
      <c r="D99" s="163"/>
      <c r="E99" s="163"/>
      <c r="F99" s="163"/>
      <c r="G99" s="163"/>
      <c r="H99" s="163"/>
      <c r="I99" s="163"/>
      <c r="J99" s="163"/>
      <c r="K99" s="163"/>
      <c r="L99" s="163"/>
    </row>
    <row r="100" spans="2:12">
      <c r="B100" s="157"/>
      <c r="C100" s="163"/>
      <c r="D100" s="163"/>
      <c r="E100" s="163"/>
      <c r="F100" s="163"/>
      <c r="G100" s="163"/>
      <c r="H100" s="163"/>
      <c r="I100" s="163"/>
      <c r="J100" s="163"/>
      <c r="K100" s="163"/>
      <c r="L100" s="163"/>
    </row>
    <row r="101" spans="2:12">
      <c r="B101" s="157"/>
      <c r="C101" s="163"/>
      <c r="D101" s="163"/>
      <c r="E101" s="163"/>
      <c r="F101" s="163"/>
      <c r="G101" s="163"/>
      <c r="H101" s="163"/>
      <c r="I101" s="163"/>
      <c r="J101" s="163"/>
      <c r="K101" s="163"/>
      <c r="L101" s="163"/>
    </row>
    <row r="102" spans="2:12">
      <c r="B102" s="157"/>
      <c r="C102" s="163"/>
      <c r="D102" s="163"/>
      <c r="E102" s="163"/>
      <c r="F102" s="163"/>
      <c r="G102" s="163"/>
      <c r="H102" s="163"/>
      <c r="I102" s="163"/>
      <c r="J102" s="163"/>
      <c r="K102" s="163"/>
      <c r="L102" s="163"/>
    </row>
    <row r="103" spans="2:12">
      <c r="B103" s="157"/>
      <c r="C103" s="163"/>
      <c r="D103" s="163"/>
      <c r="E103" s="163"/>
      <c r="F103" s="163"/>
      <c r="G103" s="163"/>
      <c r="H103" s="163"/>
      <c r="I103" s="163"/>
      <c r="J103" s="163"/>
      <c r="K103" s="163"/>
      <c r="L103" s="163"/>
    </row>
    <row r="104" spans="2:12">
      <c r="B104" s="157"/>
      <c r="C104" s="163"/>
      <c r="D104" s="163"/>
      <c r="E104" s="163"/>
      <c r="F104" s="163"/>
      <c r="G104" s="163"/>
      <c r="H104" s="163"/>
      <c r="I104" s="163"/>
      <c r="J104" s="163"/>
      <c r="K104" s="163"/>
      <c r="L104" s="163"/>
    </row>
    <row r="105" spans="2:12">
      <c r="B105" s="157"/>
      <c r="C105" s="163"/>
      <c r="D105" s="163"/>
      <c r="E105" s="163"/>
      <c r="F105" s="163"/>
      <c r="G105" s="163"/>
      <c r="H105" s="163"/>
      <c r="I105" s="163"/>
      <c r="J105" s="163"/>
      <c r="K105" s="163"/>
      <c r="L105" s="163"/>
    </row>
    <row r="106" spans="2:12">
      <c r="B106" s="157"/>
      <c r="C106" s="163"/>
      <c r="D106" s="163"/>
      <c r="E106" s="163"/>
      <c r="F106" s="163"/>
      <c r="G106" s="163"/>
      <c r="H106" s="163"/>
      <c r="I106" s="163"/>
      <c r="J106" s="163"/>
      <c r="K106" s="163"/>
      <c r="L106" s="163"/>
    </row>
    <row r="107" spans="2:12">
      <c r="B107" s="157"/>
      <c r="C107" s="163"/>
      <c r="D107" s="163"/>
      <c r="E107" s="163"/>
      <c r="F107" s="163"/>
      <c r="G107" s="163"/>
      <c r="H107" s="163"/>
      <c r="I107" s="163"/>
      <c r="J107" s="163"/>
      <c r="K107" s="163"/>
      <c r="L107" s="163"/>
    </row>
    <row r="108" spans="2:12">
      <c r="B108" s="157"/>
      <c r="C108" s="163"/>
      <c r="D108" s="163"/>
      <c r="E108" s="163"/>
      <c r="F108" s="163"/>
      <c r="G108" s="163"/>
      <c r="H108" s="163"/>
      <c r="I108" s="163"/>
      <c r="J108" s="163"/>
      <c r="K108" s="163"/>
      <c r="L108" s="163"/>
    </row>
    <row r="109" spans="2:12">
      <c r="B109" s="157"/>
      <c r="C109" s="163"/>
      <c r="D109" s="163"/>
      <c r="E109" s="163"/>
      <c r="F109" s="163"/>
      <c r="G109" s="163"/>
      <c r="H109" s="163"/>
      <c r="I109" s="163"/>
      <c r="J109" s="163"/>
      <c r="K109" s="163"/>
      <c r="L109" s="163"/>
    </row>
    <row r="110" spans="2:12">
      <c r="B110" s="157"/>
      <c r="C110" s="163"/>
      <c r="D110" s="163"/>
      <c r="E110" s="163"/>
      <c r="F110" s="163"/>
      <c r="G110" s="163"/>
      <c r="H110" s="163"/>
      <c r="I110" s="163"/>
      <c r="J110" s="163"/>
      <c r="K110" s="163"/>
      <c r="L110" s="163"/>
    </row>
    <row r="111" spans="2:12">
      <c r="B111" s="157"/>
      <c r="C111" s="163"/>
      <c r="D111" s="163"/>
      <c r="E111" s="163"/>
      <c r="F111" s="163"/>
      <c r="G111" s="163"/>
      <c r="H111" s="163"/>
      <c r="I111" s="163"/>
      <c r="J111" s="163"/>
      <c r="K111" s="163"/>
      <c r="L111" s="163"/>
    </row>
    <row r="112" spans="2:12">
      <c r="B112" s="157"/>
      <c r="C112" s="163"/>
      <c r="D112" s="163"/>
      <c r="E112" s="163"/>
      <c r="F112" s="163"/>
      <c r="G112" s="163"/>
      <c r="H112" s="163"/>
      <c r="I112" s="163"/>
      <c r="J112" s="163"/>
      <c r="K112" s="163"/>
      <c r="L112" s="163"/>
    </row>
    <row r="113" spans="2:12">
      <c r="B113" s="157"/>
      <c r="C113" s="163"/>
      <c r="D113" s="163"/>
      <c r="E113" s="163"/>
      <c r="F113" s="163"/>
      <c r="G113" s="163"/>
      <c r="H113" s="163"/>
      <c r="I113" s="163"/>
      <c r="J113" s="163"/>
      <c r="K113" s="163"/>
      <c r="L113" s="163"/>
    </row>
    <row r="114" spans="2:12">
      <c r="B114" s="157"/>
      <c r="C114" s="163"/>
      <c r="D114" s="163"/>
      <c r="E114" s="163"/>
      <c r="F114" s="163"/>
      <c r="G114" s="163"/>
      <c r="H114" s="163"/>
      <c r="I114" s="163"/>
      <c r="J114" s="163"/>
      <c r="K114" s="163"/>
      <c r="L114" s="163"/>
    </row>
    <row r="115" spans="2:12">
      <c r="B115" s="157"/>
      <c r="C115" s="163"/>
      <c r="D115" s="163"/>
      <c r="E115" s="163"/>
      <c r="F115" s="163"/>
      <c r="G115" s="163"/>
      <c r="H115" s="163"/>
      <c r="I115" s="163"/>
      <c r="J115" s="163"/>
      <c r="K115" s="163"/>
      <c r="L115" s="163"/>
    </row>
    <row r="116" spans="2:12">
      <c r="B116" s="157"/>
      <c r="C116" s="163"/>
      <c r="D116" s="163"/>
      <c r="E116" s="163"/>
      <c r="F116" s="163"/>
      <c r="G116" s="163"/>
      <c r="H116" s="163"/>
      <c r="I116" s="163"/>
      <c r="J116" s="163"/>
      <c r="K116" s="163"/>
      <c r="L116" s="163"/>
    </row>
    <row r="117" spans="2:12">
      <c r="B117" s="157"/>
      <c r="C117" s="163"/>
      <c r="D117" s="163"/>
      <c r="E117" s="163"/>
      <c r="F117" s="163"/>
      <c r="G117" s="163"/>
      <c r="H117" s="163"/>
      <c r="I117" s="163"/>
      <c r="J117" s="163"/>
      <c r="K117" s="163"/>
      <c r="L117" s="163"/>
    </row>
    <row r="210" spans="2:12">
      <c r="B210" s="157"/>
      <c r="C210" s="163"/>
      <c r="D210" s="163"/>
      <c r="E210" s="163"/>
      <c r="F210" s="163"/>
      <c r="G210" s="163"/>
      <c r="H210" s="163"/>
      <c r="I210" s="163"/>
      <c r="J210" s="163"/>
      <c r="K210" s="163"/>
      <c r="L210" s="163"/>
    </row>
    <row r="211" spans="2:12">
      <c r="B211" s="157"/>
      <c r="C211" s="163"/>
      <c r="D211" s="163"/>
      <c r="E211" s="163"/>
      <c r="F211" s="163"/>
      <c r="G211" s="163"/>
      <c r="H211" s="163"/>
      <c r="I211" s="163"/>
      <c r="J211" s="163"/>
      <c r="K211" s="163"/>
      <c r="L211" s="163"/>
    </row>
    <row r="212" spans="2:12">
      <c r="B212" s="157"/>
      <c r="C212" s="163"/>
      <c r="D212" s="163"/>
      <c r="E212" s="163"/>
      <c r="F212" s="163"/>
      <c r="G212" s="163"/>
      <c r="H212" s="163"/>
      <c r="I212" s="163"/>
      <c r="J212" s="163"/>
      <c r="K212" s="163"/>
      <c r="L212" s="163"/>
    </row>
    <row r="213" spans="2:12">
      <c r="B213" s="157"/>
      <c r="C213" s="163"/>
      <c r="D213" s="163"/>
      <c r="E213" s="163"/>
      <c r="F213" s="163"/>
      <c r="G213" s="163"/>
      <c r="H213" s="163"/>
      <c r="I213" s="163"/>
      <c r="J213" s="163"/>
      <c r="K213" s="163"/>
      <c r="L213" s="163"/>
    </row>
    <row r="214" spans="2:12">
      <c r="B214" s="157"/>
      <c r="C214" s="163"/>
      <c r="D214" s="163"/>
      <c r="E214" s="163"/>
      <c r="F214" s="163"/>
      <c r="G214" s="163"/>
      <c r="H214" s="163"/>
      <c r="I214" s="163"/>
      <c r="J214" s="163"/>
      <c r="K214" s="163"/>
      <c r="L214" s="163"/>
    </row>
    <row r="215" spans="2:12">
      <c r="B215" s="157"/>
      <c r="C215" s="163"/>
      <c r="D215" s="163"/>
      <c r="E215" s="163"/>
      <c r="F215" s="163"/>
      <c r="G215" s="163"/>
      <c r="H215" s="163"/>
      <c r="I215" s="163"/>
      <c r="J215" s="163"/>
      <c r="K215" s="163"/>
      <c r="L215" s="163"/>
    </row>
    <row r="216" spans="2:12">
      <c r="B216" s="157"/>
      <c r="C216" s="163"/>
      <c r="D216" s="163"/>
      <c r="E216" s="163"/>
      <c r="F216" s="163"/>
      <c r="G216" s="163"/>
      <c r="H216" s="163"/>
      <c r="I216" s="163"/>
      <c r="J216" s="163"/>
      <c r="K216" s="163"/>
      <c r="L216" s="163"/>
    </row>
  </sheetData>
  <sortState xmlns:xlrd2="http://schemas.microsoft.com/office/spreadsheetml/2017/richdata2" ref="B3:L309">
    <sortCondition ref="B2"/>
    <sortCondition descending="1" ref="K2"/>
  </sortState>
  <phoneticPr fontId="3" type="noConversion"/>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00B050"/>
  </sheetPr>
  <dimension ref="A1:XFD488"/>
  <sheetViews>
    <sheetView tabSelected="1" topLeftCell="B1" zoomScale="85" zoomScaleNormal="85" zoomScalePageLayoutView="85" workbookViewId="0">
      <selection activeCell="I6" sqref="I6"/>
    </sheetView>
  </sheetViews>
  <sheetFormatPr defaultColWidth="10.875" defaultRowHeight="12.75" customHeight="1"/>
  <cols>
    <col min="1" max="6" width="10.875" style="124"/>
    <col min="7" max="7" width="15.625" style="124" customWidth="1"/>
    <col min="8" max="8" width="14" style="124" customWidth="1"/>
    <col min="9" max="84" width="10.875" style="146"/>
    <col min="85" max="85" width="10.875" style="197"/>
    <col min="86" max="16384" width="10.875" style="146"/>
  </cols>
  <sheetData>
    <row r="1" spans="1:16384" s="124" customFormat="1" ht="18">
      <c r="A1" s="145" t="s">
        <v>196</v>
      </c>
      <c r="H1" s="179" t="s">
        <v>200</v>
      </c>
      <c r="I1" s="2"/>
      <c r="J1" s="2"/>
      <c r="K1" s="2"/>
      <c r="L1" s="2"/>
      <c r="M1" s="2"/>
      <c r="N1" s="2"/>
      <c r="O1" s="2"/>
      <c r="P1" s="2"/>
      <c r="Q1" s="2"/>
      <c r="R1" s="2"/>
      <c r="S1" s="2"/>
      <c r="X1" s="3"/>
      <c r="Y1" s="54" t="s">
        <v>153</v>
      </c>
      <c r="Z1"/>
      <c r="CG1" s="189"/>
    </row>
    <row r="2" spans="1:16384" s="124" customFormat="1">
      <c r="A2" s="145" t="s">
        <v>197</v>
      </c>
      <c r="H2" s="202" t="s">
        <v>51</v>
      </c>
      <c r="I2" s="203"/>
      <c r="J2" s="56"/>
      <c r="K2" s="187" t="s">
        <v>99</v>
      </c>
      <c r="L2" s="204"/>
      <c r="M2" s="56"/>
      <c r="N2" s="123" t="s">
        <v>0</v>
      </c>
      <c r="O2" s="56" t="s">
        <v>221</v>
      </c>
      <c r="P2" s="56"/>
      <c r="Q2" s="123" t="s">
        <v>12</v>
      </c>
      <c r="R2" s="56" t="s">
        <v>272</v>
      </c>
      <c r="S2" s="56"/>
      <c r="T2" s="123" t="s">
        <v>151</v>
      </c>
      <c r="U2" s="151"/>
      <c r="V2" s="56"/>
      <c r="X2" s="4"/>
      <c r="Y2" s="54" t="s">
        <v>154</v>
      </c>
      <c r="Z2"/>
      <c r="CG2" s="189"/>
    </row>
    <row r="3" spans="1:16384" s="124" customFormat="1">
      <c r="H3" s="202" t="s">
        <v>76</v>
      </c>
      <c r="I3" s="203"/>
      <c r="J3" s="56"/>
      <c r="K3" s="123" t="s">
        <v>11</v>
      </c>
      <c r="L3" s="56" t="s">
        <v>33</v>
      </c>
      <c r="M3" s="56"/>
      <c r="N3" s="199" t="s">
        <v>7</v>
      </c>
      <c r="O3" s="200" t="s">
        <v>302</v>
      </c>
      <c r="P3" s="56"/>
      <c r="Q3" s="123" t="s">
        <v>10</v>
      </c>
      <c r="R3" s="154" t="s">
        <v>303</v>
      </c>
      <c r="S3" s="56"/>
      <c r="T3" s="123" t="s">
        <v>152</v>
      </c>
      <c r="U3" s="151"/>
      <c r="V3" s="56"/>
      <c r="X3" s="5"/>
      <c r="Y3" s="54" t="s">
        <v>155</v>
      </c>
      <c r="Z3"/>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189"/>
    </row>
    <row r="4" spans="1:16384" s="142" customFormat="1">
      <c r="A4" s="137"/>
      <c r="B4" s="137"/>
      <c r="C4" s="137"/>
      <c r="D4" s="137"/>
      <c r="E4" s="137"/>
      <c r="F4" s="137"/>
      <c r="G4" s="137"/>
      <c r="H4" s="138"/>
      <c r="I4" s="137" t="str">
        <f>I6&amp;I9</f>
        <v>1X1</v>
      </c>
      <c r="J4" s="137" t="str">
        <f t="shared" ref="J4:AB4" si="0">J6&amp;J9</f>
        <v>2X2</v>
      </c>
      <c r="K4" s="137" t="str">
        <f t="shared" si="0"/>
        <v>A3X3</v>
      </c>
      <c r="L4" s="137" t="str">
        <f t="shared" si="0"/>
        <v>SPC BY1</v>
      </c>
      <c r="M4" s="137" t="str">
        <f t="shared" si="0"/>
        <v>SPC BY2</v>
      </c>
      <c r="N4" s="137" t="str">
        <f t="shared" si="0"/>
        <v>SPC BY3</v>
      </c>
      <c r="O4" s="137" t="str">
        <f t="shared" si="0"/>
        <v>SPC BY4</v>
      </c>
      <c r="P4" s="137" t="str">
        <f t="shared" si="0"/>
        <v>SPC BY5</v>
      </c>
      <c r="Q4" s="137" t="str">
        <f t="shared" si="0"/>
        <v>SPC C1</v>
      </c>
      <c r="R4" s="137" t="str">
        <f t="shared" si="0"/>
        <v>SPC C2</v>
      </c>
      <c r="S4" s="137" t="str">
        <f t="shared" si="0"/>
        <v>SPC C3</v>
      </c>
      <c r="T4" s="137" t="str">
        <f t="shared" si="0"/>
        <v>SPC C4</v>
      </c>
      <c r="U4" s="137" t="str">
        <f t="shared" si="0"/>
        <v>SPC C5</v>
      </c>
      <c r="V4" s="137" t="str">
        <f t="shared" si="0"/>
        <v>SPC C6</v>
      </c>
      <c r="W4" s="137" t="str">
        <f t="shared" si="0"/>
        <v>SPC C7</v>
      </c>
      <c r="X4" s="137" t="str">
        <f t="shared" si="0"/>
        <v>SPC C8</v>
      </c>
      <c r="Y4" s="137" t="str">
        <f t="shared" si="0"/>
        <v>SPC C9</v>
      </c>
      <c r="Z4" s="137" t="str">
        <f t="shared" si="0"/>
        <v>SPC C10</v>
      </c>
      <c r="AA4" s="137" t="str">
        <f t="shared" si="0"/>
        <v>SPC C11</v>
      </c>
      <c r="AB4" s="137" t="str">
        <f t="shared" si="0"/>
        <v>SPC C12</v>
      </c>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90"/>
    </row>
    <row r="5" spans="1:16384" s="25" customFormat="1" ht="51" customHeight="1">
      <c r="A5" s="59"/>
      <c r="B5" s="59"/>
      <c r="C5" s="59"/>
      <c r="D5" s="59"/>
      <c r="E5" s="59"/>
      <c r="F5" s="59"/>
      <c r="G5" s="59"/>
      <c r="H5" s="58" t="s">
        <v>156</v>
      </c>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t="s">
        <v>273</v>
      </c>
      <c r="AX5" s="59" t="s">
        <v>273</v>
      </c>
      <c r="AY5" s="59" t="s">
        <v>273</v>
      </c>
      <c r="AZ5" s="59" t="s">
        <v>273</v>
      </c>
      <c r="BA5" s="59" t="s">
        <v>273</v>
      </c>
      <c r="BB5" s="59" t="s">
        <v>273</v>
      </c>
      <c r="BC5" s="59" t="s">
        <v>273</v>
      </c>
      <c r="BD5" s="59" t="s">
        <v>273</v>
      </c>
      <c r="BE5" s="59" t="s">
        <v>273</v>
      </c>
      <c r="BF5" s="59" t="s">
        <v>273</v>
      </c>
      <c r="BG5" s="59" t="s">
        <v>273</v>
      </c>
      <c r="BH5" s="59" t="s">
        <v>273</v>
      </c>
      <c r="BI5" s="59" t="s">
        <v>273</v>
      </c>
      <c r="BJ5" s="59" t="s">
        <v>273</v>
      </c>
      <c r="BK5" s="59" t="s">
        <v>273</v>
      </c>
      <c r="BL5" s="59" t="s">
        <v>273</v>
      </c>
      <c r="BM5" s="59" t="s">
        <v>273</v>
      </c>
      <c r="BN5" s="59" t="s">
        <v>273</v>
      </c>
      <c r="BO5" s="59" t="s">
        <v>273</v>
      </c>
      <c r="BP5" s="59" t="s">
        <v>273</v>
      </c>
      <c r="BQ5" s="59" t="s">
        <v>273</v>
      </c>
      <c r="BR5" s="59" t="s">
        <v>273</v>
      </c>
      <c r="BS5" s="59" t="s">
        <v>273</v>
      </c>
      <c r="BT5" s="59" t="s">
        <v>273</v>
      </c>
      <c r="BU5" s="59"/>
      <c r="BV5" s="59"/>
      <c r="BW5" s="59"/>
      <c r="BX5" s="59"/>
      <c r="BY5" s="59"/>
      <c r="BZ5" s="59"/>
      <c r="CA5" s="59"/>
      <c r="CB5" s="59"/>
      <c r="CC5" s="182"/>
      <c r="CD5" s="182"/>
      <c r="CE5" s="182"/>
      <c r="CF5" s="182"/>
      <c r="CG5" s="191"/>
    </row>
    <row r="6" spans="1:16384" s="124" customFormat="1" ht="29.1" customHeight="1">
      <c r="A6" s="141" t="s">
        <v>158</v>
      </c>
      <c r="B6" s="141" t="s">
        <v>159</v>
      </c>
      <c r="C6" s="141" t="s">
        <v>199</v>
      </c>
      <c r="D6" s="141" t="s">
        <v>198</v>
      </c>
      <c r="E6" s="141" t="s">
        <v>160</v>
      </c>
      <c r="F6" s="141" t="s">
        <v>179</v>
      </c>
      <c r="G6" s="141" t="s">
        <v>259</v>
      </c>
      <c r="H6" s="185" t="s">
        <v>308</v>
      </c>
      <c r="I6" s="152" t="s">
        <v>260</v>
      </c>
      <c r="J6" s="152" t="s">
        <v>305</v>
      </c>
      <c r="K6" s="152" t="s">
        <v>307</v>
      </c>
      <c r="L6" s="152" t="s">
        <v>206</v>
      </c>
      <c r="M6" s="152" t="s">
        <v>206</v>
      </c>
      <c r="N6" s="152" t="s">
        <v>206</v>
      </c>
      <c r="O6" s="152" t="s">
        <v>206</v>
      </c>
      <c r="P6" s="152" t="s">
        <v>206</v>
      </c>
      <c r="Q6" s="152" t="s">
        <v>301</v>
      </c>
      <c r="R6" s="152" t="s">
        <v>301</v>
      </c>
      <c r="S6" s="152" t="s">
        <v>301</v>
      </c>
      <c r="T6" s="152" t="s">
        <v>301</v>
      </c>
      <c r="U6" s="152" t="s">
        <v>301</v>
      </c>
      <c r="V6" s="152" t="s">
        <v>301</v>
      </c>
      <c r="W6" s="152" t="s">
        <v>301</v>
      </c>
      <c r="X6" s="152" t="s">
        <v>301</v>
      </c>
      <c r="Y6" s="152" t="s">
        <v>301</v>
      </c>
      <c r="Z6" s="152" t="s">
        <v>301</v>
      </c>
      <c r="AA6" s="152" t="s">
        <v>301</v>
      </c>
      <c r="AB6" s="152" t="s">
        <v>301</v>
      </c>
      <c r="AC6" s="152" t="s">
        <v>301</v>
      </c>
      <c r="AD6" s="152" t="s">
        <v>301</v>
      </c>
      <c r="AE6" s="152" t="s">
        <v>301</v>
      </c>
      <c r="AF6" s="152" t="s">
        <v>301</v>
      </c>
      <c r="AG6" s="152" t="s">
        <v>301</v>
      </c>
      <c r="AH6" s="152" t="s">
        <v>301</v>
      </c>
      <c r="AI6" s="152" t="s">
        <v>301</v>
      </c>
      <c r="AJ6" s="152" t="s">
        <v>301</v>
      </c>
      <c r="AK6" s="152" t="s">
        <v>301</v>
      </c>
      <c r="AL6" s="152" t="s">
        <v>301</v>
      </c>
      <c r="AM6" s="152" t="s">
        <v>301</v>
      </c>
      <c r="AN6" s="152" t="s">
        <v>301</v>
      </c>
      <c r="AO6" s="152" t="s">
        <v>301</v>
      </c>
      <c r="AP6" s="152" t="s">
        <v>301</v>
      </c>
      <c r="AQ6" s="152" t="s">
        <v>301</v>
      </c>
      <c r="AR6" s="152" t="s">
        <v>301</v>
      </c>
      <c r="AS6" s="152" t="s">
        <v>301</v>
      </c>
      <c r="AT6" s="152" t="s">
        <v>301</v>
      </c>
      <c r="AU6" s="152" t="s">
        <v>301</v>
      </c>
      <c r="AV6" s="152" t="s">
        <v>301</v>
      </c>
      <c r="AW6" s="152" t="s">
        <v>207</v>
      </c>
      <c r="AX6" s="152" t="s">
        <v>207</v>
      </c>
      <c r="AY6" s="152" t="s">
        <v>208</v>
      </c>
      <c r="AZ6" s="152" t="s">
        <v>208</v>
      </c>
      <c r="BA6" s="152" t="s">
        <v>209</v>
      </c>
      <c r="BB6" s="152" t="s">
        <v>209</v>
      </c>
      <c r="BC6" s="152" t="s">
        <v>209</v>
      </c>
      <c r="BD6" s="152" t="s">
        <v>209</v>
      </c>
      <c r="BE6" s="152" t="s">
        <v>290</v>
      </c>
      <c r="BF6" s="152" t="s">
        <v>290</v>
      </c>
      <c r="BG6" s="152" t="s">
        <v>290</v>
      </c>
      <c r="BH6" s="152" t="s">
        <v>290</v>
      </c>
      <c r="BI6" s="152" t="s">
        <v>291</v>
      </c>
      <c r="BJ6" s="152" t="s">
        <v>291</v>
      </c>
      <c r="BK6" s="152" t="s">
        <v>291</v>
      </c>
      <c r="BL6" s="152" t="s">
        <v>291</v>
      </c>
      <c r="BM6" s="152" t="s">
        <v>292</v>
      </c>
      <c r="BN6" s="152" t="s">
        <v>292</v>
      </c>
      <c r="BO6" s="152" t="s">
        <v>292</v>
      </c>
      <c r="BP6" s="152" t="s">
        <v>292</v>
      </c>
      <c r="BQ6" s="152" t="s">
        <v>293</v>
      </c>
      <c r="BR6" s="152" t="s">
        <v>293</v>
      </c>
      <c r="BS6" s="152" t="s">
        <v>293</v>
      </c>
      <c r="BT6" s="152" t="s">
        <v>293</v>
      </c>
      <c r="BU6" s="152" t="s">
        <v>294</v>
      </c>
      <c r="BV6" s="152" t="s">
        <v>219</v>
      </c>
      <c r="BW6" s="152" t="s">
        <v>296</v>
      </c>
      <c r="BX6" s="152" t="s">
        <v>296</v>
      </c>
      <c r="BY6" s="152" t="s">
        <v>296</v>
      </c>
      <c r="BZ6" s="152" t="s">
        <v>296</v>
      </c>
      <c r="CA6" s="152" t="s">
        <v>296</v>
      </c>
      <c r="CB6" s="152" t="s">
        <v>266</v>
      </c>
      <c r="CC6" s="152" t="s">
        <v>266</v>
      </c>
      <c r="CD6" s="152" t="s">
        <v>266</v>
      </c>
      <c r="CE6" s="152" t="s">
        <v>266</v>
      </c>
      <c r="CF6" s="152" t="s">
        <v>300</v>
      </c>
      <c r="CG6" s="189"/>
    </row>
    <row r="7" spans="1:16384" s="26" customFormat="1" ht="45.95" customHeight="1">
      <c r="A7" s="141"/>
      <c r="B7" s="141"/>
      <c r="C7" s="141"/>
      <c r="D7" s="141"/>
      <c r="E7" s="141"/>
      <c r="F7" s="141"/>
      <c r="G7" s="141"/>
      <c r="H7" s="61" t="s">
        <v>161</v>
      </c>
      <c r="I7" s="168" t="s">
        <v>217</v>
      </c>
      <c r="J7" s="168" t="s">
        <v>217</v>
      </c>
      <c r="K7" s="168" t="s">
        <v>217</v>
      </c>
      <c r="L7" s="168" t="s">
        <v>218</v>
      </c>
      <c r="M7" s="168" t="s">
        <v>218</v>
      </c>
      <c r="N7" s="168" t="s">
        <v>218</v>
      </c>
      <c r="O7" s="168" t="s">
        <v>218</v>
      </c>
      <c r="P7" s="168" t="s">
        <v>218</v>
      </c>
      <c r="Q7" s="168" t="s">
        <v>297</v>
      </c>
      <c r="R7" s="168" t="s">
        <v>297</v>
      </c>
      <c r="S7" s="168" t="s">
        <v>297</v>
      </c>
      <c r="T7" s="168" t="s">
        <v>297</v>
      </c>
      <c r="U7" s="168" t="s">
        <v>297</v>
      </c>
      <c r="V7" s="168" t="s">
        <v>297</v>
      </c>
      <c r="W7" s="168" t="s">
        <v>297</v>
      </c>
      <c r="X7" s="168" t="s">
        <v>297</v>
      </c>
      <c r="Y7" s="168" t="s">
        <v>297</v>
      </c>
      <c r="Z7" s="168" t="s">
        <v>297</v>
      </c>
      <c r="AA7" s="168" t="s">
        <v>297</v>
      </c>
      <c r="AB7" s="168" t="s">
        <v>297</v>
      </c>
      <c r="AC7" s="168" t="s">
        <v>297</v>
      </c>
      <c r="AD7" s="168" t="s">
        <v>297</v>
      </c>
      <c r="AE7" s="168" t="s">
        <v>297</v>
      </c>
      <c r="AF7" s="168" t="s">
        <v>297</v>
      </c>
      <c r="AG7" s="168" t="s">
        <v>297</v>
      </c>
      <c r="AH7" s="168" t="s">
        <v>297</v>
      </c>
      <c r="AI7" s="168" t="s">
        <v>297</v>
      </c>
      <c r="AJ7" s="168" t="s">
        <v>297</v>
      </c>
      <c r="AK7" s="168" t="s">
        <v>297</v>
      </c>
      <c r="AL7" s="168" t="s">
        <v>297</v>
      </c>
      <c r="AM7" s="168" t="s">
        <v>297</v>
      </c>
      <c r="AN7" s="168" t="s">
        <v>297</v>
      </c>
      <c r="AO7" s="168" t="s">
        <v>297</v>
      </c>
      <c r="AP7" s="168" t="s">
        <v>297</v>
      </c>
      <c r="AQ7" s="168" t="s">
        <v>297</v>
      </c>
      <c r="AR7" s="168" t="s">
        <v>297</v>
      </c>
      <c r="AS7" s="168" t="s">
        <v>297</v>
      </c>
      <c r="AT7" s="168" t="s">
        <v>297</v>
      </c>
      <c r="AU7" s="168" t="s">
        <v>297</v>
      </c>
      <c r="AV7" s="168" t="s">
        <v>297</v>
      </c>
      <c r="AW7" s="168" t="s">
        <v>217</v>
      </c>
      <c r="AX7" s="168" t="s">
        <v>217</v>
      </c>
      <c r="AY7" s="168" t="s">
        <v>218</v>
      </c>
      <c r="AZ7" s="168" t="s">
        <v>218</v>
      </c>
      <c r="BA7" s="168" t="s">
        <v>265</v>
      </c>
      <c r="BB7" s="168" t="s">
        <v>265</v>
      </c>
      <c r="BC7" s="168" t="s">
        <v>265</v>
      </c>
      <c r="BD7" s="168" t="s">
        <v>265</v>
      </c>
      <c r="BE7" s="168" t="s">
        <v>264</v>
      </c>
      <c r="BF7" s="168" t="s">
        <v>264</v>
      </c>
      <c r="BG7" s="168" t="s">
        <v>264</v>
      </c>
      <c r="BH7" s="168" t="s">
        <v>264</v>
      </c>
      <c r="BI7" s="168" t="s">
        <v>264</v>
      </c>
      <c r="BJ7" s="168" t="s">
        <v>264</v>
      </c>
      <c r="BK7" s="168" t="s">
        <v>264</v>
      </c>
      <c r="BL7" s="168" t="s">
        <v>264</v>
      </c>
      <c r="BM7" s="168" t="s">
        <v>264</v>
      </c>
      <c r="BN7" s="168" t="s">
        <v>264</v>
      </c>
      <c r="BO7" s="168" t="s">
        <v>264</v>
      </c>
      <c r="BP7" s="168" t="s">
        <v>264</v>
      </c>
      <c r="BQ7" s="168" t="s">
        <v>264</v>
      </c>
      <c r="BR7" s="168" t="s">
        <v>264</v>
      </c>
      <c r="BS7" s="168" t="s">
        <v>264</v>
      </c>
      <c r="BT7" s="168" t="s">
        <v>264</v>
      </c>
      <c r="BU7" s="168" t="s">
        <v>263</v>
      </c>
      <c r="BV7" s="168" t="s">
        <v>220</v>
      </c>
      <c r="BW7" s="168" t="s">
        <v>267</v>
      </c>
      <c r="BX7" s="168" t="s">
        <v>267</v>
      </c>
      <c r="BY7" s="168" t="s">
        <v>267</v>
      </c>
      <c r="BZ7" s="168" t="s">
        <v>267</v>
      </c>
      <c r="CA7" s="168" t="s">
        <v>267</v>
      </c>
      <c r="CB7" s="168" t="s">
        <v>220</v>
      </c>
      <c r="CC7" s="168" t="s">
        <v>220</v>
      </c>
      <c r="CD7" s="168" t="s">
        <v>220</v>
      </c>
      <c r="CE7" s="168" t="s">
        <v>220</v>
      </c>
      <c r="CF7" s="168" t="s">
        <v>220</v>
      </c>
      <c r="CG7" s="192"/>
    </row>
    <row r="8" spans="1:16384" s="144" customFormat="1" ht="38.1" customHeight="1">
      <c r="A8" s="59"/>
      <c r="B8" s="59"/>
      <c r="C8" s="59"/>
      <c r="D8" s="59"/>
      <c r="E8" s="59"/>
      <c r="F8" s="59"/>
      <c r="G8" s="59"/>
      <c r="H8" s="61" t="s">
        <v>162</v>
      </c>
      <c r="I8" s="166" t="s">
        <v>184</v>
      </c>
      <c r="J8" s="166" t="s">
        <v>184</v>
      </c>
      <c r="K8" s="166" t="s">
        <v>184</v>
      </c>
      <c r="L8" s="166" t="s">
        <v>184</v>
      </c>
      <c r="M8" s="166" t="s">
        <v>184</v>
      </c>
      <c r="N8" s="166" t="s">
        <v>184</v>
      </c>
      <c r="O8" s="166" t="s">
        <v>184</v>
      </c>
      <c r="P8" s="166" t="s">
        <v>184</v>
      </c>
      <c r="Q8" s="166" t="s">
        <v>184</v>
      </c>
      <c r="R8" s="166" t="s">
        <v>184</v>
      </c>
      <c r="S8" s="166" t="s">
        <v>184</v>
      </c>
      <c r="T8" s="166" t="s">
        <v>184</v>
      </c>
      <c r="U8" s="166" t="s">
        <v>184</v>
      </c>
      <c r="V8" s="166" t="s">
        <v>184</v>
      </c>
      <c r="W8" s="166" t="s">
        <v>184</v>
      </c>
      <c r="X8" s="166" t="s">
        <v>184</v>
      </c>
      <c r="Y8" s="166" t="s">
        <v>184</v>
      </c>
      <c r="Z8" s="166" t="s">
        <v>184</v>
      </c>
      <c r="AA8" s="166" t="s">
        <v>184</v>
      </c>
      <c r="AB8" s="166" t="s">
        <v>184</v>
      </c>
      <c r="AC8" s="166" t="s">
        <v>184</v>
      </c>
      <c r="AD8" s="166" t="s">
        <v>184</v>
      </c>
      <c r="AE8" s="166" t="s">
        <v>184</v>
      </c>
      <c r="AF8" s="166" t="s">
        <v>184</v>
      </c>
      <c r="AG8" s="166" t="s">
        <v>184</v>
      </c>
      <c r="AH8" s="166" t="s">
        <v>184</v>
      </c>
      <c r="AI8" s="166" t="s">
        <v>184</v>
      </c>
      <c r="AJ8" s="166" t="s">
        <v>184</v>
      </c>
      <c r="AK8" s="166" t="s">
        <v>184</v>
      </c>
      <c r="AL8" s="166" t="s">
        <v>184</v>
      </c>
      <c r="AM8" s="166" t="s">
        <v>184</v>
      </c>
      <c r="AN8" s="166" t="s">
        <v>184</v>
      </c>
      <c r="AO8" s="166" t="s">
        <v>184</v>
      </c>
      <c r="AP8" s="166" t="s">
        <v>184</v>
      </c>
      <c r="AQ8" s="166" t="s">
        <v>184</v>
      </c>
      <c r="AR8" s="166" t="s">
        <v>184</v>
      </c>
      <c r="AS8" s="166" t="s">
        <v>184</v>
      </c>
      <c r="AT8" s="166" t="s">
        <v>184</v>
      </c>
      <c r="AU8" s="166" t="s">
        <v>184</v>
      </c>
      <c r="AV8" s="166" t="s">
        <v>184</v>
      </c>
      <c r="AW8" s="166" t="s">
        <v>184</v>
      </c>
      <c r="AX8" s="166" t="s">
        <v>184</v>
      </c>
      <c r="AY8" s="166" t="s">
        <v>184</v>
      </c>
      <c r="AZ8" s="166" t="s">
        <v>184</v>
      </c>
      <c r="BA8" s="166" t="s">
        <v>184</v>
      </c>
      <c r="BB8" s="166" t="s">
        <v>184</v>
      </c>
      <c r="BC8" s="166" t="s">
        <v>184</v>
      </c>
      <c r="BD8" s="166" t="s">
        <v>184</v>
      </c>
      <c r="BE8" s="166" t="s">
        <v>184</v>
      </c>
      <c r="BF8" s="166" t="s">
        <v>184</v>
      </c>
      <c r="BG8" s="166" t="s">
        <v>184</v>
      </c>
      <c r="BH8" s="166" t="s">
        <v>184</v>
      </c>
      <c r="BI8" s="166" t="s">
        <v>184</v>
      </c>
      <c r="BJ8" s="166" t="s">
        <v>184</v>
      </c>
      <c r="BK8" s="166" t="s">
        <v>184</v>
      </c>
      <c r="BL8" s="166" t="s">
        <v>184</v>
      </c>
      <c r="BM8" s="166" t="s">
        <v>184</v>
      </c>
      <c r="BN8" s="166" t="s">
        <v>184</v>
      </c>
      <c r="BO8" s="166" t="s">
        <v>184</v>
      </c>
      <c r="BP8" s="166" t="s">
        <v>184</v>
      </c>
      <c r="BQ8" s="166" t="s">
        <v>184</v>
      </c>
      <c r="BR8" s="166" t="s">
        <v>184</v>
      </c>
      <c r="BS8" s="166" t="s">
        <v>184</v>
      </c>
      <c r="BT8" s="166" t="s">
        <v>184</v>
      </c>
      <c r="BU8" s="166" t="s">
        <v>204</v>
      </c>
      <c r="BV8" s="166" t="s">
        <v>204</v>
      </c>
      <c r="BW8" s="166" t="s">
        <v>184</v>
      </c>
      <c r="BX8" s="166" t="s">
        <v>184</v>
      </c>
      <c r="BY8" s="166" t="s">
        <v>184</v>
      </c>
      <c r="BZ8" s="166" t="s">
        <v>184</v>
      </c>
      <c r="CA8" s="166" t="s">
        <v>184</v>
      </c>
      <c r="CB8" s="166" t="s">
        <v>204</v>
      </c>
      <c r="CC8" s="166" t="s">
        <v>204</v>
      </c>
      <c r="CD8" s="166" t="s">
        <v>204</v>
      </c>
      <c r="CE8" s="166" t="s">
        <v>204</v>
      </c>
      <c r="CF8" s="166" t="s">
        <v>204</v>
      </c>
      <c r="CG8" s="193"/>
      <c r="CH8" s="143"/>
      <c r="CI8" s="143"/>
      <c r="CJ8" s="143"/>
      <c r="CK8" s="143"/>
      <c r="CL8" s="143"/>
      <c r="CM8" s="143"/>
      <c r="CN8" s="143"/>
      <c r="CO8" s="143"/>
      <c r="CP8" s="143"/>
      <c r="CQ8" s="143"/>
      <c r="CR8" s="143"/>
      <c r="CS8" s="143"/>
      <c r="CT8" s="143"/>
      <c r="CU8" s="143"/>
      <c r="CV8" s="143"/>
      <c r="CW8" s="143"/>
      <c r="CX8" s="143"/>
      <c r="CY8" s="143"/>
      <c r="CZ8" s="143"/>
      <c r="DA8" s="143"/>
      <c r="DB8" s="143"/>
      <c r="DC8" s="143"/>
      <c r="DD8" s="143"/>
      <c r="DE8" s="143"/>
      <c r="DF8" s="143"/>
      <c r="DG8" s="143"/>
      <c r="DH8" s="143"/>
      <c r="DI8" s="143"/>
      <c r="DJ8" s="143"/>
      <c r="DK8" s="143"/>
      <c r="DL8" s="143"/>
      <c r="DM8" s="143"/>
      <c r="DN8" s="143"/>
      <c r="DO8" s="143"/>
      <c r="DP8" s="143"/>
      <c r="DQ8" s="143"/>
      <c r="DR8" s="143"/>
      <c r="DS8" s="143"/>
      <c r="DT8" s="143"/>
      <c r="DU8" s="143"/>
      <c r="DV8" s="143"/>
      <c r="DW8" s="143"/>
      <c r="DX8" s="143"/>
      <c r="DY8" s="143"/>
      <c r="DZ8" s="143"/>
      <c r="EA8" s="143"/>
      <c r="EB8" s="143"/>
      <c r="EC8" s="143"/>
      <c r="ED8" s="143"/>
      <c r="EE8" s="143"/>
      <c r="EF8" s="143"/>
      <c r="EG8" s="143"/>
      <c r="EH8" s="143"/>
      <c r="EI8" s="143"/>
      <c r="EJ8" s="143"/>
      <c r="EK8" s="143"/>
      <c r="EL8" s="143"/>
      <c r="EM8" s="143"/>
      <c r="EN8" s="143"/>
      <c r="EO8" s="143"/>
      <c r="EP8" s="143"/>
      <c r="EQ8" s="143"/>
      <c r="ER8" s="143"/>
      <c r="ES8" s="143"/>
      <c r="ET8" s="143"/>
      <c r="EU8" s="143"/>
      <c r="EV8" s="143"/>
      <c r="EW8" s="143"/>
      <c r="EX8" s="143"/>
      <c r="EY8" s="143"/>
      <c r="EZ8" s="143"/>
      <c r="FA8" s="143"/>
      <c r="FB8" s="143"/>
      <c r="FC8" s="143"/>
      <c r="FD8" s="143"/>
      <c r="FE8" s="143"/>
      <c r="FF8" s="143"/>
      <c r="FG8" s="143"/>
      <c r="FH8" s="143"/>
      <c r="FI8" s="143"/>
      <c r="FJ8" s="143"/>
      <c r="FK8" s="143"/>
      <c r="FL8" s="143"/>
      <c r="FM8" s="143"/>
      <c r="FN8" s="143"/>
      <c r="FO8" s="143"/>
      <c r="FP8" s="143"/>
      <c r="FQ8" s="143"/>
      <c r="FR8" s="143"/>
      <c r="FS8" s="143"/>
      <c r="FT8" s="143"/>
      <c r="FU8" s="143"/>
      <c r="FV8" s="143"/>
      <c r="FW8" s="143"/>
      <c r="FX8" s="143"/>
      <c r="FY8" s="143"/>
      <c r="FZ8" s="143"/>
      <c r="GA8" s="143"/>
      <c r="GB8" s="143"/>
      <c r="GC8" s="143"/>
      <c r="GD8" s="143"/>
      <c r="GE8" s="143"/>
      <c r="GF8" s="143"/>
      <c r="GG8" s="143"/>
      <c r="GH8" s="143"/>
      <c r="GI8" s="143"/>
      <c r="GJ8" s="143"/>
      <c r="GK8" s="143"/>
      <c r="GL8" s="143"/>
      <c r="GM8" s="143"/>
      <c r="GN8" s="143"/>
      <c r="GO8" s="143"/>
      <c r="GP8" s="143"/>
      <c r="GQ8" s="143"/>
      <c r="GR8" s="143"/>
      <c r="GS8" s="143"/>
      <c r="GT8" s="143"/>
      <c r="GU8" s="143"/>
      <c r="GV8" s="143"/>
      <c r="GW8" s="143"/>
      <c r="GX8" s="143"/>
      <c r="GY8" s="143"/>
      <c r="GZ8" s="143"/>
      <c r="HA8" s="143"/>
      <c r="HB8" s="143"/>
      <c r="HC8" s="143"/>
      <c r="HD8" s="143"/>
      <c r="HE8" s="143"/>
      <c r="HF8" s="143"/>
      <c r="HG8" s="143"/>
      <c r="HH8" s="143"/>
      <c r="HI8" s="143"/>
      <c r="HJ8" s="143"/>
      <c r="HK8" s="143"/>
      <c r="HL8" s="143"/>
      <c r="HM8" s="143"/>
      <c r="HN8" s="143"/>
      <c r="HO8" s="143"/>
      <c r="HP8" s="143"/>
      <c r="HQ8" s="143"/>
      <c r="HR8" s="143"/>
      <c r="HS8" s="143"/>
      <c r="HT8" s="143"/>
      <c r="HU8" s="143"/>
      <c r="HV8" s="143"/>
      <c r="HW8" s="143"/>
      <c r="HX8" s="143"/>
      <c r="HY8" s="143"/>
      <c r="HZ8" s="143"/>
      <c r="IA8" s="143"/>
      <c r="IB8" s="143"/>
      <c r="IC8" s="143"/>
      <c r="ID8" s="143"/>
      <c r="IE8" s="143"/>
      <c r="IF8" s="143"/>
      <c r="IG8" s="143"/>
      <c r="IH8" s="143"/>
      <c r="II8" s="143"/>
      <c r="IJ8" s="143"/>
      <c r="IK8" s="143"/>
      <c r="IL8" s="143"/>
      <c r="IM8" s="143"/>
      <c r="IN8" s="143"/>
      <c r="IO8" s="143"/>
      <c r="IP8" s="143"/>
      <c r="IQ8" s="143"/>
      <c r="IR8" s="143"/>
      <c r="IS8" s="143"/>
      <c r="IT8" s="143"/>
      <c r="IU8" s="143"/>
      <c r="IV8" s="143"/>
      <c r="IW8" s="143"/>
      <c r="IX8" s="143"/>
      <c r="IY8" s="143"/>
      <c r="IZ8" s="143"/>
      <c r="JA8" s="143"/>
      <c r="JB8" s="143"/>
      <c r="JC8" s="143"/>
      <c r="JD8" s="143"/>
      <c r="JE8" s="143"/>
      <c r="JF8" s="143"/>
      <c r="JG8" s="143"/>
      <c r="JH8" s="143"/>
      <c r="JI8" s="143"/>
      <c r="JJ8" s="143"/>
      <c r="JK8" s="143"/>
      <c r="JL8" s="143"/>
      <c r="JM8" s="143"/>
      <c r="JN8" s="143"/>
      <c r="JO8" s="143"/>
      <c r="JP8" s="143"/>
      <c r="JQ8" s="143"/>
      <c r="JR8" s="143"/>
      <c r="JS8" s="143"/>
      <c r="JT8" s="143"/>
      <c r="JU8" s="143"/>
      <c r="JV8" s="143"/>
      <c r="JW8" s="143"/>
      <c r="JX8" s="143"/>
      <c r="JY8" s="143"/>
      <c r="JZ8" s="143"/>
      <c r="KA8" s="143"/>
      <c r="KB8" s="143"/>
      <c r="KC8" s="143"/>
      <c r="KD8" s="143"/>
      <c r="KE8" s="143"/>
      <c r="KF8" s="143"/>
      <c r="KG8" s="143"/>
      <c r="KH8" s="143"/>
      <c r="KI8" s="143"/>
      <c r="KJ8" s="143"/>
      <c r="KK8" s="143"/>
      <c r="KL8" s="143"/>
      <c r="KM8" s="143"/>
      <c r="KN8" s="143"/>
      <c r="KO8" s="143"/>
      <c r="KP8" s="143"/>
      <c r="KQ8" s="143"/>
      <c r="KR8" s="143"/>
      <c r="KS8" s="143"/>
      <c r="KT8" s="143"/>
      <c r="KU8" s="143"/>
      <c r="KV8" s="143"/>
      <c r="KW8" s="143"/>
      <c r="KX8" s="143"/>
      <c r="KY8" s="143"/>
      <c r="KZ8" s="143"/>
      <c r="LA8" s="143"/>
      <c r="LB8" s="143"/>
      <c r="LC8" s="143"/>
      <c r="LD8" s="143"/>
      <c r="LE8" s="143"/>
      <c r="LF8" s="143"/>
      <c r="LG8" s="143"/>
      <c r="LH8" s="143"/>
      <c r="LI8" s="143"/>
      <c r="LJ8" s="143"/>
      <c r="LK8" s="143"/>
      <c r="LL8" s="143"/>
      <c r="LM8" s="143"/>
      <c r="LN8" s="143"/>
      <c r="LO8" s="143"/>
      <c r="LP8" s="143"/>
      <c r="LQ8" s="143"/>
      <c r="LR8" s="143"/>
      <c r="LS8" s="143"/>
      <c r="LT8" s="143"/>
      <c r="LU8" s="143"/>
      <c r="LV8" s="143"/>
      <c r="LW8" s="143"/>
      <c r="LX8" s="143"/>
      <c r="LY8" s="143"/>
      <c r="LZ8" s="143"/>
      <c r="MA8" s="143"/>
      <c r="MB8" s="143"/>
      <c r="MC8" s="143"/>
      <c r="MD8" s="143"/>
      <c r="ME8" s="143"/>
      <c r="MF8" s="143"/>
      <c r="MG8" s="143"/>
      <c r="MH8" s="143"/>
      <c r="MI8" s="143"/>
      <c r="MJ8" s="143"/>
      <c r="MK8" s="143"/>
      <c r="ML8" s="143"/>
      <c r="MM8" s="143"/>
      <c r="MN8" s="143"/>
      <c r="MO8" s="143"/>
      <c r="MP8" s="143"/>
      <c r="MQ8" s="143"/>
      <c r="MR8" s="143"/>
      <c r="MS8" s="143"/>
      <c r="MT8" s="143"/>
      <c r="MU8" s="143"/>
      <c r="MV8" s="143"/>
      <c r="MW8" s="143"/>
      <c r="MX8" s="143"/>
      <c r="MY8" s="143"/>
      <c r="MZ8" s="143"/>
      <c r="NA8" s="143"/>
      <c r="NB8" s="143"/>
      <c r="NC8" s="143"/>
      <c r="ND8" s="143"/>
      <c r="NE8" s="143"/>
      <c r="NF8" s="143"/>
      <c r="NG8" s="143"/>
      <c r="NH8" s="143"/>
      <c r="NI8" s="143"/>
      <c r="NJ8" s="143"/>
      <c r="NK8" s="143"/>
      <c r="NL8" s="143"/>
      <c r="NM8" s="143"/>
      <c r="NN8" s="143"/>
      <c r="NO8" s="143"/>
      <c r="NP8" s="143"/>
      <c r="NQ8" s="143"/>
      <c r="NR8" s="143"/>
      <c r="NS8" s="143"/>
      <c r="NT8" s="143"/>
      <c r="NU8" s="143"/>
      <c r="NV8" s="143"/>
      <c r="NW8" s="143"/>
      <c r="NX8" s="143"/>
      <c r="NY8" s="143"/>
      <c r="NZ8" s="143"/>
      <c r="OA8" s="143"/>
      <c r="OB8" s="143"/>
      <c r="OC8" s="143"/>
      <c r="OD8" s="143"/>
      <c r="OE8" s="143"/>
      <c r="OF8" s="143"/>
      <c r="OG8" s="143"/>
      <c r="OH8" s="143"/>
      <c r="OI8" s="143"/>
      <c r="OJ8" s="143"/>
      <c r="OK8" s="143"/>
      <c r="OL8" s="143"/>
      <c r="OM8" s="143"/>
      <c r="ON8" s="143"/>
      <c r="OO8" s="143"/>
      <c r="OP8" s="143"/>
      <c r="OQ8" s="143"/>
      <c r="OR8" s="143"/>
      <c r="OS8" s="143"/>
      <c r="OT8" s="143"/>
      <c r="OU8" s="143"/>
      <c r="OV8" s="143"/>
      <c r="OW8" s="143"/>
      <c r="OX8" s="143"/>
      <c r="OY8" s="143"/>
      <c r="OZ8" s="143"/>
      <c r="PA8" s="143"/>
      <c r="PB8" s="143"/>
      <c r="PC8" s="143"/>
      <c r="PD8" s="143"/>
      <c r="PE8" s="143"/>
      <c r="PF8" s="143"/>
      <c r="PG8" s="143"/>
      <c r="PH8" s="143"/>
      <c r="PI8" s="143"/>
      <c r="PJ8" s="143"/>
      <c r="PK8" s="143"/>
      <c r="PL8" s="143"/>
      <c r="PM8" s="143"/>
      <c r="PN8" s="143"/>
      <c r="PO8" s="143"/>
      <c r="PP8" s="143"/>
      <c r="PQ8" s="143"/>
      <c r="PR8" s="143"/>
      <c r="PS8" s="143"/>
      <c r="PT8" s="143"/>
      <c r="PU8" s="143"/>
      <c r="PV8" s="143"/>
      <c r="PW8" s="143"/>
      <c r="PX8" s="143"/>
      <c r="PY8" s="143"/>
      <c r="PZ8" s="143"/>
      <c r="QA8" s="143"/>
      <c r="QB8" s="143"/>
      <c r="QC8" s="143"/>
      <c r="QD8" s="143"/>
      <c r="QE8" s="143"/>
      <c r="QF8" s="143"/>
      <c r="QG8" s="143"/>
      <c r="QH8" s="143"/>
      <c r="QI8" s="143"/>
      <c r="QJ8" s="143"/>
      <c r="QK8" s="143"/>
      <c r="QL8" s="143"/>
      <c r="QM8" s="143"/>
      <c r="QN8" s="143"/>
      <c r="QO8" s="143"/>
      <c r="QP8" s="143"/>
      <c r="QQ8" s="143"/>
      <c r="QR8" s="143"/>
      <c r="QS8" s="143"/>
      <c r="QT8" s="143"/>
      <c r="QU8" s="143"/>
      <c r="QV8" s="143"/>
      <c r="QW8" s="143"/>
      <c r="QX8" s="143"/>
      <c r="QY8" s="143"/>
      <c r="QZ8" s="143"/>
      <c r="RA8" s="143"/>
      <c r="RB8" s="143"/>
      <c r="RC8" s="143"/>
      <c r="RD8" s="143"/>
      <c r="RE8" s="143"/>
      <c r="RF8" s="143"/>
      <c r="RG8" s="143"/>
      <c r="RH8" s="143"/>
      <c r="RI8" s="143"/>
      <c r="RJ8" s="143"/>
      <c r="RK8" s="143"/>
      <c r="RL8" s="143"/>
      <c r="RM8" s="143"/>
      <c r="RN8" s="143"/>
      <c r="RO8" s="143"/>
      <c r="RP8" s="143"/>
      <c r="RQ8" s="143"/>
      <c r="RR8" s="143"/>
      <c r="RS8" s="143"/>
      <c r="RT8" s="143"/>
      <c r="RU8" s="143"/>
      <c r="RV8" s="143"/>
      <c r="RW8" s="143"/>
      <c r="RX8" s="143"/>
      <c r="RY8" s="143"/>
      <c r="RZ8" s="143"/>
      <c r="SA8" s="143"/>
      <c r="SB8" s="143"/>
      <c r="SC8" s="143"/>
      <c r="SD8" s="143"/>
      <c r="SE8" s="143"/>
      <c r="SF8" s="143"/>
      <c r="SG8" s="143"/>
      <c r="SH8" s="143"/>
      <c r="SI8" s="143"/>
      <c r="SJ8" s="143"/>
      <c r="SK8" s="143"/>
      <c r="SL8" s="143"/>
      <c r="SM8" s="143"/>
      <c r="SN8" s="143"/>
      <c r="SO8" s="143"/>
      <c r="SP8" s="143"/>
      <c r="SQ8" s="143"/>
      <c r="SR8" s="143"/>
      <c r="SS8" s="143"/>
      <c r="ST8" s="143"/>
      <c r="SU8" s="143"/>
      <c r="SV8" s="143"/>
      <c r="SW8" s="143"/>
      <c r="SX8" s="143"/>
      <c r="SY8" s="143"/>
      <c r="SZ8" s="143"/>
      <c r="TA8" s="143"/>
      <c r="TB8" s="143"/>
      <c r="TC8" s="143"/>
      <c r="TD8" s="143"/>
      <c r="TE8" s="143"/>
      <c r="TF8" s="143"/>
      <c r="TG8" s="143"/>
      <c r="TH8" s="143"/>
      <c r="TI8" s="143"/>
      <c r="TJ8" s="143"/>
      <c r="TK8" s="143"/>
      <c r="TL8" s="143"/>
      <c r="TM8" s="143"/>
      <c r="TN8" s="143"/>
      <c r="TO8" s="143"/>
      <c r="TP8" s="143"/>
      <c r="TQ8" s="143"/>
      <c r="TR8" s="143"/>
      <c r="TS8" s="143"/>
      <c r="TT8" s="143"/>
      <c r="TU8" s="143"/>
      <c r="TV8" s="143"/>
      <c r="TW8" s="143"/>
      <c r="TX8" s="143"/>
      <c r="TY8" s="143"/>
      <c r="TZ8" s="143"/>
      <c r="UA8" s="143"/>
      <c r="UB8" s="143"/>
      <c r="UC8" s="143"/>
      <c r="UD8" s="143"/>
      <c r="UE8" s="143"/>
      <c r="UF8" s="143"/>
      <c r="UG8" s="143"/>
      <c r="UH8" s="143"/>
      <c r="UI8" s="143"/>
      <c r="UJ8" s="143"/>
      <c r="UK8" s="143"/>
      <c r="UL8" s="143"/>
      <c r="UM8" s="143"/>
      <c r="UN8" s="143"/>
      <c r="UO8" s="143"/>
      <c r="UP8" s="143"/>
      <c r="UQ8" s="143"/>
      <c r="UR8" s="143"/>
      <c r="US8" s="143"/>
      <c r="UT8" s="143"/>
      <c r="UU8" s="143"/>
      <c r="UV8" s="143"/>
      <c r="UW8" s="143"/>
      <c r="UX8" s="143"/>
      <c r="UY8" s="143"/>
      <c r="UZ8" s="143"/>
      <c r="VA8" s="143"/>
      <c r="VB8" s="143"/>
      <c r="VC8" s="143"/>
      <c r="VD8" s="143"/>
      <c r="VE8" s="143"/>
      <c r="VF8" s="143"/>
      <c r="VG8" s="143"/>
      <c r="VH8" s="143"/>
      <c r="VI8" s="143"/>
      <c r="VJ8" s="143"/>
      <c r="VK8" s="143"/>
      <c r="VL8" s="143"/>
      <c r="VM8" s="143"/>
      <c r="VN8" s="143"/>
      <c r="VO8" s="143"/>
      <c r="VP8" s="143"/>
      <c r="VQ8" s="143"/>
      <c r="VR8" s="143"/>
      <c r="VS8" s="143"/>
      <c r="VT8" s="143"/>
      <c r="VU8" s="143"/>
      <c r="VV8" s="143"/>
      <c r="VW8" s="143"/>
      <c r="VX8" s="143"/>
      <c r="VY8" s="143"/>
      <c r="VZ8" s="143"/>
      <c r="WA8" s="143"/>
      <c r="WB8" s="143"/>
      <c r="WC8" s="143"/>
      <c r="WD8" s="143"/>
      <c r="WE8" s="143"/>
      <c r="WF8" s="143"/>
      <c r="WG8" s="143"/>
      <c r="WH8" s="143"/>
      <c r="WI8" s="143"/>
      <c r="WJ8" s="143"/>
      <c r="WK8" s="143"/>
      <c r="WL8" s="143"/>
      <c r="WM8" s="143"/>
      <c r="WN8" s="143"/>
      <c r="WO8" s="143"/>
      <c r="WP8" s="143"/>
      <c r="WQ8" s="143"/>
      <c r="WR8" s="143"/>
      <c r="WS8" s="143"/>
      <c r="WT8" s="143"/>
      <c r="WU8" s="143"/>
      <c r="WV8" s="143"/>
      <c r="WW8" s="143"/>
      <c r="WX8" s="143"/>
      <c r="WY8" s="143"/>
      <c r="WZ8" s="143"/>
      <c r="XA8" s="143"/>
      <c r="XB8" s="143"/>
      <c r="XC8" s="143"/>
      <c r="XD8" s="143"/>
      <c r="XE8" s="143"/>
      <c r="XF8" s="143"/>
      <c r="XG8" s="143"/>
      <c r="XH8" s="143"/>
      <c r="XI8" s="143"/>
      <c r="XJ8" s="143"/>
      <c r="XK8" s="143"/>
      <c r="XL8" s="143"/>
      <c r="XM8" s="143"/>
      <c r="XN8" s="143"/>
      <c r="XO8" s="143"/>
      <c r="XP8" s="143"/>
      <c r="XQ8" s="143"/>
      <c r="XR8" s="143"/>
      <c r="XS8" s="143"/>
      <c r="XT8" s="143"/>
      <c r="XU8" s="143"/>
      <c r="XV8" s="143"/>
      <c r="XW8" s="143"/>
      <c r="XX8" s="143"/>
      <c r="XY8" s="143"/>
      <c r="XZ8" s="143"/>
      <c r="YA8" s="143"/>
      <c r="YB8" s="143"/>
      <c r="YC8" s="143"/>
      <c r="YD8" s="143"/>
      <c r="YE8" s="143"/>
      <c r="YF8" s="143"/>
      <c r="YG8" s="143"/>
      <c r="YH8" s="143"/>
      <c r="YI8" s="143"/>
      <c r="YJ8" s="143"/>
      <c r="YK8" s="143"/>
      <c r="YL8" s="143"/>
      <c r="YM8" s="143"/>
      <c r="YN8" s="143"/>
      <c r="YO8" s="143"/>
      <c r="YP8" s="143"/>
      <c r="YQ8" s="143"/>
      <c r="YR8" s="143"/>
      <c r="YS8" s="143"/>
      <c r="YT8" s="143"/>
      <c r="YU8" s="143"/>
      <c r="YV8" s="143"/>
      <c r="YW8" s="143"/>
      <c r="YX8" s="143"/>
      <c r="YY8" s="143"/>
      <c r="YZ8" s="143"/>
      <c r="ZA8" s="143"/>
      <c r="ZB8" s="143"/>
      <c r="ZC8" s="143"/>
      <c r="ZD8" s="143"/>
      <c r="ZE8" s="143"/>
      <c r="ZF8" s="143"/>
      <c r="ZG8" s="143"/>
      <c r="ZH8" s="143"/>
      <c r="ZI8" s="143"/>
      <c r="ZJ8" s="143"/>
      <c r="ZK8" s="143"/>
      <c r="ZL8" s="143"/>
      <c r="ZM8" s="143"/>
      <c r="ZN8" s="143"/>
      <c r="ZO8" s="143"/>
      <c r="ZP8" s="143"/>
      <c r="ZQ8" s="143"/>
      <c r="ZR8" s="143"/>
      <c r="ZS8" s="143"/>
      <c r="ZT8" s="143"/>
      <c r="ZU8" s="143"/>
      <c r="ZV8" s="143"/>
      <c r="ZW8" s="143"/>
      <c r="ZX8" s="143"/>
      <c r="ZY8" s="143"/>
      <c r="ZZ8" s="143"/>
      <c r="AAA8" s="143"/>
      <c r="AAB8" s="143"/>
      <c r="AAC8" s="143"/>
      <c r="AAD8" s="143"/>
      <c r="AAE8" s="143"/>
      <c r="AAF8" s="143"/>
      <c r="AAG8" s="143"/>
      <c r="AAH8" s="143"/>
      <c r="AAI8" s="143"/>
      <c r="AAJ8" s="143"/>
      <c r="AAK8" s="143"/>
      <c r="AAL8" s="143"/>
      <c r="AAM8" s="143"/>
      <c r="AAN8" s="143"/>
      <c r="AAO8" s="143"/>
      <c r="AAP8" s="143"/>
      <c r="AAQ8" s="143"/>
      <c r="AAR8" s="143"/>
      <c r="AAS8" s="143"/>
      <c r="AAT8" s="143"/>
      <c r="AAU8" s="143"/>
      <c r="AAV8" s="143"/>
      <c r="AAW8" s="143"/>
      <c r="AAX8" s="143"/>
      <c r="AAY8" s="143"/>
      <c r="AAZ8" s="143"/>
      <c r="ABA8" s="143"/>
      <c r="ABB8" s="143"/>
      <c r="ABC8" s="143"/>
      <c r="ABD8" s="143"/>
      <c r="ABE8" s="143"/>
      <c r="ABF8" s="143"/>
      <c r="ABG8" s="143"/>
      <c r="ABH8" s="143"/>
      <c r="ABI8" s="143"/>
      <c r="ABJ8" s="143"/>
      <c r="ABK8" s="143"/>
      <c r="ABL8" s="143"/>
      <c r="ABM8" s="143"/>
      <c r="ABN8" s="143"/>
      <c r="ABO8" s="143"/>
      <c r="ABP8" s="143"/>
      <c r="ABQ8" s="143"/>
      <c r="ABR8" s="143"/>
      <c r="ABS8" s="143"/>
      <c r="ABT8" s="143"/>
      <c r="ABU8" s="143"/>
      <c r="ABV8" s="143"/>
      <c r="ABW8" s="143"/>
      <c r="ABX8" s="143"/>
      <c r="ABY8" s="143"/>
      <c r="ABZ8" s="143"/>
      <c r="ACA8" s="143"/>
      <c r="ACB8" s="143"/>
      <c r="ACC8" s="143"/>
      <c r="ACD8" s="143"/>
      <c r="ACE8" s="143"/>
      <c r="ACF8" s="143"/>
      <c r="ACG8" s="143"/>
      <c r="ACH8" s="143"/>
      <c r="ACI8" s="143"/>
      <c r="ACJ8" s="143"/>
      <c r="ACK8" s="143"/>
      <c r="ACL8" s="143"/>
      <c r="ACM8" s="143"/>
      <c r="ACN8" s="143"/>
      <c r="ACO8" s="143"/>
      <c r="ACP8" s="143"/>
      <c r="ACQ8" s="143"/>
      <c r="ACR8" s="143"/>
      <c r="ACS8" s="143"/>
      <c r="ACT8" s="143"/>
      <c r="ACU8" s="143"/>
      <c r="ACV8" s="143"/>
      <c r="ACW8" s="143"/>
      <c r="ACX8" s="143"/>
      <c r="ACY8" s="143"/>
      <c r="ACZ8" s="143"/>
      <c r="ADA8" s="143"/>
      <c r="ADB8" s="143"/>
      <c r="ADC8" s="143"/>
      <c r="ADD8" s="143"/>
      <c r="ADE8" s="143"/>
      <c r="ADF8" s="143"/>
      <c r="ADG8" s="143"/>
      <c r="ADH8" s="143"/>
      <c r="ADI8" s="143"/>
      <c r="ADJ8" s="143"/>
      <c r="ADK8" s="143"/>
      <c r="ADL8" s="143"/>
      <c r="ADM8" s="143"/>
      <c r="ADN8" s="143"/>
      <c r="ADO8" s="143"/>
      <c r="ADP8" s="143"/>
      <c r="ADQ8" s="143"/>
      <c r="ADR8" s="143"/>
      <c r="ADS8" s="143"/>
      <c r="ADT8" s="143"/>
      <c r="ADU8" s="143"/>
      <c r="ADV8" s="143"/>
      <c r="ADW8" s="143"/>
      <c r="ADX8" s="143"/>
      <c r="ADY8" s="143"/>
      <c r="ADZ8" s="143"/>
      <c r="AEA8" s="143"/>
      <c r="AEB8" s="143"/>
      <c r="AEC8" s="143"/>
      <c r="AED8" s="143"/>
      <c r="AEE8" s="143"/>
      <c r="AEF8" s="143"/>
      <c r="AEG8" s="143"/>
      <c r="AEH8" s="143"/>
      <c r="AEI8" s="143"/>
      <c r="AEJ8" s="143"/>
      <c r="AEK8" s="143"/>
      <c r="AEL8" s="143"/>
      <c r="AEM8" s="143"/>
      <c r="AEN8" s="143"/>
      <c r="AEO8" s="143"/>
      <c r="AEP8" s="143"/>
      <c r="AEQ8" s="143"/>
      <c r="AER8" s="143"/>
      <c r="AES8" s="143"/>
      <c r="AET8" s="143"/>
      <c r="AEU8" s="143"/>
      <c r="AEV8" s="143"/>
      <c r="AEW8" s="143"/>
      <c r="AEX8" s="143"/>
      <c r="AEY8" s="143"/>
      <c r="AEZ8" s="143"/>
      <c r="AFA8" s="143"/>
      <c r="AFB8" s="143"/>
      <c r="AFC8" s="143"/>
      <c r="AFD8" s="143"/>
      <c r="AFE8" s="143"/>
      <c r="AFF8" s="143"/>
      <c r="AFG8" s="143"/>
      <c r="AFH8" s="143"/>
      <c r="AFI8" s="143"/>
      <c r="AFJ8" s="143"/>
      <c r="AFK8" s="143"/>
      <c r="AFL8" s="143"/>
      <c r="AFM8" s="143"/>
      <c r="AFN8" s="143"/>
      <c r="AFO8" s="143"/>
      <c r="AFP8" s="143"/>
      <c r="AFQ8" s="143"/>
      <c r="AFR8" s="143"/>
      <c r="AFS8" s="143"/>
      <c r="AFT8" s="143"/>
      <c r="AFU8" s="143"/>
      <c r="AFV8" s="143"/>
      <c r="AFW8" s="143"/>
      <c r="AFX8" s="143"/>
      <c r="AFY8" s="143"/>
      <c r="AFZ8" s="143"/>
      <c r="AGA8" s="143"/>
      <c r="AGB8" s="143"/>
      <c r="AGC8" s="143"/>
      <c r="AGD8" s="143"/>
      <c r="AGE8" s="143"/>
      <c r="AGF8" s="143"/>
      <c r="AGG8" s="143"/>
      <c r="AGH8" s="143"/>
      <c r="AGI8" s="143"/>
      <c r="AGJ8" s="143"/>
      <c r="AGK8" s="143"/>
      <c r="AGL8" s="143"/>
      <c r="AGM8" s="143"/>
      <c r="AGN8" s="143"/>
      <c r="AGO8" s="143"/>
      <c r="AGP8" s="143"/>
      <c r="AGQ8" s="143"/>
      <c r="AGR8" s="143"/>
      <c r="AGS8" s="143"/>
      <c r="AGT8" s="143"/>
      <c r="AGU8" s="143"/>
      <c r="AGV8" s="143"/>
      <c r="AGW8" s="143"/>
      <c r="AGX8" s="143"/>
      <c r="AGY8" s="143"/>
      <c r="AGZ8" s="143"/>
      <c r="AHA8" s="143"/>
      <c r="AHB8" s="143"/>
      <c r="AHC8" s="143"/>
      <c r="AHD8" s="143"/>
      <c r="AHE8" s="143"/>
      <c r="AHF8" s="143"/>
      <c r="AHG8" s="143"/>
      <c r="AHH8" s="143"/>
      <c r="AHI8" s="143"/>
      <c r="AHJ8" s="143"/>
      <c r="AHK8" s="143"/>
      <c r="AHL8" s="143"/>
      <c r="AHM8" s="143"/>
      <c r="AHN8" s="143"/>
      <c r="AHO8" s="143"/>
      <c r="AHP8" s="143"/>
      <c r="AHQ8" s="143"/>
      <c r="AHR8" s="143"/>
      <c r="AHS8" s="143"/>
      <c r="AHT8" s="143"/>
      <c r="AHU8" s="143"/>
      <c r="AHV8" s="143"/>
      <c r="AHW8" s="143"/>
      <c r="AHX8" s="143"/>
      <c r="AHY8" s="143"/>
      <c r="AHZ8" s="143"/>
      <c r="AIA8" s="143"/>
      <c r="AIB8" s="143"/>
      <c r="AIC8" s="143"/>
      <c r="AID8" s="143"/>
      <c r="AIE8" s="143"/>
      <c r="AIF8" s="143"/>
      <c r="AIG8" s="143"/>
      <c r="AIH8" s="143"/>
      <c r="AII8" s="143"/>
      <c r="AIJ8" s="143"/>
      <c r="AIK8" s="143"/>
      <c r="AIL8" s="143"/>
      <c r="AIM8" s="143"/>
      <c r="AIN8" s="143"/>
      <c r="AIO8" s="143"/>
      <c r="AIP8" s="143"/>
      <c r="AIQ8" s="143"/>
      <c r="AIR8" s="143"/>
      <c r="AIS8" s="143"/>
      <c r="AIT8" s="143"/>
      <c r="AIU8" s="143"/>
      <c r="AIV8" s="143"/>
      <c r="AIW8" s="143"/>
      <c r="AIX8" s="143"/>
      <c r="AIY8" s="143"/>
      <c r="AIZ8" s="143"/>
      <c r="AJA8" s="143"/>
      <c r="AJB8" s="143"/>
      <c r="AJC8" s="143"/>
      <c r="AJD8" s="143"/>
      <c r="AJE8" s="143"/>
      <c r="AJF8" s="143"/>
      <c r="AJG8" s="143"/>
      <c r="AJH8" s="143"/>
      <c r="AJI8" s="143"/>
      <c r="AJJ8" s="143"/>
      <c r="AJK8" s="143"/>
      <c r="AJL8" s="143"/>
      <c r="AJM8" s="143"/>
      <c r="AJN8" s="143"/>
      <c r="AJO8" s="143"/>
      <c r="AJP8" s="143"/>
      <c r="AJQ8" s="143"/>
      <c r="AJR8" s="143"/>
      <c r="AJS8" s="143"/>
      <c r="AJT8" s="143"/>
      <c r="AJU8" s="143"/>
      <c r="AJV8" s="143"/>
      <c r="AJW8" s="143"/>
      <c r="AJX8" s="143"/>
      <c r="AJY8" s="143"/>
      <c r="AJZ8" s="143"/>
      <c r="AKA8" s="143"/>
      <c r="AKB8" s="143"/>
      <c r="AKC8" s="143"/>
      <c r="AKD8" s="143"/>
      <c r="AKE8" s="143"/>
      <c r="AKF8" s="143"/>
      <c r="AKG8" s="143"/>
      <c r="AKH8" s="143"/>
      <c r="AKI8" s="143"/>
      <c r="AKJ8" s="143"/>
      <c r="AKK8" s="143"/>
      <c r="AKL8" s="143"/>
      <c r="AKM8" s="143"/>
      <c r="AKN8" s="143"/>
      <c r="AKO8" s="143"/>
      <c r="AKP8" s="143"/>
      <c r="AKQ8" s="143"/>
      <c r="AKR8" s="143"/>
      <c r="AKS8" s="143"/>
      <c r="AKT8" s="143"/>
      <c r="AKU8" s="143"/>
      <c r="AKV8" s="143"/>
      <c r="AKW8" s="143"/>
      <c r="AKX8" s="143"/>
      <c r="AKY8" s="143"/>
      <c r="AKZ8" s="143"/>
      <c r="ALA8" s="143"/>
      <c r="ALB8" s="143"/>
      <c r="ALC8" s="143"/>
      <c r="ALD8" s="143"/>
      <c r="ALE8" s="143"/>
      <c r="ALF8" s="143"/>
      <c r="ALG8" s="143"/>
      <c r="ALH8" s="143"/>
      <c r="ALI8" s="143"/>
      <c r="ALJ8" s="143"/>
      <c r="ALK8" s="143"/>
      <c r="ALL8" s="143"/>
      <c r="ALM8" s="143"/>
      <c r="ALN8" s="143"/>
      <c r="ALO8" s="143"/>
      <c r="ALP8" s="143"/>
      <c r="ALQ8" s="143"/>
      <c r="ALR8" s="143"/>
      <c r="ALS8" s="143"/>
      <c r="ALT8" s="143"/>
      <c r="ALU8" s="143"/>
      <c r="ALV8" s="143"/>
      <c r="ALW8" s="143"/>
      <c r="ALX8" s="143"/>
      <c r="ALY8" s="143"/>
      <c r="ALZ8" s="143"/>
      <c r="AMA8" s="143"/>
      <c r="AMB8" s="143"/>
      <c r="AMC8" s="143"/>
      <c r="AMD8" s="143"/>
      <c r="AME8" s="143"/>
      <c r="AMF8" s="143"/>
      <c r="AMG8" s="143"/>
      <c r="AMH8" s="143"/>
      <c r="AMI8" s="143"/>
      <c r="AMJ8" s="143"/>
      <c r="AMK8" s="143"/>
      <c r="AML8" s="143"/>
      <c r="AMM8" s="143"/>
      <c r="AMN8" s="143"/>
      <c r="AMO8" s="143"/>
      <c r="AMP8" s="143"/>
      <c r="AMQ8" s="143"/>
      <c r="AMR8" s="143"/>
      <c r="AMS8" s="143"/>
      <c r="AMT8" s="143"/>
      <c r="AMU8" s="143"/>
      <c r="AMV8" s="143"/>
      <c r="AMW8" s="143"/>
      <c r="AMX8" s="143"/>
      <c r="AMY8" s="143"/>
      <c r="AMZ8" s="143"/>
      <c r="ANA8" s="143"/>
      <c r="ANB8" s="143"/>
      <c r="ANC8" s="143"/>
      <c r="AND8" s="143"/>
      <c r="ANE8" s="143"/>
      <c r="ANF8" s="143"/>
      <c r="ANG8" s="143"/>
      <c r="ANH8" s="143"/>
      <c r="ANI8" s="143"/>
      <c r="ANJ8" s="143"/>
      <c r="ANK8" s="143"/>
      <c r="ANL8" s="143"/>
      <c r="ANM8" s="143"/>
      <c r="ANN8" s="143"/>
      <c r="ANO8" s="143"/>
      <c r="ANP8" s="143"/>
      <c r="ANQ8" s="143"/>
      <c r="ANR8" s="143"/>
      <c r="ANS8" s="143"/>
      <c r="ANT8" s="143"/>
      <c r="ANU8" s="143"/>
      <c r="ANV8" s="143"/>
      <c r="ANW8" s="143"/>
      <c r="ANX8" s="143"/>
      <c r="ANY8" s="143"/>
      <c r="ANZ8" s="143"/>
      <c r="AOA8" s="143"/>
      <c r="AOB8" s="143"/>
      <c r="AOC8" s="143"/>
      <c r="AOD8" s="143"/>
      <c r="AOE8" s="143"/>
      <c r="AOF8" s="143"/>
      <c r="AOG8" s="143"/>
      <c r="AOH8" s="143"/>
      <c r="AOI8" s="143"/>
      <c r="AOJ8" s="143"/>
      <c r="AOK8" s="143"/>
      <c r="AOL8" s="143"/>
      <c r="AOM8" s="143"/>
      <c r="AON8" s="143"/>
      <c r="AOO8" s="143"/>
      <c r="AOP8" s="143"/>
      <c r="AOQ8" s="143"/>
      <c r="AOR8" s="143"/>
      <c r="AOS8" s="143"/>
      <c r="AOT8" s="143"/>
      <c r="AOU8" s="143"/>
      <c r="AOV8" s="143"/>
      <c r="AOW8" s="143"/>
      <c r="AOX8" s="143"/>
      <c r="AOY8" s="143"/>
      <c r="AOZ8" s="143"/>
      <c r="APA8" s="143"/>
      <c r="APB8" s="143"/>
      <c r="APC8" s="143"/>
      <c r="APD8" s="143"/>
      <c r="APE8" s="143"/>
      <c r="APF8" s="143"/>
      <c r="APG8" s="143"/>
      <c r="APH8" s="143"/>
      <c r="API8" s="143"/>
      <c r="APJ8" s="143"/>
      <c r="APK8" s="143"/>
      <c r="APL8" s="143"/>
      <c r="APM8" s="143"/>
      <c r="APN8" s="143"/>
      <c r="APO8" s="143"/>
      <c r="APP8" s="143"/>
      <c r="APQ8" s="143"/>
      <c r="APR8" s="143"/>
      <c r="APS8" s="143"/>
      <c r="APT8" s="143"/>
      <c r="APU8" s="143"/>
      <c r="APV8" s="143"/>
      <c r="APW8" s="143"/>
      <c r="APX8" s="143"/>
      <c r="APY8" s="143"/>
      <c r="APZ8" s="143"/>
      <c r="AQA8" s="143"/>
      <c r="AQB8" s="143"/>
      <c r="AQC8" s="143"/>
      <c r="AQD8" s="143"/>
      <c r="AQE8" s="143"/>
      <c r="AQF8" s="143"/>
      <c r="AQG8" s="143"/>
      <c r="AQH8" s="143"/>
      <c r="AQI8" s="143"/>
      <c r="AQJ8" s="143"/>
      <c r="AQK8" s="143"/>
      <c r="AQL8" s="143"/>
      <c r="AQM8" s="143"/>
      <c r="AQN8" s="143"/>
      <c r="AQO8" s="143"/>
      <c r="AQP8" s="143"/>
      <c r="AQQ8" s="143"/>
      <c r="AQR8" s="143"/>
      <c r="AQS8" s="143"/>
      <c r="AQT8" s="143"/>
      <c r="AQU8" s="143"/>
      <c r="AQV8" s="143"/>
      <c r="AQW8" s="143"/>
      <c r="AQX8" s="143"/>
      <c r="AQY8" s="143"/>
      <c r="AQZ8" s="143"/>
      <c r="ARA8" s="143"/>
      <c r="ARB8" s="143"/>
      <c r="ARC8" s="143"/>
      <c r="ARD8" s="143"/>
      <c r="ARE8" s="143"/>
      <c r="ARF8" s="143"/>
      <c r="ARG8" s="143"/>
      <c r="ARH8" s="143"/>
      <c r="ARI8" s="143"/>
      <c r="ARJ8" s="143"/>
      <c r="ARK8" s="143"/>
      <c r="ARL8" s="143"/>
      <c r="ARM8" s="143"/>
      <c r="ARN8" s="143"/>
      <c r="ARO8" s="143"/>
      <c r="ARP8" s="143"/>
      <c r="ARQ8" s="143"/>
      <c r="ARR8" s="143"/>
      <c r="ARS8" s="143"/>
      <c r="ART8" s="143"/>
      <c r="ARU8" s="143"/>
      <c r="ARV8" s="143"/>
      <c r="ARW8" s="143"/>
      <c r="ARX8" s="143"/>
      <c r="ARY8" s="143"/>
      <c r="ARZ8" s="143"/>
      <c r="ASA8" s="143"/>
      <c r="ASB8" s="143"/>
      <c r="ASC8" s="143"/>
      <c r="ASD8" s="143"/>
      <c r="ASE8" s="143"/>
      <c r="ASF8" s="143"/>
      <c r="ASG8" s="143"/>
      <c r="ASH8" s="143"/>
      <c r="ASI8" s="143"/>
      <c r="ASJ8" s="143"/>
      <c r="ASK8" s="143"/>
      <c r="ASL8" s="143"/>
      <c r="ASM8" s="143"/>
      <c r="ASN8" s="143"/>
      <c r="ASO8" s="143"/>
      <c r="ASP8" s="143"/>
      <c r="ASQ8" s="143"/>
      <c r="ASR8" s="143"/>
      <c r="ASS8" s="143"/>
      <c r="AST8" s="143"/>
      <c r="ASU8" s="143"/>
      <c r="ASV8" s="143"/>
      <c r="ASW8" s="143"/>
      <c r="ASX8" s="143"/>
      <c r="ASY8" s="143"/>
      <c r="ASZ8" s="143"/>
      <c r="ATA8" s="143"/>
      <c r="ATB8" s="143"/>
      <c r="ATC8" s="143"/>
      <c r="ATD8" s="143"/>
      <c r="ATE8" s="143"/>
      <c r="ATF8" s="143"/>
      <c r="ATG8" s="143"/>
      <c r="ATH8" s="143"/>
      <c r="ATI8" s="143"/>
      <c r="ATJ8" s="143"/>
      <c r="ATK8" s="143"/>
      <c r="ATL8" s="143"/>
      <c r="ATM8" s="143"/>
      <c r="ATN8" s="143"/>
      <c r="ATO8" s="143"/>
      <c r="ATP8" s="143"/>
      <c r="ATQ8" s="143"/>
      <c r="ATR8" s="143"/>
      <c r="ATS8" s="143"/>
      <c r="ATT8" s="143"/>
      <c r="ATU8" s="143"/>
      <c r="ATV8" s="143"/>
      <c r="ATW8" s="143"/>
      <c r="ATX8" s="143"/>
      <c r="ATY8" s="143"/>
      <c r="ATZ8" s="143"/>
      <c r="AUA8" s="143"/>
      <c r="AUB8" s="143"/>
      <c r="AUC8" s="143"/>
      <c r="AUD8" s="143"/>
      <c r="AUE8" s="143"/>
      <c r="AUF8" s="143"/>
      <c r="AUG8" s="143"/>
      <c r="AUH8" s="143"/>
      <c r="AUI8" s="143"/>
      <c r="AUJ8" s="143"/>
      <c r="AUK8" s="143"/>
      <c r="AUL8" s="143"/>
      <c r="AUM8" s="143"/>
      <c r="AUN8" s="143"/>
      <c r="AUO8" s="143"/>
      <c r="AUP8" s="143"/>
      <c r="AUQ8" s="143"/>
      <c r="AUR8" s="143"/>
      <c r="AUS8" s="143"/>
      <c r="AUT8" s="143"/>
      <c r="AUU8" s="143"/>
      <c r="AUV8" s="143"/>
      <c r="AUW8" s="143"/>
      <c r="AUX8" s="143"/>
      <c r="AUY8" s="143"/>
      <c r="AUZ8" s="143"/>
      <c r="AVA8" s="143"/>
      <c r="AVB8" s="143"/>
      <c r="AVC8" s="143"/>
      <c r="AVD8" s="143"/>
      <c r="AVE8" s="143"/>
      <c r="AVF8" s="143"/>
      <c r="AVG8" s="143"/>
      <c r="AVH8" s="143"/>
      <c r="AVI8" s="143"/>
      <c r="AVJ8" s="143"/>
      <c r="AVK8" s="143"/>
      <c r="AVL8" s="143"/>
      <c r="AVM8" s="143"/>
      <c r="AVN8" s="143"/>
      <c r="AVO8" s="143"/>
      <c r="AVP8" s="143"/>
      <c r="AVQ8" s="143"/>
      <c r="AVR8" s="143"/>
      <c r="AVS8" s="143"/>
      <c r="AVT8" s="143"/>
      <c r="AVU8" s="143"/>
      <c r="AVV8" s="143"/>
      <c r="AVW8" s="143"/>
      <c r="AVX8" s="143"/>
      <c r="AVY8" s="143"/>
      <c r="AVZ8" s="143"/>
      <c r="AWA8" s="143"/>
      <c r="AWB8" s="143"/>
      <c r="AWC8" s="143"/>
      <c r="AWD8" s="143"/>
      <c r="AWE8" s="143"/>
      <c r="AWF8" s="143"/>
      <c r="AWG8" s="143"/>
      <c r="AWH8" s="143"/>
      <c r="AWI8" s="143"/>
      <c r="AWJ8" s="143"/>
      <c r="AWK8" s="143"/>
      <c r="AWL8" s="143"/>
      <c r="AWM8" s="143"/>
      <c r="AWN8" s="143"/>
      <c r="AWO8" s="143"/>
      <c r="AWP8" s="143"/>
      <c r="AWQ8" s="143"/>
      <c r="AWR8" s="143"/>
      <c r="AWS8" s="143"/>
      <c r="AWT8" s="143"/>
      <c r="AWU8" s="143"/>
      <c r="AWV8" s="143"/>
      <c r="AWW8" s="143"/>
      <c r="AWX8" s="143"/>
      <c r="AWY8" s="143"/>
      <c r="AWZ8" s="143"/>
      <c r="AXA8" s="143"/>
      <c r="AXB8" s="143"/>
      <c r="AXC8" s="143"/>
      <c r="AXD8" s="143"/>
      <c r="AXE8" s="143"/>
      <c r="AXF8" s="143"/>
      <c r="AXG8" s="143"/>
      <c r="AXH8" s="143"/>
      <c r="AXI8" s="143"/>
      <c r="AXJ8" s="143"/>
      <c r="AXK8" s="143"/>
      <c r="AXL8" s="143"/>
      <c r="AXM8" s="143"/>
      <c r="AXN8" s="143"/>
      <c r="AXO8" s="143"/>
      <c r="AXP8" s="143"/>
      <c r="AXQ8" s="143"/>
      <c r="AXR8" s="143"/>
      <c r="AXS8" s="143"/>
      <c r="AXT8" s="143"/>
      <c r="AXU8" s="143"/>
      <c r="AXV8" s="143"/>
      <c r="AXW8" s="143"/>
      <c r="AXX8" s="143"/>
      <c r="AXY8" s="143"/>
      <c r="AXZ8" s="143"/>
      <c r="AYA8" s="143"/>
      <c r="AYB8" s="143"/>
      <c r="AYC8" s="143"/>
      <c r="AYD8" s="143"/>
      <c r="AYE8" s="143"/>
      <c r="AYF8" s="143"/>
      <c r="AYG8" s="143"/>
      <c r="AYH8" s="143"/>
      <c r="AYI8" s="143"/>
      <c r="AYJ8" s="143"/>
      <c r="AYK8" s="143"/>
      <c r="AYL8" s="143"/>
      <c r="AYM8" s="143"/>
      <c r="AYN8" s="143"/>
      <c r="AYO8" s="143"/>
      <c r="AYP8" s="143"/>
      <c r="AYQ8" s="143"/>
      <c r="AYR8" s="143"/>
      <c r="AYS8" s="143"/>
      <c r="AYT8" s="143"/>
      <c r="AYU8" s="143"/>
      <c r="AYV8" s="143"/>
      <c r="AYW8" s="143"/>
      <c r="AYX8" s="143"/>
      <c r="AYY8" s="143"/>
      <c r="AYZ8" s="143"/>
      <c r="AZA8" s="143"/>
      <c r="AZB8" s="143"/>
      <c r="AZC8" s="143"/>
      <c r="AZD8" s="143"/>
      <c r="AZE8" s="143"/>
      <c r="AZF8" s="143"/>
      <c r="AZG8" s="143"/>
      <c r="AZH8" s="143"/>
      <c r="AZI8" s="143"/>
      <c r="AZJ8" s="143"/>
      <c r="AZK8" s="143"/>
      <c r="AZL8" s="143"/>
      <c r="AZM8" s="143"/>
      <c r="AZN8" s="143"/>
      <c r="AZO8" s="143"/>
      <c r="AZP8" s="143"/>
      <c r="AZQ8" s="143"/>
      <c r="AZR8" s="143"/>
      <c r="AZS8" s="143"/>
      <c r="AZT8" s="143"/>
      <c r="AZU8" s="143"/>
      <c r="AZV8" s="143"/>
      <c r="AZW8" s="143"/>
      <c r="AZX8" s="143"/>
      <c r="AZY8" s="143"/>
      <c r="AZZ8" s="143"/>
      <c r="BAA8" s="143"/>
      <c r="BAB8" s="143"/>
      <c r="BAC8" s="143"/>
      <c r="BAD8" s="143"/>
      <c r="BAE8" s="143"/>
      <c r="BAF8" s="143"/>
      <c r="BAG8" s="143"/>
      <c r="BAH8" s="143"/>
      <c r="BAI8" s="143"/>
      <c r="BAJ8" s="143"/>
      <c r="BAK8" s="143"/>
      <c r="BAL8" s="143"/>
      <c r="BAM8" s="143"/>
      <c r="BAN8" s="143"/>
      <c r="BAO8" s="143"/>
      <c r="BAP8" s="143"/>
      <c r="BAQ8" s="143"/>
      <c r="BAR8" s="143"/>
      <c r="BAS8" s="143"/>
      <c r="BAT8" s="143"/>
      <c r="BAU8" s="143"/>
      <c r="BAV8" s="143"/>
      <c r="BAW8" s="143"/>
      <c r="BAX8" s="143"/>
      <c r="BAY8" s="143"/>
      <c r="BAZ8" s="143"/>
      <c r="BBA8" s="143"/>
      <c r="BBB8" s="143"/>
      <c r="BBC8" s="143"/>
      <c r="BBD8" s="143"/>
      <c r="BBE8" s="143"/>
      <c r="BBF8" s="143"/>
      <c r="BBG8" s="143"/>
      <c r="BBH8" s="143"/>
      <c r="BBI8" s="143"/>
      <c r="BBJ8" s="143"/>
      <c r="BBK8" s="143"/>
      <c r="BBL8" s="143"/>
      <c r="BBM8" s="143"/>
      <c r="BBN8" s="143"/>
      <c r="BBO8" s="143"/>
      <c r="BBP8" s="143"/>
      <c r="BBQ8" s="143"/>
      <c r="BBR8" s="143"/>
      <c r="BBS8" s="143"/>
      <c r="BBT8" s="143"/>
      <c r="BBU8" s="143"/>
      <c r="BBV8" s="143"/>
      <c r="BBW8" s="143"/>
      <c r="BBX8" s="143"/>
      <c r="BBY8" s="143"/>
      <c r="BBZ8" s="143"/>
      <c r="BCA8" s="143"/>
      <c r="BCB8" s="143"/>
      <c r="BCC8" s="143"/>
      <c r="BCD8" s="143"/>
      <c r="BCE8" s="143"/>
      <c r="BCF8" s="143"/>
      <c r="BCG8" s="143"/>
      <c r="BCH8" s="143"/>
      <c r="BCI8" s="143"/>
      <c r="BCJ8" s="143"/>
      <c r="BCK8" s="143"/>
      <c r="BCL8" s="143"/>
      <c r="BCM8" s="143"/>
      <c r="BCN8" s="143"/>
      <c r="BCO8" s="143"/>
      <c r="BCP8" s="143"/>
      <c r="BCQ8" s="143"/>
      <c r="BCR8" s="143"/>
      <c r="BCS8" s="143"/>
      <c r="BCT8" s="143"/>
      <c r="BCU8" s="143"/>
      <c r="BCV8" s="143"/>
      <c r="BCW8" s="143"/>
      <c r="BCX8" s="143"/>
      <c r="BCY8" s="143"/>
      <c r="BCZ8" s="143"/>
      <c r="BDA8" s="143"/>
      <c r="BDB8" s="143"/>
      <c r="BDC8" s="143"/>
      <c r="BDD8" s="143"/>
      <c r="BDE8" s="143"/>
      <c r="BDF8" s="143"/>
      <c r="BDG8" s="143"/>
      <c r="BDH8" s="143"/>
      <c r="BDI8" s="143"/>
      <c r="BDJ8" s="143"/>
      <c r="BDK8" s="143"/>
      <c r="BDL8" s="143"/>
      <c r="BDM8" s="143"/>
      <c r="BDN8" s="143"/>
      <c r="BDO8" s="143"/>
      <c r="BDP8" s="143"/>
      <c r="BDQ8" s="143"/>
      <c r="BDR8" s="143"/>
      <c r="BDS8" s="143"/>
      <c r="BDT8" s="143"/>
      <c r="BDU8" s="143"/>
      <c r="BDV8" s="143"/>
      <c r="BDW8" s="143"/>
      <c r="BDX8" s="143"/>
      <c r="BDY8" s="143"/>
      <c r="BDZ8" s="143"/>
      <c r="BEA8" s="143"/>
      <c r="BEB8" s="143"/>
      <c r="BEC8" s="143"/>
      <c r="BED8" s="143"/>
      <c r="BEE8" s="143"/>
      <c r="BEF8" s="143"/>
      <c r="BEG8" s="143"/>
      <c r="BEH8" s="143"/>
      <c r="BEI8" s="143"/>
      <c r="BEJ8" s="143"/>
      <c r="BEK8" s="143"/>
      <c r="BEL8" s="143"/>
      <c r="BEM8" s="143"/>
      <c r="BEN8" s="143"/>
      <c r="BEO8" s="143"/>
      <c r="BEP8" s="143"/>
      <c r="BEQ8" s="143"/>
      <c r="BER8" s="143"/>
      <c r="BES8" s="143"/>
      <c r="BET8" s="143"/>
      <c r="BEU8" s="143"/>
      <c r="BEV8" s="143"/>
      <c r="BEW8" s="143"/>
      <c r="BEX8" s="143"/>
      <c r="BEY8" s="143"/>
      <c r="BEZ8" s="143"/>
      <c r="BFA8" s="143"/>
      <c r="BFB8" s="143"/>
      <c r="BFC8" s="143"/>
      <c r="BFD8" s="143"/>
      <c r="BFE8" s="143"/>
      <c r="BFF8" s="143"/>
      <c r="BFG8" s="143"/>
      <c r="BFH8" s="143"/>
      <c r="BFI8" s="143"/>
      <c r="BFJ8" s="143"/>
      <c r="BFK8" s="143"/>
      <c r="BFL8" s="143"/>
      <c r="BFM8" s="143"/>
      <c r="BFN8" s="143"/>
      <c r="BFO8" s="143"/>
      <c r="BFP8" s="143"/>
      <c r="BFQ8" s="143"/>
      <c r="BFR8" s="143"/>
      <c r="BFS8" s="143"/>
      <c r="BFT8" s="143"/>
      <c r="BFU8" s="143"/>
      <c r="BFV8" s="143"/>
      <c r="BFW8" s="143"/>
      <c r="BFX8" s="143"/>
      <c r="BFY8" s="143"/>
      <c r="BFZ8" s="143"/>
      <c r="BGA8" s="143"/>
      <c r="BGB8" s="143"/>
      <c r="BGC8" s="143"/>
      <c r="BGD8" s="143"/>
      <c r="BGE8" s="143"/>
      <c r="BGF8" s="143"/>
      <c r="BGG8" s="143"/>
      <c r="BGH8" s="143"/>
      <c r="BGI8" s="143"/>
      <c r="BGJ8" s="143"/>
      <c r="BGK8" s="143"/>
      <c r="BGL8" s="143"/>
      <c r="BGM8" s="143"/>
      <c r="BGN8" s="143"/>
      <c r="BGO8" s="143"/>
      <c r="BGP8" s="143"/>
      <c r="BGQ8" s="143"/>
      <c r="BGR8" s="143"/>
      <c r="BGS8" s="143"/>
      <c r="BGT8" s="143"/>
      <c r="BGU8" s="143"/>
      <c r="BGV8" s="143"/>
      <c r="BGW8" s="143"/>
      <c r="BGX8" s="143"/>
      <c r="BGY8" s="143"/>
      <c r="BGZ8" s="143"/>
      <c r="BHA8" s="143"/>
      <c r="BHB8" s="143"/>
      <c r="BHC8" s="143"/>
      <c r="BHD8" s="143"/>
      <c r="BHE8" s="143"/>
      <c r="BHF8" s="143"/>
      <c r="BHG8" s="143"/>
      <c r="BHH8" s="143"/>
      <c r="BHI8" s="143"/>
      <c r="BHJ8" s="143"/>
      <c r="BHK8" s="143"/>
      <c r="BHL8" s="143"/>
      <c r="BHM8" s="143"/>
      <c r="BHN8" s="143"/>
      <c r="BHO8" s="143"/>
      <c r="BHP8" s="143"/>
      <c r="BHQ8" s="143"/>
      <c r="BHR8" s="143"/>
      <c r="BHS8" s="143"/>
      <c r="BHT8" s="143"/>
      <c r="BHU8" s="143"/>
      <c r="BHV8" s="143"/>
      <c r="BHW8" s="143"/>
      <c r="BHX8" s="143"/>
      <c r="BHY8" s="143"/>
      <c r="BHZ8" s="143"/>
      <c r="BIA8" s="143"/>
      <c r="BIB8" s="143"/>
      <c r="BIC8" s="143"/>
      <c r="BID8" s="143"/>
      <c r="BIE8" s="143"/>
      <c r="BIF8" s="143"/>
      <c r="BIG8" s="143"/>
      <c r="BIH8" s="143"/>
      <c r="BII8" s="143"/>
      <c r="BIJ8" s="143"/>
      <c r="BIK8" s="143"/>
      <c r="BIL8" s="143"/>
      <c r="BIM8" s="143"/>
      <c r="BIN8" s="143"/>
      <c r="BIO8" s="143"/>
      <c r="BIP8" s="143"/>
      <c r="BIQ8" s="143"/>
      <c r="BIR8" s="143"/>
      <c r="BIS8" s="143"/>
      <c r="BIT8" s="143"/>
      <c r="BIU8" s="143"/>
      <c r="BIV8" s="143"/>
      <c r="BIW8" s="143"/>
      <c r="BIX8" s="143"/>
      <c r="BIY8" s="143"/>
      <c r="BIZ8" s="143"/>
      <c r="BJA8" s="143"/>
      <c r="BJB8" s="143"/>
      <c r="BJC8" s="143"/>
      <c r="BJD8" s="143"/>
      <c r="BJE8" s="143"/>
      <c r="BJF8" s="143"/>
      <c r="BJG8" s="143"/>
      <c r="BJH8" s="143"/>
      <c r="BJI8" s="143"/>
      <c r="BJJ8" s="143"/>
      <c r="BJK8" s="143"/>
      <c r="BJL8" s="143"/>
      <c r="BJM8" s="143"/>
      <c r="BJN8" s="143"/>
      <c r="BJO8" s="143"/>
      <c r="BJP8" s="143"/>
      <c r="BJQ8" s="143"/>
      <c r="BJR8" s="143"/>
      <c r="BJS8" s="143"/>
      <c r="BJT8" s="143"/>
      <c r="BJU8" s="143"/>
      <c r="BJV8" s="143"/>
      <c r="BJW8" s="143"/>
      <c r="BJX8" s="143"/>
      <c r="BJY8" s="143"/>
      <c r="BJZ8" s="143"/>
      <c r="BKA8" s="143"/>
      <c r="BKB8" s="143"/>
      <c r="BKC8" s="143"/>
      <c r="BKD8" s="143"/>
      <c r="BKE8" s="143"/>
      <c r="BKF8" s="143"/>
      <c r="BKG8" s="143"/>
      <c r="BKH8" s="143"/>
      <c r="BKI8" s="143"/>
      <c r="BKJ8" s="143"/>
      <c r="BKK8" s="143"/>
      <c r="BKL8" s="143"/>
      <c r="BKM8" s="143"/>
      <c r="BKN8" s="143"/>
      <c r="BKO8" s="143"/>
      <c r="BKP8" s="143"/>
      <c r="BKQ8" s="143"/>
      <c r="BKR8" s="143"/>
      <c r="BKS8" s="143"/>
      <c r="BKT8" s="143"/>
      <c r="BKU8" s="143"/>
      <c r="BKV8" s="143"/>
      <c r="BKW8" s="143"/>
      <c r="BKX8" s="143"/>
      <c r="BKY8" s="143"/>
      <c r="BKZ8" s="143"/>
      <c r="BLA8" s="143"/>
      <c r="BLB8" s="143"/>
      <c r="BLC8" s="143"/>
      <c r="BLD8" s="143"/>
      <c r="BLE8" s="143"/>
      <c r="BLF8" s="143"/>
      <c r="BLG8" s="143"/>
      <c r="BLH8" s="143"/>
      <c r="BLI8" s="143"/>
      <c r="BLJ8" s="143"/>
      <c r="BLK8" s="143"/>
      <c r="BLL8" s="143"/>
      <c r="BLM8" s="143"/>
      <c r="BLN8" s="143"/>
      <c r="BLO8" s="143"/>
      <c r="BLP8" s="143"/>
      <c r="BLQ8" s="143"/>
      <c r="BLR8" s="143"/>
      <c r="BLS8" s="143"/>
      <c r="BLT8" s="143"/>
      <c r="BLU8" s="143"/>
      <c r="BLV8" s="143"/>
      <c r="BLW8" s="143"/>
      <c r="BLX8" s="143"/>
      <c r="BLY8" s="143"/>
      <c r="BLZ8" s="143"/>
      <c r="BMA8" s="143"/>
      <c r="BMB8" s="143"/>
      <c r="BMC8" s="143"/>
      <c r="BMD8" s="143"/>
      <c r="BME8" s="143"/>
      <c r="BMF8" s="143"/>
      <c r="BMG8" s="143"/>
      <c r="BMH8" s="143"/>
      <c r="BMI8" s="143"/>
      <c r="BMJ8" s="143"/>
      <c r="BMK8" s="143"/>
      <c r="BML8" s="143"/>
      <c r="BMM8" s="143"/>
      <c r="BMN8" s="143"/>
      <c r="BMO8" s="143"/>
      <c r="BMP8" s="143"/>
      <c r="BMQ8" s="143"/>
      <c r="BMR8" s="143"/>
      <c r="BMS8" s="143"/>
      <c r="BMT8" s="143"/>
      <c r="BMU8" s="143"/>
      <c r="BMV8" s="143"/>
      <c r="BMW8" s="143"/>
      <c r="BMX8" s="143"/>
      <c r="BMY8" s="143"/>
      <c r="BMZ8" s="143"/>
      <c r="BNA8" s="143"/>
      <c r="BNB8" s="143"/>
      <c r="BNC8" s="143"/>
      <c r="BND8" s="143"/>
      <c r="BNE8" s="143"/>
      <c r="BNF8" s="143"/>
      <c r="BNG8" s="143"/>
      <c r="BNH8" s="143"/>
      <c r="BNI8" s="143"/>
      <c r="BNJ8" s="143"/>
      <c r="BNK8" s="143"/>
      <c r="BNL8" s="143"/>
      <c r="BNM8" s="143"/>
      <c r="BNN8" s="143"/>
      <c r="BNO8" s="143"/>
      <c r="BNP8" s="143"/>
      <c r="BNQ8" s="143"/>
      <c r="BNR8" s="143"/>
      <c r="BNS8" s="143"/>
      <c r="BNT8" s="143"/>
      <c r="BNU8" s="143"/>
      <c r="BNV8" s="143"/>
      <c r="BNW8" s="143"/>
      <c r="BNX8" s="143"/>
      <c r="BNY8" s="143"/>
      <c r="BNZ8" s="143"/>
      <c r="BOA8" s="143"/>
      <c r="BOB8" s="143"/>
      <c r="BOC8" s="143"/>
      <c r="BOD8" s="143"/>
      <c r="BOE8" s="143"/>
      <c r="BOF8" s="143"/>
      <c r="BOG8" s="143"/>
      <c r="BOH8" s="143"/>
      <c r="BOI8" s="143"/>
      <c r="BOJ8" s="143"/>
      <c r="BOK8" s="143"/>
      <c r="BOL8" s="143"/>
      <c r="BOM8" s="143"/>
      <c r="BON8" s="143"/>
      <c r="BOO8" s="143"/>
      <c r="BOP8" s="143"/>
      <c r="BOQ8" s="143"/>
      <c r="BOR8" s="143"/>
      <c r="BOS8" s="143"/>
      <c r="BOT8" s="143"/>
      <c r="BOU8" s="143"/>
      <c r="BOV8" s="143"/>
      <c r="BOW8" s="143"/>
      <c r="BOX8" s="143"/>
      <c r="BOY8" s="143"/>
      <c r="BOZ8" s="143"/>
      <c r="BPA8" s="143"/>
      <c r="BPB8" s="143"/>
      <c r="BPC8" s="143"/>
      <c r="BPD8" s="143"/>
      <c r="BPE8" s="143"/>
      <c r="BPF8" s="143"/>
      <c r="BPG8" s="143"/>
      <c r="BPH8" s="143"/>
      <c r="BPI8" s="143"/>
      <c r="BPJ8" s="143"/>
      <c r="BPK8" s="143"/>
      <c r="BPL8" s="143"/>
      <c r="BPM8" s="143"/>
      <c r="BPN8" s="143"/>
      <c r="BPO8" s="143"/>
      <c r="BPP8" s="143"/>
      <c r="BPQ8" s="143"/>
      <c r="BPR8" s="143"/>
      <c r="BPS8" s="143"/>
      <c r="BPT8" s="143"/>
      <c r="BPU8" s="143"/>
      <c r="BPV8" s="143"/>
      <c r="BPW8" s="143"/>
      <c r="BPX8" s="143"/>
      <c r="BPY8" s="143"/>
      <c r="BPZ8" s="143"/>
      <c r="BQA8" s="143"/>
      <c r="BQB8" s="143"/>
      <c r="BQC8" s="143"/>
      <c r="BQD8" s="143"/>
      <c r="BQE8" s="143"/>
      <c r="BQF8" s="143"/>
      <c r="BQG8" s="143"/>
      <c r="BQH8" s="143"/>
      <c r="BQI8" s="143"/>
      <c r="BQJ8" s="143"/>
      <c r="BQK8" s="143"/>
      <c r="BQL8" s="143"/>
      <c r="BQM8" s="143"/>
      <c r="BQN8" s="143"/>
      <c r="BQO8" s="143"/>
      <c r="BQP8" s="143"/>
      <c r="BQQ8" s="143"/>
      <c r="BQR8" s="143"/>
      <c r="BQS8" s="143"/>
      <c r="BQT8" s="143"/>
      <c r="BQU8" s="143"/>
      <c r="BQV8" s="143"/>
      <c r="BQW8" s="143"/>
      <c r="BQX8" s="143"/>
      <c r="BQY8" s="143"/>
      <c r="BQZ8" s="143"/>
      <c r="BRA8" s="143"/>
      <c r="BRB8" s="143"/>
      <c r="BRC8" s="143"/>
      <c r="BRD8" s="143"/>
      <c r="BRE8" s="143"/>
      <c r="BRF8" s="143"/>
      <c r="BRG8" s="143"/>
      <c r="BRH8" s="143"/>
      <c r="BRI8" s="143"/>
      <c r="BRJ8" s="143"/>
      <c r="BRK8" s="143"/>
      <c r="BRL8" s="143"/>
      <c r="BRM8" s="143"/>
      <c r="BRN8" s="143"/>
      <c r="BRO8" s="143"/>
      <c r="BRP8" s="143"/>
      <c r="BRQ8" s="143"/>
      <c r="BRR8" s="143"/>
      <c r="BRS8" s="143"/>
      <c r="BRT8" s="143"/>
      <c r="BRU8" s="143"/>
      <c r="BRV8" s="143"/>
      <c r="BRW8" s="143"/>
      <c r="BRX8" s="143"/>
      <c r="BRY8" s="143"/>
      <c r="BRZ8" s="143"/>
      <c r="BSA8" s="143"/>
      <c r="BSB8" s="143"/>
      <c r="BSC8" s="143"/>
      <c r="BSD8" s="143"/>
      <c r="BSE8" s="143"/>
      <c r="BSF8" s="143"/>
      <c r="BSG8" s="143"/>
      <c r="BSH8" s="143"/>
      <c r="BSI8" s="143"/>
      <c r="BSJ8" s="143"/>
      <c r="BSK8" s="143"/>
      <c r="BSL8" s="143"/>
      <c r="BSM8" s="143"/>
      <c r="BSN8" s="143"/>
      <c r="BSO8" s="143"/>
      <c r="BSP8" s="143"/>
      <c r="BSQ8" s="143"/>
      <c r="BSR8" s="143"/>
      <c r="BSS8" s="143"/>
      <c r="BST8" s="143"/>
      <c r="BSU8" s="143"/>
      <c r="BSV8" s="143"/>
      <c r="BSW8" s="143"/>
      <c r="BSX8" s="143"/>
      <c r="BSY8" s="143"/>
      <c r="BSZ8" s="143"/>
      <c r="BTA8" s="143"/>
      <c r="BTB8" s="143"/>
      <c r="BTC8" s="143"/>
      <c r="BTD8" s="143"/>
      <c r="BTE8" s="143"/>
      <c r="BTF8" s="143"/>
      <c r="BTG8" s="143"/>
      <c r="BTH8" s="143"/>
      <c r="BTI8" s="143"/>
      <c r="BTJ8" s="143"/>
      <c r="BTK8" s="143"/>
      <c r="BTL8" s="143"/>
      <c r="BTM8" s="143"/>
      <c r="BTN8" s="143"/>
      <c r="BTO8" s="143"/>
      <c r="BTP8" s="143"/>
      <c r="BTQ8" s="143"/>
      <c r="BTR8" s="143"/>
      <c r="BTS8" s="143"/>
      <c r="BTT8" s="143"/>
      <c r="BTU8" s="143"/>
      <c r="BTV8" s="143"/>
      <c r="BTW8" s="143"/>
      <c r="BTX8" s="143"/>
      <c r="BTY8" s="143"/>
      <c r="BTZ8" s="143"/>
      <c r="BUA8" s="143"/>
      <c r="BUB8" s="143"/>
      <c r="BUC8" s="143"/>
      <c r="BUD8" s="143"/>
      <c r="BUE8" s="143"/>
      <c r="BUF8" s="143"/>
      <c r="BUG8" s="143"/>
      <c r="BUH8" s="143"/>
      <c r="BUI8" s="143"/>
      <c r="BUJ8" s="143"/>
      <c r="BUK8" s="143"/>
      <c r="BUL8" s="143"/>
      <c r="BUM8" s="143"/>
      <c r="BUN8" s="143"/>
      <c r="BUO8" s="143"/>
      <c r="BUP8" s="143"/>
      <c r="BUQ8" s="143"/>
      <c r="BUR8" s="143"/>
      <c r="BUS8" s="143"/>
      <c r="BUT8" s="143"/>
      <c r="BUU8" s="143"/>
      <c r="BUV8" s="143"/>
      <c r="BUW8" s="143"/>
      <c r="BUX8" s="143"/>
      <c r="BUY8" s="143"/>
      <c r="BUZ8" s="143"/>
      <c r="BVA8" s="143"/>
      <c r="BVB8" s="143"/>
      <c r="BVC8" s="143"/>
      <c r="BVD8" s="143"/>
      <c r="BVE8" s="143"/>
      <c r="BVF8" s="143"/>
      <c r="BVG8" s="143"/>
      <c r="BVH8" s="143"/>
      <c r="BVI8" s="143"/>
      <c r="BVJ8" s="143"/>
      <c r="BVK8" s="143"/>
      <c r="BVL8" s="143"/>
      <c r="BVM8" s="143"/>
      <c r="BVN8" s="143"/>
      <c r="BVO8" s="143"/>
      <c r="BVP8" s="143"/>
      <c r="BVQ8" s="143"/>
      <c r="BVR8" s="143"/>
      <c r="BVS8" s="143"/>
      <c r="BVT8" s="143"/>
      <c r="BVU8" s="143"/>
      <c r="BVV8" s="143"/>
      <c r="BVW8" s="143"/>
      <c r="BVX8" s="143"/>
      <c r="BVY8" s="143"/>
      <c r="BVZ8" s="143"/>
      <c r="BWA8" s="143"/>
      <c r="BWB8" s="143"/>
      <c r="BWC8" s="143"/>
      <c r="BWD8" s="143"/>
      <c r="BWE8" s="143"/>
      <c r="BWF8" s="143"/>
      <c r="BWG8" s="143"/>
      <c r="BWH8" s="143"/>
      <c r="BWI8" s="143"/>
      <c r="BWJ8" s="143"/>
      <c r="BWK8" s="143"/>
      <c r="BWL8" s="143"/>
      <c r="BWM8" s="143"/>
      <c r="BWN8" s="143"/>
      <c r="BWO8" s="143"/>
      <c r="BWP8" s="143"/>
      <c r="BWQ8" s="143"/>
      <c r="BWR8" s="143"/>
      <c r="BWS8" s="143"/>
      <c r="BWT8" s="143"/>
      <c r="BWU8" s="143"/>
      <c r="BWV8" s="143"/>
      <c r="BWW8" s="143"/>
      <c r="BWX8" s="143"/>
      <c r="BWY8" s="143"/>
      <c r="BWZ8" s="143"/>
      <c r="BXA8" s="143"/>
      <c r="BXB8" s="143"/>
      <c r="BXC8" s="143"/>
      <c r="BXD8" s="143"/>
      <c r="BXE8" s="143"/>
      <c r="BXF8" s="143"/>
      <c r="BXG8" s="143"/>
      <c r="BXH8" s="143"/>
      <c r="BXI8" s="143"/>
      <c r="BXJ8" s="143"/>
      <c r="BXK8" s="143"/>
      <c r="BXL8" s="143"/>
      <c r="BXM8" s="143"/>
      <c r="BXN8" s="143"/>
      <c r="BXO8" s="143"/>
      <c r="BXP8" s="143"/>
      <c r="BXQ8" s="143"/>
      <c r="BXR8" s="143"/>
      <c r="BXS8" s="143"/>
      <c r="BXT8" s="143"/>
      <c r="BXU8" s="143"/>
      <c r="BXV8" s="143"/>
      <c r="BXW8" s="143"/>
      <c r="BXX8" s="143"/>
      <c r="BXY8" s="143"/>
      <c r="BXZ8" s="143"/>
      <c r="BYA8" s="143"/>
      <c r="BYB8" s="143"/>
      <c r="BYC8" s="143"/>
      <c r="BYD8" s="143"/>
      <c r="BYE8" s="143"/>
      <c r="BYF8" s="143"/>
      <c r="BYG8" s="143"/>
      <c r="BYH8" s="143"/>
      <c r="BYI8" s="143"/>
      <c r="BYJ8" s="143"/>
      <c r="BYK8" s="143"/>
      <c r="BYL8" s="143"/>
      <c r="BYM8" s="143"/>
      <c r="BYN8" s="143"/>
      <c r="BYO8" s="143"/>
      <c r="BYP8" s="143"/>
      <c r="BYQ8" s="143"/>
      <c r="BYR8" s="143"/>
      <c r="BYS8" s="143"/>
      <c r="BYT8" s="143"/>
      <c r="BYU8" s="143"/>
      <c r="BYV8" s="143"/>
      <c r="BYW8" s="143"/>
      <c r="BYX8" s="143"/>
      <c r="BYY8" s="143"/>
      <c r="BYZ8" s="143"/>
      <c r="BZA8" s="143"/>
      <c r="BZB8" s="143"/>
      <c r="BZC8" s="143"/>
      <c r="BZD8" s="143"/>
      <c r="BZE8" s="143"/>
      <c r="BZF8" s="143"/>
      <c r="BZG8" s="143"/>
      <c r="BZH8" s="143"/>
      <c r="BZI8" s="143"/>
      <c r="BZJ8" s="143"/>
      <c r="BZK8" s="143"/>
      <c r="BZL8" s="143"/>
      <c r="BZM8" s="143"/>
      <c r="BZN8" s="143"/>
      <c r="BZO8" s="143"/>
      <c r="BZP8" s="143"/>
      <c r="BZQ8" s="143"/>
      <c r="BZR8" s="143"/>
      <c r="BZS8" s="143"/>
      <c r="BZT8" s="143"/>
      <c r="BZU8" s="143"/>
      <c r="BZV8" s="143"/>
      <c r="BZW8" s="143"/>
      <c r="BZX8" s="143"/>
      <c r="BZY8" s="143"/>
      <c r="BZZ8" s="143"/>
      <c r="CAA8" s="143"/>
      <c r="CAB8" s="143"/>
      <c r="CAC8" s="143"/>
      <c r="CAD8" s="143"/>
      <c r="CAE8" s="143"/>
      <c r="CAF8" s="143"/>
      <c r="CAG8" s="143"/>
      <c r="CAH8" s="143"/>
      <c r="CAI8" s="143"/>
      <c r="CAJ8" s="143"/>
      <c r="CAK8" s="143"/>
      <c r="CAL8" s="143"/>
      <c r="CAM8" s="143"/>
      <c r="CAN8" s="143"/>
      <c r="CAO8" s="143"/>
      <c r="CAP8" s="143"/>
      <c r="CAQ8" s="143"/>
      <c r="CAR8" s="143"/>
      <c r="CAS8" s="143"/>
      <c r="CAT8" s="143"/>
      <c r="CAU8" s="143"/>
      <c r="CAV8" s="143"/>
      <c r="CAW8" s="143"/>
      <c r="CAX8" s="143"/>
      <c r="CAY8" s="143"/>
      <c r="CAZ8" s="143"/>
      <c r="CBA8" s="143"/>
      <c r="CBB8" s="143"/>
      <c r="CBC8" s="143"/>
      <c r="CBD8" s="143"/>
      <c r="CBE8" s="143"/>
      <c r="CBF8" s="143"/>
      <c r="CBG8" s="143"/>
      <c r="CBH8" s="143"/>
      <c r="CBI8" s="143"/>
      <c r="CBJ8" s="143"/>
      <c r="CBK8" s="143"/>
      <c r="CBL8" s="143"/>
      <c r="CBM8" s="143"/>
      <c r="CBN8" s="143"/>
      <c r="CBO8" s="143"/>
      <c r="CBP8" s="143"/>
      <c r="CBQ8" s="143"/>
      <c r="CBR8" s="143"/>
      <c r="CBS8" s="143"/>
      <c r="CBT8" s="143"/>
      <c r="CBU8" s="143"/>
      <c r="CBV8" s="143"/>
      <c r="CBW8" s="143"/>
      <c r="CBX8" s="143"/>
      <c r="CBY8" s="143"/>
      <c r="CBZ8" s="143"/>
      <c r="CCA8" s="143"/>
      <c r="CCB8" s="143"/>
      <c r="CCC8" s="143"/>
      <c r="CCD8" s="143"/>
      <c r="CCE8" s="143"/>
      <c r="CCF8" s="143"/>
      <c r="CCG8" s="143"/>
      <c r="CCH8" s="143"/>
      <c r="CCI8" s="143"/>
      <c r="CCJ8" s="143"/>
      <c r="CCK8" s="143"/>
      <c r="CCL8" s="143"/>
      <c r="CCM8" s="143"/>
      <c r="CCN8" s="143"/>
      <c r="CCO8" s="143"/>
      <c r="CCP8" s="143"/>
      <c r="CCQ8" s="143"/>
      <c r="CCR8" s="143"/>
      <c r="CCS8" s="143"/>
      <c r="CCT8" s="143"/>
      <c r="CCU8" s="143"/>
      <c r="CCV8" s="143"/>
      <c r="CCW8" s="143"/>
      <c r="CCX8" s="143"/>
      <c r="CCY8" s="143"/>
      <c r="CCZ8" s="143"/>
      <c r="CDA8" s="143"/>
      <c r="CDB8" s="143"/>
      <c r="CDC8" s="143"/>
      <c r="CDD8" s="143"/>
      <c r="CDE8" s="143"/>
      <c r="CDF8" s="143"/>
      <c r="CDG8" s="143"/>
      <c r="CDH8" s="143"/>
      <c r="CDI8" s="143"/>
      <c r="CDJ8" s="143"/>
      <c r="CDK8" s="143"/>
      <c r="CDL8" s="143"/>
      <c r="CDM8" s="143"/>
      <c r="CDN8" s="143"/>
      <c r="CDO8" s="143"/>
      <c r="CDP8" s="143"/>
      <c r="CDQ8" s="143"/>
      <c r="CDR8" s="143"/>
      <c r="CDS8" s="143"/>
      <c r="CDT8" s="143"/>
      <c r="CDU8" s="143"/>
      <c r="CDV8" s="143"/>
      <c r="CDW8" s="143"/>
      <c r="CDX8" s="143"/>
      <c r="CDY8" s="143"/>
      <c r="CDZ8" s="143"/>
      <c r="CEA8" s="143"/>
      <c r="CEB8" s="143"/>
      <c r="CEC8" s="143"/>
      <c r="CED8" s="143"/>
      <c r="CEE8" s="143"/>
      <c r="CEF8" s="143"/>
      <c r="CEG8" s="143"/>
      <c r="CEH8" s="143"/>
      <c r="CEI8" s="143"/>
      <c r="CEJ8" s="143"/>
      <c r="CEK8" s="143"/>
      <c r="CEL8" s="143"/>
      <c r="CEM8" s="143"/>
      <c r="CEN8" s="143"/>
      <c r="CEO8" s="143"/>
      <c r="CEP8" s="143"/>
      <c r="CEQ8" s="143"/>
      <c r="CER8" s="143"/>
      <c r="CES8" s="143"/>
      <c r="CET8" s="143"/>
      <c r="CEU8" s="143"/>
      <c r="CEV8" s="143"/>
      <c r="CEW8" s="143"/>
      <c r="CEX8" s="143"/>
      <c r="CEY8" s="143"/>
      <c r="CEZ8" s="143"/>
      <c r="CFA8" s="143"/>
      <c r="CFB8" s="143"/>
      <c r="CFC8" s="143"/>
      <c r="CFD8" s="143"/>
      <c r="CFE8" s="143"/>
      <c r="CFF8" s="143"/>
      <c r="CFG8" s="143"/>
      <c r="CFH8" s="143"/>
      <c r="CFI8" s="143"/>
      <c r="CFJ8" s="143"/>
      <c r="CFK8" s="143"/>
      <c r="CFL8" s="143"/>
      <c r="CFM8" s="143"/>
      <c r="CFN8" s="143"/>
      <c r="CFO8" s="143"/>
      <c r="CFP8" s="143"/>
      <c r="CFQ8" s="143"/>
      <c r="CFR8" s="143"/>
      <c r="CFS8" s="143"/>
      <c r="CFT8" s="143"/>
      <c r="CFU8" s="143"/>
      <c r="CFV8" s="143"/>
      <c r="CFW8" s="143"/>
      <c r="CFX8" s="143"/>
      <c r="CFY8" s="143"/>
      <c r="CFZ8" s="143"/>
      <c r="CGA8" s="143"/>
      <c r="CGB8" s="143"/>
      <c r="CGC8" s="143"/>
      <c r="CGD8" s="143"/>
      <c r="CGE8" s="143"/>
      <c r="CGF8" s="143"/>
      <c r="CGG8" s="143"/>
      <c r="CGH8" s="143"/>
      <c r="CGI8" s="143"/>
      <c r="CGJ8" s="143"/>
      <c r="CGK8" s="143"/>
      <c r="CGL8" s="143"/>
      <c r="CGM8" s="143"/>
      <c r="CGN8" s="143"/>
      <c r="CGO8" s="143"/>
      <c r="CGP8" s="143"/>
      <c r="CGQ8" s="143"/>
      <c r="CGR8" s="143"/>
      <c r="CGS8" s="143"/>
      <c r="CGT8" s="143"/>
      <c r="CGU8" s="143"/>
      <c r="CGV8" s="143"/>
      <c r="CGW8" s="143"/>
      <c r="CGX8" s="143"/>
      <c r="CGY8" s="143"/>
      <c r="CGZ8" s="143"/>
      <c r="CHA8" s="143"/>
      <c r="CHB8" s="143"/>
      <c r="CHC8" s="143"/>
      <c r="CHD8" s="143"/>
      <c r="CHE8" s="143"/>
      <c r="CHF8" s="143"/>
      <c r="CHG8" s="143"/>
      <c r="CHH8" s="143"/>
      <c r="CHI8" s="143"/>
      <c r="CHJ8" s="143"/>
      <c r="CHK8" s="143"/>
      <c r="CHL8" s="143"/>
      <c r="CHM8" s="143"/>
      <c r="CHN8" s="143"/>
      <c r="CHO8" s="143"/>
      <c r="CHP8" s="143"/>
      <c r="CHQ8" s="143"/>
      <c r="CHR8" s="143"/>
      <c r="CHS8" s="143"/>
      <c r="CHT8" s="143"/>
      <c r="CHU8" s="143"/>
      <c r="CHV8" s="143"/>
      <c r="CHW8" s="143"/>
      <c r="CHX8" s="143"/>
      <c r="CHY8" s="143"/>
      <c r="CHZ8" s="143"/>
      <c r="CIA8" s="143"/>
      <c r="CIB8" s="143"/>
      <c r="CIC8" s="143"/>
      <c r="CID8" s="143"/>
      <c r="CIE8" s="143"/>
      <c r="CIF8" s="143"/>
      <c r="CIG8" s="143"/>
      <c r="CIH8" s="143"/>
      <c r="CII8" s="143"/>
      <c r="CIJ8" s="143"/>
      <c r="CIK8" s="143"/>
      <c r="CIL8" s="143"/>
      <c r="CIM8" s="143"/>
      <c r="CIN8" s="143"/>
      <c r="CIO8" s="143"/>
      <c r="CIP8" s="143"/>
      <c r="CIQ8" s="143"/>
      <c r="CIR8" s="143"/>
      <c r="CIS8" s="143"/>
      <c r="CIT8" s="143"/>
      <c r="CIU8" s="143"/>
      <c r="CIV8" s="143"/>
      <c r="CIW8" s="143"/>
      <c r="CIX8" s="143"/>
      <c r="CIY8" s="143"/>
      <c r="CIZ8" s="143"/>
      <c r="CJA8" s="143"/>
      <c r="CJB8" s="143"/>
      <c r="CJC8" s="143"/>
      <c r="CJD8" s="143"/>
      <c r="CJE8" s="143"/>
      <c r="CJF8" s="143"/>
      <c r="CJG8" s="143"/>
      <c r="CJH8" s="143"/>
      <c r="CJI8" s="143"/>
      <c r="CJJ8" s="143"/>
      <c r="CJK8" s="143"/>
      <c r="CJL8" s="143"/>
      <c r="CJM8" s="143"/>
      <c r="CJN8" s="143"/>
      <c r="CJO8" s="143"/>
      <c r="CJP8" s="143"/>
      <c r="CJQ8" s="143"/>
      <c r="CJR8" s="143"/>
      <c r="CJS8" s="143"/>
      <c r="CJT8" s="143"/>
      <c r="CJU8" s="143"/>
      <c r="CJV8" s="143"/>
      <c r="CJW8" s="143"/>
      <c r="CJX8" s="143"/>
      <c r="CJY8" s="143"/>
      <c r="CJZ8" s="143"/>
      <c r="CKA8" s="143"/>
      <c r="CKB8" s="143"/>
      <c r="CKC8" s="143"/>
      <c r="CKD8" s="143"/>
      <c r="CKE8" s="143"/>
      <c r="CKF8" s="143"/>
      <c r="CKG8" s="143"/>
      <c r="CKH8" s="143"/>
      <c r="CKI8" s="143"/>
      <c r="CKJ8" s="143"/>
      <c r="CKK8" s="143"/>
      <c r="CKL8" s="143"/>
      <c r="CKM8" s="143"/>
      <c r="CKN8" s="143"/>
      <c r="CKO8" s="143"/>
      <c r="CKP8" s="143"/>
      <c r="CKQ8" s="143"/>
      <c r="CKR8" s="143"/>
      <c r="CKS8" s="143"/>
      <c r="CKT8" s="143"/>
      <c r="CKU8" s="143"/>
      <c r="CKV8" s="143"/>
      <c r="CKW8" s="143"/>
      <c r="CKX8" s="143"/>
      <c r="CKY8" s="143"/>
      <c r="CKZ8" s="143"/>
      <c r="CLA8" s="143"/>
      <c r="CLB8" s="143"/>
      <c r="CLC8" s="143"/>
      <c r="CLD8" s="143"/>
      <c r="CLE8" s="143"/>
      <c r="CLF8" s="143"/>
      <c r="CLG8" s="143"/>
      <c r="CLH8" s="143"/>
      <c r="CLI8" s="143"/>
      <c r="CLJ8" s="143"/>
      <c r="CLK8" s="143"/>
      <c r="CLL8" s="143"/>
      <c r="CLM8" s="143"/>
      <c r="CLN8" s="143"/>
      <c r="CLO8" s="143"/>
      <c r="CLP8" s="143"/>
      <c r="CLQ8" s="143"/>
      <c r="CLR8" s="143"/>
      <c r="CLS8" s="143"/>
      <c r="CLT8" s="143"/>
      <c r="CLU8" s="143"/>
      <c r="CLV8" s="143"/>
      <c r="CLW8" s="143"/>
      <c r="CLX8" s="143"/>
      <c r="CLY8" s="143"/>
      <c r="CLZ8" s="143"/>
      <c r="CMA8" s="143"/>
      <c r="CMB8" s="143"/>
      <c r="CMC8" s="143"/>
      <c r="CMD8" s="143"/>
      <c r="CME8" s="143"/>
      <c r="CMF8" s="143"/>
      <c r="CMG8" s="143"/>
      <c r="CMH8" s="143"/>
      <c r="CMI8" s="143"/>
      <c r="CMJ8" s="143"/>
      <c r="CMK8" s="143"/>
      <c r="CML8" s="143"/>
      <c r="CMM8" s="143"/>
      <c r="CMN8" s="143"/>
      <c r="CMO8" s="143"/>
      <c r="CMP8" s="143"/>
      <c r="CMQ8" s="143"/>
      <c r="CMR8" s="143"/>
      <c r="CMS8" s="143"/>
      <c r="CMT8" s="143"/>
      <c r="CMU8" s="143"/>
      <c r="CMV8" s="143"/>
      <c r="CMW8" s="143"/>
      <c r="CMX8" s="143"/>
      <c r="CMY8" s="143"/>
      <c r="CMZ8" s="143"/>
      <c r="CNA8" s="143"/>
      <c r="CNB8" s="143"/>
      <c r="CNC8" s="143"/>
      <c r="CND8" s="143"/>
      <c r="CNE8" s="143"/>
      <c r="CNF8" s="143"/>
      <c r="CNG8" s="143"/>
      <c r="CNH8" s="143"/>
      <c r="CNI8" s="143"/>
      <c r="CNJ8" s="143"/>
      <c r="CNK8" s="143"/>
      <c r="CNL8" s="143"/>
      <c r="CNM8" s="143"/>
      <c r="CNN8" s="143"/>
      <c r="CNO8" s="143"/>
      <c r="CNP8" s="143"/>
      <c r="CNQ8" s="143"/>
      <c r="CNR8" s="143"/>
      <c r="CNS8" s="143"/>
      <c r="CNT8" s="143"/>
      <c r="CNU8" s="143"/>
      <c r="CNV8" s="143"/>
      <c r="CNW8" s="143"/>
      <c r="CNX8" s="143"/>
      <c r="CNY8" s="143"/>
      <c r="CNZ8" s="143"/>
      <c r="COA8" s="143"/>
      <c r="COB8" s="143"/>
      <c r="COC8" s="143"/>
      <c r="COD8" s="143"/>
      <c r="COE8" s="143"/>
      <c r="COF8" s="143"/>
      <c r="COG8" s="143"/>
      <c r="COH8" s="143"/>
      <c r="COI8" s="143"/>
      <c r="COJ8" s="143"/>
      <c r="COK8" s="143"/>
      <c r="COL8" s="143"/>
      <c r="COM8" s="143"/>
      <c r="CON8" s="143"/>
      <c r="COO8" s="143"/>
      <c r="COP8" s="143"/>
      <c r="COQ8" s="143"/>
      <c r="COR8" s="143"/>
      <c r="COS8" s="143"/>
      <c r="COT8" s="143"/>
      <c r="COU8" s="143"/>
      <c r="COV8" s="143"/>
      <c r="COW8" s="143"/>
      <c r="COX8" s="143"/>
      <c r="COY8" s="143"/>
      <c r="COZ8" s="143"/>
      <c r="CPA8" s="143"/>
      <c r="CPB8" s="143"/>
      <c r="CPC8" s="143"/>
      <c r="CPD8" s="143"/>
      <c r="CPE8" s="143"/>
      <c r="CPF8" s="143"/>
      <c r="CPG8" s="143"/>
      <c r="CPH8" s="143"/>
      <c r="CPI8" s="143"/>
      <c r="CPJ8" s="143"/>
      <c r="CPK8" s="143"/>
      <c r="CPL8" s="143"/>
      <c r="CPM8" s="143"/>
      <c r="CPN8" s="143"/>
      <c r="CPO8" s="143"/>
      <c r="CPP8" s="143"/>
      <c r="CPQ8" s="143"/>
      <c r="CPR8" s="143"/>
      <c r="CPS8" s="143"/>
      <c r="CPT8" s="143"/>
      <c r="CPU8" s="143"/>
      <c r="CPV8" s="143"/>
      <c r="CPW8" s="143"/>
      <c r="CPX8" s="143"/>
      <c r="CPY8" s="143"/>
      <c r="CPZ8" s="143"/>
      <c r="CQA8" s="143"/>
      <c r="CQB8" s="143"/>
      <c r="CQC8" s="143"/>
      <c r="CQD8" s="143"/>
      <c r="CQE8" s="143"/>
      <c r="CQF8" s="143"/>
      <c r="CQG8" s="143"/>
      <c r="CQH8" s="143"/>
      <c r="CQI8" s="143"/>
      <c r="CQJ8" s="143"/>
      <c r="CQK8" s="143"/>
      <c r="CQL8" s="143"/>
      <c r="CQM8" s="143"/>
      <c r="CQN8" s="143"/>
      <c r="CQO8" s="143"/>
      <c r="CQP8" s="143"/>
      <c r="CQQ8" s="143"/>
      <c r="CQR8" s="143"/>
      <c r="CQS8" s="143"/>
      <c r="CQT8" s="143"/>
      <c r="CQU8" s="143"/>
      <c r="CQV8" s="143"/>
      <c r="CQW8" s="143"/>
      <c r="CQX8" s="143"/>
      <c r="CQY8" s="143"/>
      <c r="CQZ8" s="143"/>
      <c r="CRA8" s="143"/>
      <c r="CRB8" s="143"/>
      <c r="CRC8" s="143"/>
      <c r="CRD8" s="143"/>
      <c r="CRE8" s="143"/>
      <c r="CRF8" s="143"/>
      <c r="CRG8" s="143"/>
      <c r="CRH8" s="143"/>
      <c r="CRI8" s="143"/>
      <c r="CRJ8" s="143"/>
      <c r="CRK8" s="143"/>
      <c r="CRL8" s="143"/>
      <c r="CRM8" s="143"/>
      <c r="CRN8" s="143"/>
      <c r="CRO8" s="143"/>
      <c r="CRP8" s="143"/>
      <c r="CRQ8" s="143"/>
      <c r="CRR8" s="143"/>
      <c r="CRS8" s="143"/>
      <c r="CRT8" s="143"/>
      <c r="CRU8" s="143"/>
      <c r="CRV8" s="143"/>
      <c r="CRW8" s="143"/>
      <c r="CRX8" s="143"/>
      <c r="CRY8" s="143"/>
      <c r="CRZ8" s="143"/>
      <c r="CSA8" s="143"/>
      <c r="CSB8" s="143"/>
      <c r="CSC8" s="143"/>
      <c r="CSD8" s="143"/>
      <c r="CSE8" s="143"/>
      <c r="CSF8" s="143"/>
      <c r="CSG8" s="143"/>
      <c r="CSH8" s="143"/>
      <c r="CSI8" s="143"/>
      <c r="CSJ8" s="143"/>
      <c r="CSK8" s="143"/>
      <c r="CSL8" s="143"/>
      <c r="CSM8" s="143"/>
      <c r="CSN8" s="143"/>
      <c r="CSO8" s="143"/>
      <c r="CSP8" s="143"/>
      <c r="CSQ8" s="143"/>
      <c r="CSR8" s="143"/>
      <c r="CSS8" s="143"/>
      <c r="CST8" s="143"/>
      <c r="CSU8" s="143"/>
      <c r="CSV8" s="143"/>
      <c r="CSW8" s="143"/>
      <c r="CSX8" s="143"/>
      <c r="CSY8" s="143"/>
      <c r="CSZ8" s="143"/>
      <c r="CTA8" s="143"/>
      <c r="CTB8" s="143"/>
      <c r="CTC8" s="143"/>
      <c r="CTD8" s="143"/>
      <c r="CTE8" s="143"/>
      <c r="CTF8" s="143"/>
      <c r="CTG8" s="143"/>
      <c r="CTH8" s="143"/>
      <c r="CTI8" s="143"/>
      <c r="CTJ8" s="143"/>
      <c r="CTK8" s="143"/>
      <c r="CTL8" s="143"/>
      <c r="CTM8" s="143"/>
      <c r="CTN8" s="143"/>
      <c r="CTO8" s="143"/>
      <c r="CTP8" s="143"/>
      <c r="CTQ8" s="143"/>
      <c r="CTR8" s="143"/>
      <c r="CTS8" s="143"/>
      <c r="CTT8" s="143"/>
      <c r="CTU8" s="143"/>
      <c r="CTV8" s="143"/>
      <c r="CTW8" s="143"/>
      <c r="CTX8" s="143"/>
      <c r="CTY8" s="143"/>
      <c r="CTZ8" s="143"/>
      <c r="CUA8" s="143"/>
      <c r="CUB8" s="143"/>
      <c r="CUC8" s="143"/>
      <c r="CUD8" s="143"/>
      <c r="CUE8" s="143"/>
      <c r="CUF8" s="143"/>
      <c r="CUG8" s="143"/>
      <c r="CUH8" s="143"/>
      <c r="CUI8" s="143"/>
      <c r="CUJ8" s="143"/>
      <c r="CUK8" s="143"/>
      <c r="CUL8" s="143"/>
      <c r="CUM8" s="143"/>
      <c r="CUN8" s="143"/>
      <c r="CUO8" s="143"/>
      <c r="CUP8" s="143"/>
      <c r="CUQ8" s="143"/>
      <c r="CUR8" s="143"/>
      <c r="CUS8" s="143"/>
      <c r="CUT8" s="143"/>
      <c r="CUU8" s="143"/>
      <c r="CUV8" s="143"/>
      <c r="CUW8" s="143"/>
      <c r="CUX8" s="143"/>
      <c r="CUY8" s="143"/>
      <c r="CUZ8" s="143"/>
      <c r="CVA8" s="143"/>
      <c r="CVB8" s="143"/>
      <c r="CVC8" s="143"/>
      <c r="CVD8" s="143"/>
      <c r="CVE8" s="143"/>
      <c r="CVF8" s="143"/>
      <c r="CVG8" s="143"/>
      <c r="CVH8" s="143"/>
      <c r="CVI8" s="143"/>
      <c r="CVJ8" s="143"/>
      <c r="CVK8" s="143"/>
      <c r="CVL8" s="143"/>
      <c r="CVM8" s="143"/>
      <c r="CVN8" s="143"/>
      <c r="CVO8" s="143"/>
      <c r="CVP8" s="143"/>
      <c r="CVQ8" s="143"/>
      <c r="CVR8" s="143"/>
      <c r="CVS8" s="143"/>
      <c r="CVT8" s="143"/>
      <c r="CVU8" s="143"/>
      <c r="CVV8" s="143"/>
      <c r="CVW8" s="143"/>
      <c r="CVX8" s="143"/>
      <c r="CVY8" s="143"/>
      <c r="CVZ8" s="143"/>
      <c r="CWA8" s="143"/>
      <c r="CWB8" s="143"/>
      <c r="CWC8" s="143"/>
      <c r="CWD8" s="143"/>
      <c r="CWE8" s="143"/>
      <c r="CWF8" s="143"/>
      <c r="CWG8" s="143"/>
      <c r="CWH8" s="143"/>
      <c r="CWI8" s="143"/>
      <c r="CWJ8" s="143"/>
      <c r="CWK8" s="143"/>
      <c r="CWL8" s="143"/>
      <c r="CWM8" s="143"/>
      <c r="CWN8" s="143"/>
      <c r="CWO8" s="143"/>
      <c r="CWP8" s="143"/>
      <c r="CWQ8" s="143"/>
      <c r="CWR8" s="143"/>
      <c r="CWS8" s="143"/>
      <c r="CWT8" s="143"/>
      <c r="CWU8" s="143"/>
      <c r="CWV8" s="143"/>
      <c r="CWW8" s="143"/>
      <c r="CWX8" s="143"/>
      <c r="CWY8" s="143"/>
      <c r="CWZ8" s="143"/>
      <c r="CXA8" s="143"/>
      <c r="CXB8" s="143"/>
      <c r="CXC8" s="143"/>
      <c r="CXD8" s="143"/>
      <c r="CXE8" s="143"/>
      <c r="CXF8" s="143"/>
      <c r="CXG8" s="143"/>
      <c r="CXH8" s="143"/>
      <c r="CXI8" s="143"/>
      <c r="CXJ8" s="143"/>
      <c r="CXK8" s="143"/>
      <c r="CXL8" s="143"/>
      <c r="CXM8" s="143"/>
      <c r="CXN8" s="143"/>
      <c r="CXO8" s="143"/>
      <c r="CXP8" s="143"/>
      <c r="CXQ8" s="143"/>
      <c r="CXR8" s="143"/>
      <c r="CXS8" s="143"/>
      <c r="CXT8" s="143"/>
      <c r="CXU8" s="143"/>
      <c r="CXV8" s="143"/>
      <c r="CXW8" s="143"/>
      <c r="CXX8" s="143"/>
      <c r="CXY8" s="143"/>
      <c r="CXZ8" s="143"/>
      <c r="CYA8" s="143"/>
      <c r="CYB8" s="143"/>
      <c r="CYC8" s="143"/>
      <c r="CYD8" s="143"/>
      <c r="CYE8" s="143"/>
      <c r="CYF8" s="143"/>
      <c r="CYG8" s="143"/>
      <c r="CYH8" s="143"/>
      <c r="CYI8" s="143"/>
      <c r="CYJ8" s="143"/>
      <c r="CYK8" s="143"/>
      <c r="CYL8" s="143"/>
      <c r="CYM8" s="143"/>
      <c r="CYN8" s="143"/>
      <c r="CYO8" s="143"/>
      <c r="CYP8" s="143"/>
      <c r="CYQ8" s="143"/>
      <c r="CYR8" s="143"/>
      <c r="CYS8" s="143"/>
      <c r="CYT8" s="143"/>
      <c r="CYU8" s="143"/>
      <c r="CYV8" s="143"/>
      <c r="CYW8" s="143"/>
      <c r="CYX8" s="143"/>
      <c r="CYY8" s="143"/>
      <c r="CYZ8" s="143"/>
      <c r="CZA8" s="143"/>
      <c r="CZB8" s="143"/>
      <c r="CZC8" s="143"/>
      <c r="CZD8" s="143"/>
      <c r="CZE8" s="143"/>
      <c r="CZF8" s="143"/>
      <c r="CZG8" s="143"/>
      <c r="CZH8" s="143"/>
      <c r="CZI8" s="143"/>
      <c r="CZJ8" s="143"/>
      <c r="CZK8" s="143"/>
      <c r="CZL8" s="143"/>
      <c r="CZM8" s="143"/>
      <c r="CZN8" s="143"/>
      <c r="CZO8" s="143"/>
      <c r="CZP8" s="143"/>
      <c r="CZQ8" s="143"/>
      <c r="CZR8" s="143"/>
      <c r="CZS8" s="143"/>
      <c r="CZT8" s="143"/>
      <c r="CZU8" s="143"/>
      <c r="CZV8" s="143"/>
      <c r="CZW8" s="143"/>
      <c r="CZX8" s="143"/>
      <c r="CZY8" s="143"/>
      <c r="CZZ8" s="143"/>
      <c r="DAA8" s="143"/>
      <c r="DAB8" s="143"/>
      <c r="DAC8" s="143"/>
      <c r="DAD8" s="143"/>
      <c r="DAE8" s="143"/>
      <c r="DAF8" s="143"/>
      <c r="DAG8" s="143"/>
      <c r="DAH8" s="143"/>
      <c r="DAI8" s="143"/>
      <c r="DAJ8" s="143"/>
      <c r="DAK8" s="143"/>
      <c r="DAL8" s="143"/>
      <c r="DAM8" s="143"/>
      <c r="DAN8" s="143"/>
      <c r="DAO8" s="143"/>
      <c r="DAP8" s="143"/>
      <c r="DAQ8" s="143"/>
      <c r="DAR8" s="143"/>
      <c r="DAS8" s="143"/>
      <c r="DAT8" s="143"/>
      <c r="DAU8" s="143"/>
      <c r="DAV8" s="143"/>
      <c r="DAW8" s="143"/>
      <c r="DAX8" s="143"/>
      <c r="DAY8" s="143"/>
      <c r="DAZ8" s="143"/>
      <c r="DBA8" s="143"/>
      <c r="DBB8" s="143"/>
      <c r="DBC8" s="143"/>
      <c r="DBD8" s="143"/>
      <c r="DBE8" s="143"/>
      <c r="DBF8" s="143"/>
      <c r="DBG8" s="143"/>
      <c r="DBH8" s="143"/>
      <c r="DBI8" s="143"/>
      <c r="DBJ8" s="143"/>
      <c r="DBK8" s="143"/>
      <c r="DBL8" s="143"/>
      <c r="DBM8" s="143"/>
      <c r="DBN8" s="143"/>
      <c r="DBO8" s="143"/>
      <c r="DBP8" s="143"/>
      <c r="DBQ8" s="143"/>
      <c r="DBR8" s="143"/>
      <c r="DBS8" s="143"/>
      <c r="DBT8" s="143"/>
      <c r="DBU8" s="143"/>
      <c r="DBV8" s="143"/>
      <c r="DBW8" s="143"/>
      <c r="DBX8" s="143"/>
      <c r="DBY8" s="143"/>
      <c r="DBZ8" s="143"/>
      <c r="DCA8" s="143"/>
      <c r="DCB8" s="143"/>
      <c r="DCC8" s="143"/>
      <c r="DCD8" s="143"/>
      <c r="DCE8" s="143"/>
      <c r="DCF8" s="143"/>
      <c r="DCG8" s="143"/>
      <c r="DCH8" s="143"/>
      <c r="DCI8" s="143"/>
      <c r="DCJ8" s="143"/>
      <c r="DCK8" s="143"/>
      <c r="DCL8" s="143"/>
      <c r="DCM8" s="143"/>
      <c r="DCN8" s="143"/>
      <c r="DCO8" s="143"/>
      <c r="DCP8" s="143"/>
      <c r="DCQ8" s="143"/>
      <c r="DCR8" s="143"/>
      <c r="DCS8" s="143"/>
      <c r="DCT8" s="143"/>
      <c r="DCU8" s="143"/>
      <c r="DCV8" s="143"/>
      <c r="DCW8" s="143"/>
      <c r="DCX8" s="143"/>
      <c r="DCY8" s="143"/>
      <c r="DCZ8" s="143"/>
      <c r="DDA8" s="143"/>
      <c r="DDB8" s="143"/>
      <c r="DDC8" s="143"/>
      <c r="DDD8" s="143"/>
      <c r="DDE8" s="143"/>
      <c r="DDF8" s="143"/>
      <c r="DDG8" s="143"/>
      <c r="DDH8" s="143"/>
      <c r="DDI8" s="143"/>
      <c r="DDJ8" s="143"/>
      <c r="DDK8" s="143"/>
      <c r="DDL8" s="143"/>
      <c r="DDM8" s="143"/>
      <c r="DDN8" s="143"/>
      <c r="DDO8" s="143"/>
      <c r="DDP8" s="143"/>
      <c r="DDQ8" s="143"/>
      <c r="DDR8" s="143"/>
      <c r="DDS8" s="143"/>
      <c r="DDT8" s="143"/>
      <c r="DDU8" s="143"/>
      <c r="DDV8" s="143"/>
      <c r="DDW8" s="143"/>
      <c r="DDX8" s="143"/>
      <c r="DDY8" s="143"/>
      <c r="DDZ8" s="143"/>
      <c r="DEA8" s="143"/>
      <c r="DEB8" s="143"/>
      <c r="DEC8" s="143"/>
      <c r="DED8" s="143"/>
      <c r="DEE8" s="143"/>
      <c r="DEF8" s="143"/>
      <c r="DEG8" s="143"/>
      <c r="DEH8" s="143"/>
      <c r="DEI8" s="143"/>
      <c r="DEJ8" s="143"/>
      <c r="DEK8" s="143"/>
      <c r="DEL8" s="143"/>
      <c r="DEM8" s="143"/>
      <c r="DEN8" s="143"/>
      <c r="DEO8" s="143"/>
      <c r="DEP8" s="143"/>
      <c r="DEQ8" s="143"/>
      <c r="DER8" s="143"/>
      <c r="DES8" s="143"/>
      <c r="DET8" s="143"/>
      <c r="DEU8" s="143"/>
      <c r="DEV8" s="143"/>
      <c r="DEW8" s="143"/>
      <c r="DEX8" s="143"/>
      <c r="DEY8" s="143"/>
      <c r="DEZ8" s="143"/>
      <c r="DFA8" s="143"/>
      <c r="DFB8" s="143"/>
      <c r="DFC8" s="143"/>
      <c r="DFD8" s="143"/>
      <c r="DFE8" s="143"/>
      <c r="DFF8" s="143"/>
      <c r="DFG8" s="143"/>
      <c r="DFH8" s="143"/>
      <c r="DFI8" s="143"/>
      <c r="DFJ8" s="143"/>
      <c r="DFK8" s="143"/>
      <c r="DFL8" s="143"/>
      <c r="DFM8" s="143"/>
      <c r="DFN8" s="143"/>
      <c r="DFO8" s="143"/>
      <c r="DFP8" s="143"/>
      <c r="DFQ8" s="143"/>
      <c r="DFR8" s="143"/>
      <c r="DFS8" s="143"/>
      <c r="DFT8" s="143"/>
      <c r="DFU8" s="143"/>
      <c r="DFV8" s="143"/>
      <c r="DFW8" s="143"/>
      <c r="DFX8" s="143"/>
      <c r="DFY8" s="143"/>
      <c r="DFZ8" s="143"/>
      <c r="DGA8" s="143"/>
      <c r="DGB8" s="143"/>
      <c r="DGC8" s="143"/>
      <c r="DGD8" s="143"/>
      <c r="DGE8" s="143"/>
      <c r="DGF8" s="143"/>
      <c r="DGG8" s="143"/>
      <c r="DGH8" s="143"/>
      <c r="DGI8" s="143"/>
      <c r="DGJ8" s="143"/>
      <c r="DGK8" s="143"/>
      <c r="DGL8" s="143"/>
      <c r="DGM8" s="143"/>
      <c r="DGN8" s="143"/>
      <c r="DGO8" s="143"/>
      <c r="DGP8" s="143"/>
      <c r="DGQ8" s="143"/>
      <c r="DGR8" s="143"/>
      <c r="DGS8" s="143"/>
      <c r="DGT8" s="143"/>
      <c r="DGU8" s="143"/>
      <c r="DGV8" s="143"/>
      <c r="DGW8" s="143"/>
      <c r="DGX8" s="143"/>
      <c r="DGY8" s="143"/>
      <c r="DGZ8" s="143"/>
      <c r="DHA8" s="143"/>
      <c r="DHB8" s="143"/>
      <c r="DHC8" s="143"/>
      <c r="DHD8" s="143"/>
      <c r="DHE8" s="143"/>
      <c r="DHF8" s="143"/>
      <c r="DHG8" s="143"/>
      <c r="DHH8" s="143"/>
      <c r="DHI8" s="143"/>
      <c r="DHJ8" s="143"/>
      <c r="DHK8" s="143"/>
      <c r="DHL8" s="143"/>
      <c r="DHM8" s="143"/>
      <c r="DHN8" s="143"/>
      <c r="DHO8" s="143"/>
      <c r="DHP8" s="143"/>
      <c r="DHQ8" s="143"/>
      <c r="DHR8" s="143"/>
      <c r="DHS8" s="143"/>
      <c r="DHT8" s="143"/>
      <c r="DHU8" s="143"/>
      <c r="DHV8" s="143"/>
      <c r="DHW8" s="143"/>
      <c r="DHX8" s="143"/>
      <c r="DHY8" s="143"/>
      <c r="DHZ8" s="143"/>
      <c r="DIA8" s="143"/>
      <c r="DIB8" s="143"/>
      <c r="DIC8" s="143"/>
      <c r="DID8" s="143"/>
      <c r="DIE8" s="143"/>
      <c r="DIF8" s="143"/>
      <c r="DIG8" s="143"/>
      <c r="DIH8" s="143"/>
      <c r="DII8" s="143"/>
      <c r="DIJ8" s="143"/>
      <c r="DIK8" s="143"/>
      <c r="DIL8" s="143"/>
      <c r="DIM8" s="143"/>
      <c r="DIN8" s="143"/>
      <c r="DIO8" s="143"/>
      <c r="DIP8" s="143"/>
      <c r="DIQ8" s="143"/>
      <c r="DIR8" s="143"/>
      <c r="DIS8" s="143"/>
      <c r="DIT8" s="143"/>
      <c r="DIU8" s="143"/>
      <c r="DIV8" s="143"/>
      <c r="DIW8" s="143"/>
      <c r="DIX8" s="143"/>
      <c r="DIY8" s="143"/>
      <c r="DIZ8" s="143"/>
      <c r="DJA8" s="143"/>
      <c r="DJB8" s="143"/>
      <c r="DJC8" s="143"/>
      <c r="DJD8" s="143"/>
      <c r="DJE8" s="143"/>
      <c r="DJF8" s="143"/>
      <c r="DJG8" s="143"/>
      <c r="DJH8" s="143"/>
      <c r="DJI8" s="143"/>
      <c r="DJJ8" s="143"/>
      <c r="DJK8" s="143"/>
      <c r="DJL8" s="143"/>
      <c r="DJM8" s="143"/>
      <c r="DJN8" s="143"/>
      <c r="DJO8" s="143"/>
      <c r="DJP8" s="143"/>
      <c r="DJQ8" s="143"/>
      <c r="DJR8" s="143"/>
      <c r="DJS8" s="143"/>
      <c r="DJT8" s="143"/>
      <c r="DJU8" s="143"/>
      <c r="DJV8" s="143"/>
      <c r="DJW8" s="143"/>
      <c r="DJX8" s="143"/>
      <c r="DJY8" s="143"/>
      <c r="DJZ8" s="143"/>
      <c r="DKA8" s="143"/>
      <c r="DKB8" s="143"/>
      <c r="DKC8" s="143"/>
      <c r="DKD8" s="143"/>
      <c r="DKE8" s="143"/>
      <c r="DKF8" s="143"/>
      <c r="DKG8" s="143"/>
      <c r="DKH8" s="143"/>
      <c r="DKI8" s="143"/>
      <c r="DKJ8" s="143"/>
      <c r="DKK8" s="143"/>
      <c r="DKL8" s="143"/>
      <c r="DKM8" s="143"/>
      <c r="DKN8" s="143"/>
      <c r="DKO8" s="143"/>
      <c r="DKP8" s="143"/>
      <c r="DKQ8" s="143"/>
      <c r="DKR8" s="143"/>
      <c r="DKS8" s="143"/>
      <c r="DKT8" s="143"/>
      <c r="DKU8" s="143"/>
      <c r="DKV8" s="143"/>
      <c r="DKW8" s="143"/>
      <c r="DKX8" s="143"/>
      <c r="DKY8" s="143"/>
      <c r="DKZ8" s="143"/>
      <c r="DLA8" s="143"/>
      <c r="DLB8" s="143"/>
      <c r="DLC8" s="143"/>
      <c r="DLD8" s="143"/>
      <c r="DLE8" s="143"/>
      <c r="DLF8" s="143"/>
      <c r="DLG8" s="143"/>
      <c r="DLH8" s="143"/>
      <c r="DLI8" s="143"/>
      <c r="DLJ8" s="143"/>
      <c r="DLK8" s="143"/>
      <c r="DLL8" s="143"/>
      <c r="DLM8" s="143"/>
      <c r="DLN8" s="143"/>
      <c r="DLO8" s="143"/>
      <c r="DLP8" s="143"/>
      <c r="DLQ8" s="143"/>
      <c r="DLR8" s="143"/>
      <c r="DLS8" s="143"/>
      <c r="DLT8" s="143"/>
      <c r="DLU8" s="143"/>
      <c r="DLV8" s="143"/>
      <c r="DLW8" s="143"/>
      <c r="DLX8" s="143"/>
      <c r="DLY8" s="143"/>
      <c r="DLZ8" s="143"/>
      <c r="DMA8" s="143"/>
      <c r="DMB8" s="143"/>
      <c r="DMC8" s="143"/>
      <c r="DMD8" s="143"/>
      <c r="DME8" s="143"/>
      <c r="DMF8" s="143"/>
      <c r="DMG8" s="143"/>
      <c r="DMH8" s="143"/>
      <c r="DMI8" s="143"/>
      <c r="DMJ8" s="143"/>
      <c r="DMK8" s="143"/>
      <c r="DML8" s="143"/>
      <c r="DMM8" s="143"/>
      <c r="DMN8" s="143"/>
      <c r="DMO8" s="143"/>
      <c r="DMP8" s="143"/>
      <c r="DMQ8" s="143"/>
      <c r="DMR8" s="143"/>
      <c r="DMS8" s="143"/>
      <c r="DMT8" s="143"/>
      <c r="DMU8" s="143"/>
      <c r="DMV8" s="143"/>
      <c r="DMW8" s="143"/>
      <c r="DMX8" s="143"/>
      <c r="DMY8" s="143"/>
      <c r="DMZ8" s="143"/>
      <c r="DNA8" s="143"/>
      <c r="DNB8" s="143"/>
      <c r="DNC8" s="143"/>
      <c r="DND8" s="143"/>
      <c r="DNE8" s="143"/>
      <c r="DNF8" s="143"/>
      <c r="DNG8" s="143"/>
      <c r="DNH8" s="143"/>
      <c r="DNI8" s="143"/>
      <c r="DNJ8" s="143"/>
      <c r="DNK8" s="143"/>
      <c r="DNL8" s="143"/>
      <c r="DNM8" s="143"/>
      <c r="DNN8" s="143"/>
      <c r="DNO8" s="143"/>
      <c r="DNP8" s="143"/>
      <c r="DNQ8" s="143"/>
      <c r="DNR8" s="143"/>
      <c r="DNS8" s="143"/>
      <c r="DNT8" s="143"/>
      <c r="DNU8" s="143"/>
      <c r="DNV8" s="143"/>
      <c r="DNW8" s="143"/>
      <c r="DNX8" s="143"/>
      <c r="DNY8" s="143"/>
      <c r="DNZ8" s="143"/>
      <c r="DOA8" s="143"/>
      <c r="DOB8" s="143"/>
      <c r="DOC8" s="143"/>
      <c r="DOD8" s="143"/>
      <c r="DOE8" s="143"/>
      <c r="DOF8" s="143"/>
      <c r="DOG8" s="143"/>
      <c r="DOH8" s="143"/>
      <c r="DOI8" s="143"/>
      <c r="DOJ8" s="143"/>
      <c r="DOK8" s="143"/>
      <c r="DOL8" s="143"/>
      <c r="DOM8" s="143"/>
      <c r="DON8" s="143"/>
      <c r="DOO8" s="143"/>
      <c r="DOP8" s="143"/>
      <c r="DOQ8" s="143"/>
      <c r="DOR8" s="143"/>
      <c r="DOS8" s="143"/>
      <c r="DOT8" s="143"/>
      <c r="DOU8" s="143"/>
      <c r="DOV8" s="143"/>
      <c r="DOW8" s="143"/>
      <c r="DOX8" s="143"/>
      <c r="DOY8" s="143"/>
      <c r="DOZ8" s="143"/>
      <c r="DPA8" s="143"/>
      <c r="DPB8" s="143"/>
      <c r="DPC8" s="143"/>
      <c r="DPD8" s="143"/>
      <c r="DPE8" s="143"/>
      <c r="DPF8" s="143"/>
      <c r="DPG8" s="143"/>
      <c r="DPH8" s="143"/>
      <c r="DPI8" s="143"/>
      <c r="DPJ8" s="143"/>
      <c r="DPK8" s="143"/>
      <c r="DPL8" s="143"/>
      <c r="DPM8" s="143"/>
      <c r="DPN8" s="143"/>
      <c r="DPO8" s="143"/>
      <c r="DPP8" s="143"/>
      <c r="DPQ8" s="143"/>
      <c r="DPR8" s="143"/>
      <c r="DPS8" s="143"/>
      <c r="DPT8" s="143"/>
      <c r="DPU8" s="143"/>
      <c r="DPV8" s="143"/>
      <c r="DPW8" s="143"/>
      <c r="DPX8" s="143"/>
      <c r="DPY8" s="143"/>
      <c r="DPZ8" s="143"/>
      <c r="DQA8" s="143"/>
      <c r="DQB8" s="143"/>
      <c r="DQC8" s="143"/>
      <c r="DQD8" s="143"/>
      <c r="DQE8" s="143"/>
      <c r="DQF8" s="143"/>
      <c r="DQG8" s="143"/>
      <c r="DQH8" s="143"/>
      <c r="DQI8" s="143"/>
      <c r="DQJ8" s="143"/>
      <c r="DQK8" s="143"/>
      <c r="DQL8" s="143"/>
      <c r="DQM8" s="143"/>
      <c r="DQN8" s="143"/>
      <c r="DQO8" s="143"/>
      <c r="DQP8" s="143"/>
      <c r="DQQ8" s="143"/>
      <c r="DQR8" s="143"/>
      <c r="DQS8" s="143"/>
      <c r="DQT8" s="143"/>
      <c r="DQU8" s="143"/>
      <c r="DQV8" s="143"/>
      <c r="DQW8" s="143"/>
      <c r="DQX8" s="143"/>
      <c r="DQY8" s="143"/>
      <c r="DQZ8" s="143"/>
      <c r="DRA8" s="143"/>
      <c r="DRB8" s="143"/>
      <c r="DRC8" s="143"/>
      <c r="DRD8" s="143"/>
      <c r="DRE8" s="143"/>
      <c r="DRF8" s="143"/>
      <c r="DRG8" s="143"/>
      <c r="DRH8" s="143"/>
      <c r="DRI8" s="143"/>
      <c r="DRJ8" s="143"/>
      <c r="DRK8" s="143"/>
      <c r="DRL8" s="143"/>
      <c r="DRM8" s="143"/>
      <c r="DRN8" s="143"/>
      <c r="DRO8" s="143"/>
      <c r="DRP8" s="143"/>
      <c r="DRQ8" s="143"/>
      <c r="DRR8" s="143"/>
      <c r="DRS8" s="143"/>
      <c r="DRT8" s="143"/>
      <c r="DRU8" s="143"/>
      <c r="DRV8" s="143"/>
      <c r="DRW8" s="143"/>
      <c r="DRX8" s="143"/>
      <c r="DRY8" s="143"/>
      <c r="DRZ8" s="143"/>
      <c r="DSA8" s="143"/>
      <c r="DSB8" s="143"/>
      <c r="DSC8" s="143"/>
      <c r="DSD8" s="143"/>
      <c r="DSE8" s="143"/>
      <c r="DSF8" s="143"/>
      <c r="DSG8" s="143"/>
      <c r="DSH8" s="143"/>
      <c r="DSI8" s="143"/>
      <c r="DSJ8" s="143"/>
      <c r="DSK8" s="143"/>
      <c r="DSL8" s="143"/>
      <c r="DSM8" s="143"/>
      <c r="DSN8" s="143"/>
      <c r="DSO8" s="143"/>
      <c r="DSP8" s="143"/>
      <c r="DSQ8" s="143"/>
      <c r="DSR8" s="143"/>
      <c r="DSS8" s="143"/>
      <c r="DST8" s="143"/>
      <c r="DSU8" s="143"/>
      <c r="DSV8" s="143"/>
      <c r="DSW8" s="143"/>
      <c r="DSX8" s="143"/>
      <c r="DSY8" s="143"/>
      <c r="DSZ8" s="143"/>
      <c r="DTA8" s="143"/>
      <c r="DTB8" s="143"/>
      <c r="DTC8" s="143"/>
      <c r="DTD8" s="143"/>
      <c r="DTE8" s="143"/>
      <c r="DTF8" s="143"/>
      <c r="DTG8" s="143"/>
      <c r="DTH8" s="143"/>
      <c r="DTI8" s="143"/>
      <c r="DTJ8" s="143"/>
      <c r="DTK8" s="143"/>
      <c r="DTL8" s="143"/>
      <c r="DTM8" s="143"/>
      <c r="DTN8" s="143"/>
      <c r="DTO8" s="143"/>
      <c r="DTP8" s="143"/>
      <c r="DTQ8" s="143"/>
      <c r="DTR8" s="143"/>
      <c r="DTS8" s="143"/>
      <c r="DTT8" s="143"/>
      <c r="DTU8" s="143"/>
      <c r="DTV8" s="143"/>
      <c r="DTW8" s="143"/>
      <c r="DTX8" s="143"/>
      <c r="DTY8" s="143"/>
      <c r="DTZ8" s="143"/>
      <c r="DUA8" s="143"/>
      <c r="DUB8" s="143"/>
      <c r="DUC8" s="143"/>
      <c r="DUD8" s="143"/>
      <c r="DUE8" s="143"/>
      <c r="DUF8" s="143"/>
      <c r="DUG8" s="143"/>
      <c r="DUH8" s="143"/>
      <c r="DUI8" s="143"/>
      <c r="DUJ8" s="143"/>
      <c r="DUK8" s="143"/>
      <c r="DUL8" s="143"/>
      <c r="DUM8" s="143"/>
      <c r="DUN8" s="143"/>
      <c r="DUO8" s="143"/>
      <c r="DUP8" s="143"/>
      <c r="DUQ8" s="143"/>
      <c r="DUR8" s="143"/>
      <c r="DUS8" s="143"/>
      <c r="DUT8" s="143"/>
      <c r="DUU8" s="143"/>
      <c r="DUV8" s="143"/>
      <c r="DUW8" s="143"/>
      <c r="DUX8" s="143"/>
      <c r="DUY8" s="143"/>
      <c r="DUZ8" s="143"/>
      <c r="DVA8" s="143"/>
      <c r="DVB8" s="143"/>
      <c r="DVC8" s="143"/>
      <c r="DVD8" s="143"/>
      <c r="DVE8" s="143"/>
      <c r="DVF8" s="143"/>
      <c r="DVG8" s="143"/>
      <c r="DVH8" s="143"/>
      <c r="DVI8" s="143"/>
      <c r="DVJ8" s="143"/>
      <c r="DVK8" s="143"/>
      <c r="DVL8" s="143"/>
      <c r="DVM8" s="143"/>
      <c r="DVN8" s="143"/>
      <c r="DVO8" s="143"/>
      <c r="DVP8" s="143"/>
      <c r="DVQ8" s="143"/>
      <c r="DVR8" s="143"/>
      <c r="DVS8" s="143"/>
      <c r="DVT8" s="143"/>
      <c r="DVU8" s="143"/>
      <c r="DVV8" s="143"/>
      <c r="DVW8" s="143"/>
      <c r="DVX8" s="143"/>
      <c r="DVY8" s="143"/>
      <c r="DVZ8" s="143"/>
      <c r="DWA8" s="143"/>
      <c r="DWB8" s="143"/>
      <c r="DWC8" s="143"/>
      <c r="DWD8" s="143"/>
      <c r="DWE8" s="143"/>
      <c r="DWF8" s="143"/>
      <c r="DWG8" s="143"/>
      <c r="DWH8" s="143"/>
      <c r="DWI8" s="143"/>
      <c r="DWJ8" s="143"/>
      <c r="DWK8" s="143"/>
      <c r="DWL8" s="143"/>
      <c r="DWM8" s="143"/>
      <c r="DWN8" s="143"/>
      <c r="DWO8" s="143"/>
      <c r="DWP8" s="143"/>
      <c r="DWQ8" s="143"/>
      <c r="DWR8" s="143"/>
      <c r="DWS8" s="143"/>
      <c r="DWT8" s="143"/>
      <c r="DWU8" s="143"/>
      <c r="DWV8" s="143"/>
      <c r="DWW8" s="143"/>
      <c r="DWX8" s="143"/>
      <c r="DWY8" s="143"/>
      <c r="DWZ8" s="143"/>
      <c r="DXA8" s="143"/>
      <c r="DXB8" s="143"/>
      <c r="DXC8" s="143"/>
      <c r="DXD8" s="143"/>
      <c r="DXE8" s="143"/>
      <c r="DXF8" s="143"/>
      <c r="DXG8" s="143"/>
      <c r="DXH8" s="143"/>
      <c r="DXI8" s="143"/>
      <c r="DXJ8" s="143"/>
      <c r="DXK8" s="143"/>
      <c r="DXL8" s="143"/>
      <c r="DXM8" s="143"/>
      <c r="DXN8" s="143"/>
      <c r="DXO8" s="143"/>
      <c r="DXP8" s="143"/>
      <c r="DXQ8" s="143"/>
      <c r="DXR8" s="143"/>
      <c r="DXS8" s="143"/>
      <c r="DXT8" s="143"/>
      <c r="DXU8" s="143"/>
      <c r="DXV8" s="143"/>
      <c r="DXW8" s="143"/>
      <c r="DXX8" s="143"/>
      <c r="DXY8" s="143"/>
      <c r="DXZ8" s="143"/>
      <c r="DYA8" s="143"/>
      <c r="DYB8" s="143"/>
      <c r="DYC8" s="143"/>
      <c r="DYD8" s="143"/>
      <c r="DYE8" s="143"/>
      <c r="DYF8" s="143"/>
      <c r="DYG8" s="143"/>
      <c r="DYH8" s="143"/>
      <c r="DYI8" s="143"/>
      <c r="DYJ8" s="143"/>
      <c r="DYK8" s="143"/>
      <c r="DYL8" s="143"/>
      <c r="DYM8" s="143"/>
      <c r="DYN8" s="143"/>
      <c r="DYO8" s="143"/>
      <c r="DYP8" s="143"/>
      <c r="DYQ8" s="143"/>
      <c r="DYR8" s="143"/>
      <c r="DYS8" s="143"/>
      <c r="DYT8" s="143"/>
      <c r="DYU8" s="143"/>
      <c r="DYV8" s="143"/>
      <c r="DYW8" s="143"/>
      <c r="DYX8" s="143"/>
      <c r="DYY8" s="143"/>
      <c r="DYZ8" s="143"/>
      <c r="DZA8" s="143"/>
      <c r="DZB8" s="143"/>
      <c r="DZC8" s="143"/>
      <c r="DZD8" s="143"/>
      <c r="DZE8" s="143"/>
      <c r="DZF8" s="143"/>
      <c r="DZG8" s="143"/>
      <c r="DZH8" s="143"/>
      <c r="DZI8" s="143"/>
      <c r="DZJ8" s="143"/>
      <c r="DZK8" s="143"/>
      <c r="DZL8" s="143"/>
      <c r="DZM8" s="143"/>
      <c r="DZN8" s="143"/>
      <c r="DZO8" s="143"/>
      <c r="DZP8" s="143"/>
      <c r="DZQ8" s="143"/>
      <c r="DZR8" s="143"/>
      <c r="DZS8" s="143"/>
      <c r="DZT8" s="143"/>
      <c r="DZU8" s="143"/>
      <c r="DZV8" s="143"/>
      <c r="DZW8" s="143"/>
      <c r="DZX8" s="143"/>
      <c r="DZY8" s="143"/>
      <c r="DZZ8" s="143"/>
      <c r="EAA8" s="143"/>
      <c r="EAB8" s="143"/>
      <c r="EAC8" s="143"/>
      <c r="EAD8" s="143"/>
      <c r="EAE8" s="143"/>
      <c r="EAF8" s="143"/>
      <c r="EAG8" s="143"/>
      <c r="EAH8" s="143"/>
      <c r="EAI8" s="143"/>
      <c r="EAJ8" s="143"/>
      <c r="EAK8" s="143"/>
      <c r="EAL8" s="143"/>
      <c r="EAM8" s="143"/>
      <c r="EAN8" s="143"/>
      <c r="EAO8" s="143"/>
      <c r="EAP8" s="143"/>
      <c r="EAQ8" s="143"/>
      <c r="EAR8" s="143"/>
      <c r="EAS8" s="143"/>
      <c r="EAT8" s="143"/>
      <c r="EAU8" s="143"/>
      <c r="EAV8" s="143"/>
      <c r="EAW8" s="143"/>
      <c r="EAX8" s="143"/>
      <c r="EAY8" s="143"/>
      <c r="EAZ8" s="143"/>
      <c r="EBA8" s="143"/>
      <c r="EBB8" s="143"/>
      <c r="EBC8" s="143"/>
      <c r="EBD8" s="143"/>
      <c r="EBE8" s="143"/>
      <c r="EBF8" s="143"/>
      <c r="EBG8" s="143"/>
      <c r="EBH8" s="143"/>
      <c r="EBI8" s="143"/>
      <c r="EBJ8" s="143"/>
      <c r="EBK8" s="143"/>
      <c r="EBL8" s="143"/>
      <c r="EBM8" s="143"/>
      <c r="EBN8" s="143"/>
      <c r="EBO8" s="143"/>
      <c r="EBP8" s="143"/>
      <c r="EBQ8" s="143"/>
      <c r="EBR8" s="143"/>
      <c r="EBS8" s="143"/>
      <c r="EBT8" s="143"/>
      <c r="EBU8" s="143"/>
      <c r="EBV8" s="143"/>
      <c r="EBW8" s="143"/>
      <c r="EBX8" s="143"/>
      <c r="EBY8" s="143"/>
      <c r="EBZ8" s="143"/>
      <c r="ECA8" s="143"/>
      <c r="ECB8" s="143"/>
      <c r="ECC8" s="143"/>
      <c r="ECD8" s="143"/>
      <c r="ECE8" s="143"/>
      <c r="ECF8" s="143"/>
      <c r="ECG8" s="143"/>
      <c r="ECH8" s="143"/>
      <c r="ECI8" s="143"/>
      <c r="ECJ8" s="143"/>
      <c r="ECK8" s="143"/>
      <c r="ECL8" s="143"/>
      <c r="ECM8" s="143"/>
      <c r="ECN8" s="143"/>
      <c r="ECO8" s="143"/>
      <c r="ECP8" s="143"/>
      <c r="ECQ8" s="143"/>
      <c r="ECR8" s="143"/>
      <c r="ECS8" s="143"/>
      <c r="ECT8" s="143"/>
      <c r="ECU8" s="143"/>
      <c r="ECV8" s="143"/>
      <c r="ECW8" s="143"/>
      <c r="ECX8" s="143"/>
      <c r="ECY8" s="143"/>
      <c r="ECZ8" s="143"/>
      <c r="EDA8" s="143"/>
      <c r="EDB8" s="143"/>
      <c r="EDC8" s="143"/>
      <c r="EDD8" s="143"/>
      <c r="EDE8" s="143"/>
      <c r="EDF8" s="143"/>
      <c r="EDG8" s="143"/>
      <c r="EDH8" s="143"/>
      <c r="EDI8" s="143"/>
      <c r="EDJ8" s="143"/>
      <c r="EDK8" s="143"/>
      <c r="EDL8" s="143"/>
      <c r="EDM8" s="143"/>
      <c r="EDN8" s="143"/>
      <c r="EDO8" s="143"/>
      <c r="EDP8" s="143"/>
      <c r="EDQ8" s="143"/>
      <c r="EDR8" s="143"/>
      <c r="EDS8" s="143"/>
      <c r="EDT8" s="143"/>
      <c r="EDU8" s="143"/>
      <c r="EDV8" s="143"/>
      <c r="EDW8" s="143"/>
      <c r="EDX8" s="143"/>
      <c r="EDY8" s="143"/>
      <c r="EDZ8" s="143"/>
      <c r="EEA8" s="143"/>
      <c r="EEB8" s="143"/>
      <c r="EEC8" s="143"/>
      <c r="EED8" s="143"/>
      <c r="EEE8" s="143"/>
      <c r="EEF8" s="143"/>
      <c r="EEG8" s="143"/>
      <c r="EEH8" s="143"/>
      <c r="EEI8" s="143"/>
      <c r="EEJ8" s="143"/>
      <c r="EEK8" s="143"/>
      <c r="EEL8" s="143"/>
      <c r="EEM8" s="143"/>
      <c r="EEN8" s="143"/>
      <c r="EEO8" s="143"/>
      <c r="EEP8" s="143"/>
      <c r="EEQ8" s="143"/>
      <c r="EER8" s="143"/>
      <c r="EES8" s="143"/>
      <c r="EET8" s="143"/>
      <c r="EEU8" s="143"/>
      <c r="EEV8" s="143"/>
      <c r="EEW8" s="143"/>
      <c r="EEX8" s="143"/>
      <c r="EEY8" s="143"/>
      <c r="EEZ8" s="143"/>
      <c r="EFA8" s="143"/>
      <c r="EFB8" s="143"/>
      <c r="EFC8" s="143"/>
      <c r="EFD8" s="143"/>
      <c r="EFE8" s="143"/>
      <c r="EFF8" s="143"/>
      <c r="EFG8" s="143"/>
      <c r="EFH8" s="143"/>
      <c r="EFI8" s="143"/>
      <c r="EFJ8" s="143"/>
      <c r="EFK8" s="143"/>
      <c r="EFL8" s="143"/>
      <c r="EFM8" s="143"/>
      <c r="EFN8" s="143"/>
      <c r="EFO8" s="143"/>
      <c r="EFP8" s="143"/>
      <c r="EFQ8" s="143"/>
      <c r="EFR8" s="143"/>
      <c r="EFS8" s="143"/>
      <c r="EFT8" s="143"/>
      <c r="EFU8" s="143"/>
      <c r="EFV8" s="143"/>
      <c r="EFW8" s="143"/>
      <c r="EFX8" s="143"/>
      <c r="EFY8" s="143"/>
      <c r="EFZ8" s="143"/>
      <c r="EGA8" s="143"/>
      <c r="EGB8" s="143"/>
      <c r="EGC8" s="143"/>
      <c r="EGD8" s="143"/>
      <c r="EGE8" s="143"/>
      <c r="EGF8" s="143"/>
      <c r="EGG8" s="143"/>
      <c r="EGH8" s="143"/>
      <c r="EGI8" s="143"/>
      <c r="EGJ8" s="143"/>
      <c r="EGK8" s="143"/>
      <c r="EGL8" s="143"/>
      <c r="EGM8" s="143"/>
      <c r="EGN8" s="143"/>
      <c r="EGO8" s="143"/>
      <c r="EGP8" s="143"/>
      <c r="EGQ8" s="143"/>
      <c r="EGR8" s="143"/>
      <c r="EGS8" s="143"/>
      <c r="EGT8" s="143"/>
      <c r="EGU8" s="143"/>
      <c r="EGV8" s="143"/>
      <c r="EGW8" s="143"/>
      <c r="EGX8" s="143"/>
      <c r="EGY8" s="143"/>
      <c r="EGZ8" s="143"/>
      <c r="EHA8" s="143"/>
      <c r="EHB8" s="143"/>
      <c r="EHC8" s="143"/>
      <c r="EHD8" s="143"/>
      <c r="EHE8" s="143"/>
      <c r="EHF8" s="143"/>
      <c r="EHG8" s="143"/>
      <c r="EHH8" s="143"/>
      <c r="EHI8" s="143"/>
      <c r="EHJ8" s="143"/>
      <c r="EHK8" s="143"/>
      <c r="EHL8" s="143"/>
      <c r="EHM8" s="143"/>
      <c r="EHN8" s="143"/>
      <c r="EHO8" s="143"/>
      <c r="EHP8" s="143"/>
      <c r="EHQ8" s="143"/>
      <c r="EHR8" s="143"/>
      <c r="EHS8" s="143"/>
      <c r="EHT8" s="143"/>
      <c r="EHU8" s="143"/>
      <c r="EHV8" s="143"/>
      <c r="EHW8" s="143"/>
      <c r="EHX8" s="143"/>
      <c r="EHY8" s="143"/>
      <c r="EHZ8" s="143"/>
      <c r="EIA8" s="143"/>
      <c r="EIB8" s="143"/>
      <c r="EIC8" s="143"/>
      <c r="EID8" s="143"/>
      <c r="EIE8" s="143"/>
      <c r="EIF8" s="143"/>
      <c r="EIG8" s="143"/>
      <c r="EIH8" s="143"/>
      <c r="EII8" s="143"/>
      <c r="EIJ8" s="143"/>
      <c r="EIK8" s="143"/>
      <c r="EIL8" s="143"/>
      <c r="EIM8" s="143"/>
      <c r="EIN8" s="143"/>
      <c r="EIO8" s="143"/>
      <c r="EIP8" s="143"/>
      <c r="EIQ8" s="143"/>
      <c r="EIR8" s="143"/>
      <c r="EIS8" s="143"/>
      <c r="EIT8" s="143"/>
      <c r="EIU8" s="143"/>
      <c r="EIV8" s="143"/>
      <c r="EIW8" s="143"/>
      <c r="EIX8" s="143"/>
      <c r="EIY8" s="143"/>
      <c r="EIZ8" s="143"/>
      <c r="EJA8" s="143"/>
      <c r="EJB8" s="143"/>
      <c r="EJC8" s="143"/>
      <c r="EJD8" s="143"/>
      <c r="EJE8" s="143"/>
      <c r="EJF8" s="143"/>
      <c r="EJG8" s="143"/>
      <c r="EJH8" s="143"/>
      <c r="EJI8" s="143"/>
      <c r="EJJ8" s="143"/>
      <c r="EJK8" s="143"/>
      <c r="EJL8" s="143"/>
      <c r="EJM8" s="143"/>
      <c r="EJN8" s="143"/>
      <c r="EJO8" s="143"/>
      <c r="EJP8" s="143"/>
      <c r="EJQ8" s="143"/>
      <c r="EJR8" s="143"/>
      <c r="EJS8" s="143"/>
      <c r="EJT8" s="143"/>
      <c r="EJU8" s="143"/>
      <c r="EJV8" s="143"/>
      <c r="EJW8" s="143"/>
      <c r="EJX8" s="143"/>
      <c r="EJY8" s="143"/>
      <c r="EJZ8" s="143"/>
      <c r="EKA8" s="143"/>
      <c r="EKB8" s="143"/>
      <c r="EKC8" s="143"/>
      <c r="EKD8" s="143"/>
      <c r="EKE8" s="143"/>
      <c r="EKF8" s="143"/>
      <c r="EKG8" s="143"/>
      <c r="EKH8" s="143"/>
      <c r="EKI8" s="143"/>
      <c r="EKJ8" s="143"/>
      <c r="EKK8" s="143"/>
      <c r="EKL8" s="143"/>
      <c r="EKM8" s="143"/>
      <c r="EKN8" s="143"/>
      <c r="EKO8" s="143"/>
      <c r="EKP8" s="143"/>
      <c r="EKQ8" s="143"/>
      <c r="EKR8" s="143"/>
      <c r="EKS8" s="143"/>
      <c r="EKT8" s="143"/>
      <c r="EKU8" s="143"/>
      <c r="EKV8" s="143"/>
      <c r="EKW8" s="143"/>
      <c r="EKX8" s="143"/>
      <c r="EKY8" s="143"/>
      <c r="EKZ8" s="143"/>
      <c r="ELA8" s="143"/>
      <c r="ELB8" s="143"/>
      <c r="ELC8" s="143"/>
      <c r="ELD8" s="143"/>
      <c r="ELE8" s="143"/>
      <c r="ELF8" s="143"/>
      <c r="ELG8" s="143"/>
      <c r="ELH8" s="143"/>
      <c r="ELI8" s="143"/>
      <c r="ELJ8" s="143"/>
      <c r="ELK8" s="143"/>
      <c r="ELL8" s="143"/>
      <c r="ELM8" s="143"/>
      <c r="ELN8" s="143"/>
      <c r="ELO8" s="143"/>
      <c r="ELP8" s="143"/>
      <c r="ELQ8" s="143"/>
      <c r="ELR8" s="143"/>
      <c r="ELS8" s="143"/>
      <c r="ELT8" s="143"/>
      <c r="ELU8" s="143"/>
      <c r="ELV8" s="143"/>
      <c r="ELW8" s="143"/>
      <c r="ELX8" s="143"/>
      <c r="ELY8" s="143"/>
      <c r="ELZ8" s="143"/>
      <c r="EMA8" s="143"/>
      <c r="EMB8" s="143"/>
      <c r="EMC8" s="143"/>
      <c r="EMD8" s="143"/>
      <c r="EME8" s="143"/>
      <c r="EMF8" s="143"/>
      <c r="EMG8" s="143"/>
      <c r="EMH8" s="143"/>
      <c r="EMI8" s="143"/>
      <c r="EMJ8" s="143"/>
      <c r="EMK8" s="143"/>
      <c r="EML8" s="143"/>
      <c r="EMM8" s="143"/>
      <c r="EMN8" s="143"/>
      <c r="EMO8" s="143"/>
      <c r="EMP8" s="143"/>
      <c r="EMQ8" s="143"/>
      <c r="EMR8" s="143"/>
      <c r="EMS8" s="143"/>
      <c r="EMT8" s="143"/>
      <c r="EMU8" s="143"/>
      <c r="EMV8" s="143"/>
      <c r="EMW8" s="143"/>
      <c r="EMX8" s="143"/>
      <c r="EMY8" s="143"/>
      <c r="EMZ8" s="143"/>
      <c r="ENA8" s="143"/>
      <c r="ENB8" s="143"/>
      <c r="ENC8" s="143"/>
      <c r="END8" s="143"/>
      <c r="ENE8" s="143"/>
      <c r="ENF8" s="143"/>
      <c r="ENG8" s="143"/>
      <c r="ENH8" s="143"/>
      <c r="ENI8" s="143"/>
      <c r="ENJ8" s="143"/>
      <c r="ENK8" s="143"/>
      <c r="ENL8" s="143"/>
      <c r="ENM8" s="143"/>
      <c r="ENN8" s="143"/>
      <c r="ENO8" s="143"/>
      <c r="ENP8" s="143"/>
      <c r="ENQ8" s="143"/>
      <c r="ENR8" s="143"/>
      <c r="ENS8" s="143"/>
      <c r="ENT8" s="143"/>
      <c r="ENU8" s="143"/>
      <c r="ENV8" s="143"/>
      <c r="ENW8" s="143"/>
      <c r="ENX8" s="143"/>
      <c r="ENY8" s="143"/>
      <c r="ENZ8" s="143"/>
      <c r="EOA8" s="143"/>
      <c r="EOB8" s="143"/>
      <c r="EOC8" s="143"/>
      <c r="EOD8" s="143"/>
      <c r="EOE8" s="143"/>
      <c r="EOF8" s="143"/>
      <c r="EOG8" s="143"/>
      <c r="EOH8" s="143"/>
      <c r="EOI8" s="143"/>
      <c r="EOJ8" s="143"/>
      <c r="EOK8" s="143"/>
      <c r="EOL8" s="143"/>
      <c r="EOM8" s="143"/>
      <c r="EON8" s="143"/>
      <c r="EOO8" s="143"/>
      <c r="EOP8" s="143"/>
      <c r="EOQ8" s="143"/>
      <c r="EOR8" s="143"/>
      <c r="EOS8" s="143"/>
      <c r="EOT8" s="143"/>
      <c r="EOU8" s="143"/>
      <c r="EOV8" s="143"/>
      <c r="EOW8" s="143"/>
      <c r="EOX8" s="143"/>
      <c r="EOY8" s="143"/>
      <c r="EOZ8" s="143"/>
      <c r="EPA8" s="143"/>
      <c r="EPB8" s="143"/>
      <c r="EPC8" s="143"/>
      <c r="EPD8" s="143"/>
      <c r="EPE8" s="143"/>
      <c r="EPF8" s="143"/>
      <c r="EPG8" s="143"/>
      <c r="EPH8" s="143"/>
      <c r="EPI8" s="143"/>
      <c r="EPJ8" s="143"/>
      <c r="EPK8" s="143"/>
      <c r="EPL8" s="143"/>
      <c r="EPM8" s="143"/>
      <c r="EPN8" s="143"/>
      <c r="EPO8" s="143"/>
      <c r="EPP8" s="143"/>
      <c r="EPQ8" s="143"/>
      <c r="EPR8" s="143"/>
      <c r="EPS8" s="143"/>
      <c r="EPT8" s="143"/>
      <c r="EPU8" s="143"/>
      <c r="EPV8" s="143"/>
      <c r="EPW8" s="143"/>
      <c r="EPX8" s="143"/>
      <c r="EPY8" s="143"/>
      <c r="EPZ8" s="143"/>
      <c r="EQA8" s="143"/>
      <c r="EQB8" s="143"/>
      <c r="EQC8" s="143"/>
      <c r="EQD8" s="143"/>
      <c r="EQE8" s="143"/>
      <c r="EQF8" s="143"/>
      <c r="EQG8" s="143"/>
      <c r="EQH8" s="143"/>
      <c r="EQI8" s="143"/>
      <c r="EQJ8" s="143"/>
      <c r="EQK8" s="143"/>
      <c r="EQL8" s="143"/>
      <c r="EQM8" s="143"/>
      <c r="EQN8" s="143"/>
      <c r="EQO8" s="143"/>
      <c r="EQP8" s="143"/>
      <c r="EQQ8" s="143"/>
      <c r="EQR8" s="143"/>
      <c r="EQS8" s="143"/>
      <c r="EQT8" s="143"/>
      <c r="EQU8" s="143"/>
      <c r="EQV8" s="143"/>
      <c r="EQW8" s="143"/>
      <c r="EQX8" s="143"/>
      <c r="EQY8" s="143"/>
      <c r="EQZ8" s="143"/>
      <c r="ERA8" s="143"/>
      <c r="ERB8" s="143"/>
      <c r="ERC8" s="143"/>
      <c r="ERD8" s="143"/>
      <c r="ERE8" s="143"/>
      <c r="ERF8" s="143"/>
      <c r="ERG8" s="143"/>
      <c r="ERH8" s="143"/>
      <c r="ERI8" s="143"/>
      <c r="ERJ8" s="143"/>
      <c r="ERK8" s="143"/>
      <c r="ERL8" s="143"/>
      <c r="ERM8" s="143"/>
      <c r="ERN8" s="143"/>
      <c r="ERO8" s="143"/>
      <c r="ERP8" s="143"/>
      <c r="ERQ8" s="143"/>
      <c r="ERR8" s="143"/>
      <c r="ERS8" s="143"/>
      <c r="ERT8" s="143"/>
      <c r="ERU8" s="143"/>
      <c r="ERV8" s="143"/>
      <c r="ERW8" s="143"/>
      <c r="ERX8" s="143"/>
      <c r="ERY8" s="143"/>
      <c r="ERZ8" s="143"/>
      <c r="ESA8" s="143"/>
      <c r="ESB8" s="143"/>
      <c r="ESC8" s="143"/>
      <c r="ESD8" s="143"/>
      <c r="ESE8" s="143"/>
      <c r="ESF8" s="143"/>
      <c r="ESG8" s="143"/>
      <c r="ESH8" s="143"/>
      <c r="ESI8" s="143"/>
      <c r="ESJ8" s="143"/>
      <c r="ESK8" s="143"/>
      <c r="ESL8" s="143"/>
      <c r="ESM8" s="143"/>
      <c r="ESN8" s="143"/>
      <c r="ESO8" s="143"/>
      <c r="ESP8" s="143"/>
      <c r="ESQ8" s="143"/>
      <c r="ESR8" s="143"/>
      <c r="ESS8" s="143"/>
      <c r="EST8" s="143"/>
      <c r="ESU8" s="143"/>
      <c r="ESV8" s="143"/>
      <c r="ESW8" s="143"/>
      <c r="ESX8" s="143"/>
      <c r="ESY8" s="143"/>
      <c r="ESZ8" s="143"/>
      <c r="ETA8" s="143"/>
      <c r="ETB8" s="143"/>
      <c r="ETC8" s="143"/>
      <c r="ETD8" s="143"/>
      <c r="ETE8" s="143"/>
      <c r="ETF8" s="143"/>
      <c r="ETG8" s="143"/>
      <c r="ETH8" s="143"/>
      <c r="ETI8" s="143"/>
      <c r="ETJ8" s="143"/>
      <c r="ETK8" s="143"/>
      <c r="ETL8" s="143"/>
      <c r="ETM8" s="143"/>
      <c r="ETN8" s="143"/>
      <c r="ETO8" s="143"/>
      <c r="ETP8" s="143"/>
      <c r="ETQ8" s="143"/>
      <c r="ETR8" s="143"/>
      <c r="ETS8" s="143"/>
      <c r="ETT8" s="143"/>
      <c r="ETU8" s="143"/>
      <c r="ETV8" s="143"/>
      <c r="ETW8" s="143"/>
      <c r="ETX8" s="143"/>
      <c r="ETY8" s="143"/>
      <c r="ETZ8" s="143"/>
      <c r="EUA8" s="143"/>
      <c r="EUB8" s="143"/>
      <c r="EUC8" s="143"/>
      <c r="EUD8" s="143"/>
      <c r="EUE8" s="143"/>
      <c r="EUF8" s="143"/>
      <c r="EUG8" s="143"/>
      <c r="EUH8" s="143"/>
      <c r="EUI8" s="143"/>
      <c r="EUJ8" s="143"/>
      <c r="EUK8" s="143"/>
      <c r="EUL8" s="143"/>
      <c r="EUM8" s="143"/>
      <c r="EUN8" s="143"/>
      <c r="EUO8" s="143"/>
      <c r="EUP8" s="143"/>
      <c r="EUQ8" s="143"/>
      <c r="EUR8" s="143"/>
      <c r="EUS8" s="143"/>
      <c r="EUT8" s="143"/>
      <c r="EUU8" s="143"/>
      <c r="EUV8" s="143"/>
      <c r="EUW8" s="143"/>
      <c r="EUX8" s="143"/>
      <c r="EUY8" s="143"/>
      <c r="EUZ8" s="143"/>
      <c r="EVA8" s="143"/>
      <c r="EVB8" s="143"/>
      <c r="EVC8" s="143"/>
      <c r="EVD8" s="143"/>
      <c r="EVE8" s="143"/>
      <c r="EVF8" s="143"/>
      <c r="EVG8" s="143"/>
      <c r="EVH8" s="143"/>
      <c r="EVI8" s="143"/>
      <c r="EVJ8" s="143"/>
      <c r="EVK8" s="143"/>
      <c r="EVL8" s="143"/>
      <c r="EVM8" s="143"/>
      <c r="EVN8" s="143"/>
      <c r="EVO8" s="143"/>
      <c r="EVP8" s="143"/>
      <c r="EVQ8" s="143"/>
      <c r="EVR8" s="143"/>
      <c r="EVS8" s="143"/>
      <c r="EVT8" s="143"/>
      <c r="EVU8" s="143"/>
      <c r="EVV8" s="143"/>
      <c r="EVW8" s="143"/>
      <c r="EVX8" s="143"/>
      <c r="EVY8" s="143"/>
      <c r="EVZ8" s="143"/>
      <c r="EWA8" s="143"/>
      <c r="EWB8" s="143"/>
      <c r="EWC8" s="143"/>
      <c r="EWD8" s="143"/>
      <c r="EWE8" s="143"/>
      <c r="EWF8" s="143"/>
      <c r="EWG8" s="143"/>
      <c r="EWH8" s="143"/>
      <c r="EWI8" s="143"/>
      <c r="EWJ8" s="143"/>
      <c r="EWK8" s="143"/>
      <c r="EWL8" s="143"/>
      <c r="EWM8" s="143"/>
      <c r="EWN8" s="143"/>
      <c r="EWO8" s="143"/>
      <c r="EWP8" s="143"/>
      <c r="EWQ8" s="143"/>
      <c r="EWR8" s="143"/>
      <c r="EWS8" s="143"/>
      <c r="EWT8" s="143"/>
      <c r="EWU8" s="143"/>
      <c r="EWV8" s="143"/>
      <c r="EWW8" s="143"/>
      <c r="EWX8" s="143"/>
      <c r="EWY8" s="143"/>
      <c r="EWZ8" s="143"/>
      <c r="EXA8" s="143"/>
      <c r="EXB8" s="143"/>
      <c r="EXC8" s="143"/>
      <c r="EXD8" s="143"/>
      <c r="EXE8" s="143"/>
      <c r="EXF8" s="143"/>
      <c r="EXG8" s="143"/>
      <c r="EXH8" s="143"/>
      <c r="EXI8" s="143"/>
      <c r="EXJ8" s="143"/>
      <c r="EXK8" s="143"/>
      <c r="EXL8" s="143"/>
      <c r="EXM8" s="143"/>
      <c r="EXN8" s="143"/>
      <c r="EXO8" s="143"/>
      <c r="EXP8" s="143"/>
      <c r="EXQ8" s="143"/>
      <c r="EXR8" s="143"/>
      <c r="EXS8" s="143"/>
      <c r="EXT8" s="143"/>
      <c r="EXU8" s="143"/>
      <c r="EXV8" s="143"/>
      <c r="EXW8" s="143"/>
      <c r="EXX8" s="143"/>
      <c r="EXY8" s="143"/>
      <c r="EXZ8" s="143"/>
      <c r="EYA8" s="143"/>
      <c r="EYB8" s="143"/>
      <c r="EYC8" s="143"/>
      <c r="EYD8" s="143"/>
      <c r="EYE8" s="143"/>
      <c r="EYF8" s="143"/>
      <c r="EYG8" s="143"/>
      <c r="EYH8" s="143"/>
      <c r="EYI8" s="143"/>
      <c r="EYJ8" s="143"/>
      <c r="EYK8" s="143"/>
      <c r="EYL8" s="143"/>
      <c r="EYM8" s="143"/>
      <c r="EYN8" s="143"/>
      <c r="EYO8" s="143"/>
      <c r="EYP8" s="143"/>
      <c r="EYQ8" s="143"/>
      <c r="EYR8" s="143"/>
      <c r="EYS8" s="143"/>
      <c r="EYT8" s="143"/>
      <c r="EYU8" s="143"/>
      <c r="EYV8" s="143"/>
      <c r="EYW8" s="143"/>
      <c r="EYX8" s="143"/>
      <c r="EYY8" s="143"/>
      <c r="EYZ8" s="143"/>
      <c r="EZA8" s="143"/>
      <c r="EZB8" s="143"/>
      <c r="EZC8" s="143"/>
      <c r="EZD8" s="143"/>
      <c r="EZE8" s="143"/>
      <c r="EZF8" s="143"/>
      <c r="EZG8" s="143"/>
      <c r="EZH8" s="143"/>
      <c r="EZI8" s="143"/>
      <c r="EZJ8" s="143"/>
      <c r="EZK8" s="143"/>
      <c r="EZL8" s="143"/>
      <c r="EZM8" s="143"/>
      <c r="EZN8" s="143"/>
      <c r="EZO8" s="143"/>
      <c r="EZP8" s="143"/>
      <c r="EZQ8" s="143"/>
      <c r="EZR8" s="143"/>
      <c r="EZS8" s="143"/>
      <c r="EZT8" s="143"/>
      <c r="EZU8" s="143"/>
      <c r="EZV8" s="143"/>
      <c r="EZW8" s="143"/>
      <c r="EZX8" s="143"/>
      <c r="EZY8" s="143"/>
      <c r="EZZ8" s="143"/>
      <c r="FAA8" s="143"/>
      <c r="FAB8" s="143"/>
      <c r="FAC8" s="143"/>
      <c r="FAD8" s="143"/>
      <c r="FAE8" s="143"/>
      <c r="FAF8" s="143"/>
      <c r="FAG8" s="143"/>
      <c r="FAH8" s="143"/>
      <c r="FAI8" s="143"/>
      <c r="FAJ8" s="143"/>
      <c r="FAK8" s="143"/>
      <c r="FAL8" s="143"/>
      <c r="FAM8" s="143"/>
      <c r="FAN8" s="143"/>
      <c r="FAO8" s="143"/>
      <c r="FAP8" s="143"/>
      <c r="FAQ8" s="143"/>
      <c r="FAR8" s="143"/>
      <c r="FAS8" s="143"/>
      <c r="FAT8" s="143"/>
      <c r="FAU8" s="143"/>
      <c r="FAV8" s="143"/>
      <c r="FAW8" s="143"/>
      <c r="FAX8" s="143"/>
      <c r="FAY8" s="143"/>
      <c r="FAZ8" s="143"/>
      <c r="FBA8" s="143"/>
      <c r="FBB8" s="143"/>
      <c r="FBC8" s="143"/>
      <c r="FBD8" s="143"/>
      <c r="FBE8" s="143"/>
      <c r="FBF8" s="143"/>
      <c r="FBG8" s="143"/>
      <c r="FBH8" s="143"/>
      <c r="FBI8" s="143"/>
      <c r="FBJ8" s="143"/>
      <c r="FBK8" s="143"/>
      <c r="FBL8" s="143"/>
      <c r="FBM8" s="143"/>
      <c r="FBN8" s="143"/>
      <c r="FBO8" s="143"/>
      <c r="FBP8" s="143"/>
      <c r="FBQ8" s="143"/>
      <c r="FBR8" s="143"/>
      <c r="FBS8" s="143"/>
      <c r="FBT8" s="143"/>
      <c r="FBU8" s="143"/>
      <c r="FBV8" s="143"/>
      <c r="FBW8" s="143"/>
      <c r="FBX8" s="143"/>
      <c r="FBY8" s="143"/>
      <c r="FBZ8" s="143"/>
      <c r="FCA8" s="143"/>
      <c r="FCB8" s="143"/>
      <c r="FCC8" s="143"/>
      <c r="FCD8" s="143"/>
      <c r="FCE8" s="143"/>
      <c r="FCF8" s="143"/>
      <c r="FCG8" s="143"/>
      <c r="FCH8" s="143"/>
      <c r="FCI8" s="143"/>
      <c r="FCJ8" s="143"/>
      <c r="FCK8" s="143"/>
      <c r="FCL8" s="143"/>
      <c r="FCM8" s="143"/>
      <c r="FCN8" s="143"/>
      <c r="FCO8" s="143"/>
      <c r="FCP8" s="143"/>
      <c r="FCQ8" s="143"/>
      <c r="FCR8" s="143"/>
      <c r="FCS8" s="143"/>
      <c r="FCT8" s="143"/>
      <c r="FCU8" s="143"/>
      <c r="FCV8" s="143"/>
      <c r="FCW8" s="143"/>
      <c r="FCX8" s="143"/>
      <c r="FCY8" s="143"/>
      <c r="FCZ8" s="143"/>
      <c r="FDA8" s="143"/>
      <c r="FDB8" s="143"/>
      <c r="FDC8" s="143"/>
      <c r="FDD8" s="143"/>
      <c r="FDE8" s="143"/>
      <c r="FDF8" s="143"/>
      <c r="FDG8" s="143"/>
      <c r="FDH8" s="143"/>
      <c r="FDI8" s="143"/>
      <c r="FDJ8" s="143"/>
      <c r="FDK8" s="143"/>
      <c r="FDL8" s="143"/>
      <c r="FDM8" s="143"/>
      <c r="FDN8" s="143"/>
      <c r="FDO8" s="143"/>
      <c r="FDP8" s="143"/>
      <c r="FDQ8" s="143"/>
      <c r="FDR8" s="143"/>
      <c r="FDS8" s="143"/>
      <c r="FDT8" s="143"/>
      <c r="FDU8" s="143"/>
      <c r="FDV8" s="143"/>
      <c r="FDW8" s="143"/>
      <c r="FDX8" s="143"/>
      <c r="FDY8" s="143"/>
      <c r="FDZ8" s="143"/>
      <c r="FEA8" s="143"/>
      <c r="FEB8" s="143"/>
      <c r="FEC8" s="143"/>
      <c r="FED8" s="143"/>
      <c r="FEE8" s="143"/>
      <c r="FEF8" s="143"/>
      <c r="FEG8" s="143"/>
      <c r="FEH8" s="143"/>
      <c r="FEI8" s="143"/>
      <c r="FEJ8" s="143"/>
      <c r="FEK8" s="143"/>
      <c r="FEL8" s="143"/>
      <c r="FEM8" s="143"/>
      <c r="FEN8" s="143"/>
      <c r="FEO8" s="143"/>
      <c r="FEP8" s="143"/>
      <c r="FEQ8" s="143"/>
      <c r="FER8" s="143"/>
      <c r="FES8" s="143"/>
      <c r="FET8" s="143"/>
      <c r="FEU8" s="143"/>
      <c r="FEV8" s="143"/>
      <c r="FEW8" s="143"/>
      <c r="FEX8" s="143"/>
      <c r="FEY8" s="143"/>
      <c r="FEZ8" s="143"/>
      <c r="FFA8" s="143"/>
      <c r="FFB8" s="143"/>
      <c r="FFC8" s="143"/>
      <c r="FFD8" s="143"/>
      <c r="FFE8" s="143"/>
      <c r="FFF8" s="143"/>
      <c r="FFG8" s="143"/>
      <c r="FFH8" s="143"/>
      <c r="FFI8" s="143"/>
      <c r="FFJ8" s="143"/>
      <c r="FFK8" s="143"/>
      <c r="FFL8" s="143"/>
      <c r="FFM8" s="143"/>
      <c r="FFN8" s="143"/>
      <c r="FFO8" s="143"/>
      <c r="FFP8" s="143"/>
      <c r="FFQ8" s="143"/>
      <c r="FFR8" s="143"/>
      <c r="FFS8" s="143"/>
      <c r="FFT8" s="143"/>
      <c r="FFU8" s="143"/>
      <c r="FFV8" s="143"/>
      <c r="FFW8" s="143"/>
      <c r="FFX8" s="143"/>
      <c r="FFY8" s="143"/>
      <c r="FFZ8" s="143"/>
      <c r="FGA8" s="143"/>
      <c r="FGB8" s="143"/>
      <c r="FGC8" s="143"/>
      <c r="FGD8" s="143"/>
      <c r="FGE8" s="143"/>
      <c r="FGF8" s="143"/>
      <c r="FGG8" s="143"/>
      <c r="FGH8" s="143"/>
      <c r="FGI8" s="143"/>
      <c r="FGJ8" s="143"/>
      <c r="FGK8" s="143"/>
      <c r="FGL8" s="143"/>
      <c r="FGM8" s="143"/>
      <c r="FGN8" s="143"/>
      <c r="FGO8" s="143"/>
      <c r="FGP8" s="143"/>
      <c r="FGQ8" s="143"/>
      <c r="FGR8" s="143"/>
      <c r="FGS8" s="143"/>
      <c r="FGT8" s="143"/>
      <c r="FGU8" s="143"/>
      <c r="FGV8" s="143"/>
      <c r="FGW8" s="143"/>
      <c r="FGX8" s="143"/>
      <c r="FGY8" s="143"/>
      <c r="FGZ8" s="143"/>
      <c r="FHA8" s="143"/>
      <c r="FHB8" s="143"/>
      <c r="FHC8" s="143"/>
      <c r="FHD8" s="143"/>
      <c r="FHE8" s="143"/>
      <c r="FHF8" s="143"/>
      <c r="FHG8" s="143"/>
      <c r="FHH8" s="143"/>
      <c r="FHI8" s="143"/>
      <c r="FHJ8" s="143"/>
      <c r="FHK8" s="143"/>
      <c r="FHL8" s="143"/>
      <c r="FHM8" s="143"/>
      <c r="FHN8" s="143"/>
      <c r="FHO8" s="143"/>
      <c r="FHP8" s="143"/>
      <c r="FHQ8" s="143"/>
      <c r="FHR8" s="143"/>
      <c r="FHS8" s="143"/>
      <c r="FHT8" s="143"/>
      <c r="FHU8" s="143"/>
      <c r="FHV8" s="143"/>
      <c r="FHW8" s="143"/>
      <c r="FHX8" s="143"/>
      <c r="FHY8" s="143"/>
      <c r="FHZ8" s="143"/>
      <c r="FIA8" s="143"/>
      <c r="FIB8" s="143"/>
      <c r="FIC8" s="143"/>
      <c r="FID8" s="143"/>
      <c r="FIE8" s="143"/>
      <c r="FIF8" s="143"/>
      <c r="FIG8" s="143"/>
      <c r="FIH8" s="143"/>
      <c r="FII8" s="143"/>
      <c r="FIJ8" s="143"/>
      <c r="FIK8" s="143"/>
      <c r="FIL8" s="143"/>
      <c r="FIM8" s="143"/>
      <c r="FIN8" s="143"/>
      <c r="FIO8" s="143"/>
      <c r="FIP8" s="143"/>
      <c r="FIQ8" s="143"/>
      <c r="FIR8" s="143"/>
      <c r="FIS8" s="143"/>
      <c r="FIT8" s="143"/>
      <c r="FIU8" s="143"/>
      <c r="FIV8" s="143"/>
      <c r="FIW8" s="143"/>
      <c r="FIX8" s="143"/>
      <c r="FIY8" s="143"/>
      <c r="FIZ8" s="143"/>
      <c r="FJA8" s="143"/>
      <c r="FJB8" s="143"/>
      <c r="FJC8" s="143"/>
      <c r="FJD8" s="143"/>
      <c r="FJE8" s="143"/>
      <c r="FJF8" s="143"/>
      <c r="FJG8" s="143"/>
      <c r="FJH8" s="143"/>
      <c r="FJI8" s="143"/>
      <c r="FJJ8" s="143"/>
      <c r="FJK8" s="143"/>
      <c r="FJL8" s="143"/>
      <c r="FJM8" s="143"/>
      <c r="FJN8" s="143"/>
      <c r="FJO8" s="143"/>
      <c r="FJP8" s="143"/>
      <c r="FJQ8" s="143"/>
      <c r="FJR8" s="143"/>
      <c r="FJS8" s="143"/>
      <c r="FJT8" s="143"/>
      <c r="FJU8" s="143"/>
      <c r="FJV8" s="143"/>
      <c r="FJW8" s="143"/>
      <c r="FJX8" s="143"/>
      <c r="FJY8" s="143"/>
      <c r="FJZ8" s="143"/>
      <c r="FKA8" s="143"/>
      <c r="FKB8" s="143"/>
      <c r="FKC8" s="143"/>
      <c r="FKD8" s="143"/>
      <c r="FKE8" s="143"/>
      <c r="FKF8" s="143"/>
      <c r="FKG8" s="143"/>
      <c r="FKH8" s="143"/>
      <c r="FKI8" s="143"/>
      <c r="FKJ8" s="143"/>
      <c r="FKK8" s="143"/>
      <c r="FKL8" s="143"/>
      <c r="FKM8" s="143"/>
      <c r="FKN8" s="143"/>
      <c r="FKO8" s="143"/>
      <c r="FKP8" s="143"/>
      <c r="FKQ8" s="143"/>
      <c r="FKR8" s="143"/>
      <c r="FKS8" s="143"/>
      <c r="FKT8" s="143"/>
      <c r="FKU8" s="143"/>
      <c r="FKV8" s="143"/>
      <c r="FKW8" s="143"/>
      <c r="FKX8" s="143"/>
      <c r="FKY8" s="143"/>
      <c r="FKZ8" s="143"/>
      <c r="FLA8" s="143"/>
      <c r="FLB8" s="143"/>
      <c r="FLC8" s="143"/>
      <c r="FLD8" s="143"/>
      <c r="FLE8" s="143"/>
      <c r="FLF8" s="143"/>
      <c r="FLG8" s="143"/>
      <c r="FLH8" s="143"/>
      <c r="FLI8" s="143"/>
      <c r="FLJ8" s="143"/>
      <c r="FLK8" s="143"/>
      <c r="FLL8" s="143"/>
      <c r="FLM8" s="143"/>
      <c r="FLN8" s="143"/>
      <c r="FLO8" s="143"/>
      <c r="FLP8" s="143"/>
      <c r="FLQ8" s="143"/>
      <c r="FLR8" s="143"/>
      <c r="FLS8" s="143"/>
      <c r="FLT8" s="143"/>
      <c r="FLU8" s="143"/>
      <c r="FLV8" s="143"/>
      <c r="FLW8" s="143"/>
      <c r="FLX8" s="143"/>
      <c r="FLY8" s="143"/>
      <c r="FLZ8" s="143"/>
      <c r="FMA8" s="143"/>
      <c r="FMB8" s="143"/>
      <c r="FMC8" s="143"/>
      <c r="FMD8" s="143"/>
      <c r="FME8" s="143"/>
      <c r="FMF8" s="143"/>
      <c r="FMG8" s="143"/>
      <c r="FMH8" s="143"/>
      <c r="FMI8" s="143"/>
      <c r="FMJ8" s="143"/>
      <c r="FMK8" s="143"/>
      <c r="FML8" s="143"/>
      <c r="FMM8" s="143"/>
      <c r="FMN8" s="143"/>
      <c r="FMO8" s="143"/>
      <c r="FMP8" s="143"/>
      <c r="FMQ8" s="143"/>
      <c r="FMR8" s="143"/>
      <c r="FMS8" s="143"/>
      <c r="FMT8" s="143"/>
      <c r="FMU8" s="143"/>
      <c r="FMV8" s="143"/>
      <c r="FMW8" s="143"/>
      <c r="FMX8" s="143"/>
      <c r="FMY8" s="143"/>
      <c r="FMZ8" s="143"/>
      <c r="FNA8" s="143"/>
      <c r="FNB8" s="143"/>
      <c r="FNC8" s="143"/>
      <c r="FND8" s="143"/>
      <c r="FNE8" s="143"/>
      <c r="FNF8" s="143"/>
      <c r="FNG8" s="143"/>
      <c r="FNH8" s="143"/>
      <c r="FNI8" s="143"/>
      <c r="FNJ8" s="143"/>
      <c r="FNK8" s="143"/>
      <c r="FNL8" s="143"/>
      <c r="FNM8" s="143"/>
      <c r="FNN8" s="143"/>
      <c r="FNO8" s="143"/>
      <c r="FNP8" s="143"/>
      <c r="FNQ8" s="143"/>
      <c r="FNR8" s="143"/>
      <c r="FNS8" s="143"/>
      <c r="FNT8" s="143"/>
      <c r="FNU8" s="143"/>
      <c r="FNV8" s="143"/>
      <c r="FNW8" s="143"/>
      <c r="FNX8" s="143"/>
      <c r="FNY8" s="143"/>
      <c r="FNZ8" s="143"/>
      <c r="FOA8" s="143"/>
      <c r="FOB8" s="143"/>
      <c r="FOC8" s="143"/>
      <c r="FOD8" s="143"/>
      <c r="FOE8" s="143"/>
      <c r="FOF8" s="143"/>
      <c r="FOG8" s="143"/>
      <c r="FOH8" s="143"/>
      <c r="FOI8" s="143"/>
      <c r="FOJ8" s="143"/>
      <c r="FOK8" s="143"/>
      <c r="FOL8" s="143"/>
      <c r="FOM8" s="143"/>
      <c r="FON8" s="143"/>
      <c r="FOO8" s="143"/>
      <c r="FOP8" s="143"/>
      <c r="FOQ8" s="143"/>
      <c r="FOR8" s="143"/>
      <c r="FOS8" s="143"/>
      <c r="FOT8" s="143"/>
      <c r="FOU8" s="143"/>
      <c r="FOV8" s="143"/>
      <c r="FOW8" s="143"/>
      <c r="FOX8" s="143"/>
      <c r="FOY8" s="143"/>
      <c r="FOZ8" s="143"/>
      <c r="FPA8" s="143"/>
      <c r="FPB8" s="143"/>
      <c r="FPC8" s="143"/>
      <c r="FPD8" s="143"/>
      <c r="FPE8" s="143"/>
      <c r="FPF8" s="143"/>
      <c r="FPG8" s="143"/>
      <c r="FPH8" s="143"/>
      <c r="FPI8" s="143"/>
      <c r="FPJ8" s="143"/>
      <c r="FPK8" s="143"/>
      <c r="FPL8" s="143"/>
      <c r="FPM8" s="143"/>
      <c r="FPN8" s="143"/>
      <c r="FPO8" s="143"/>
      <c r="FPP8" s="143"/>
      <c r="FPQ8" s="143"/>
      <c r="FPR8" s="143"/>
      <c r="FPS8" s="143"/>
      <c r="FPT8" s="143"/>
      <c r="FPU8" s="143"/>
      <c r="FPV8" s="143"/>
      <c r="FPW8" s="143"/>
      <c r="FPX8" s="143"/>
      <c r="FPY8" s="143"/>
      <c r="FPZ8" s="143"/>
      <c r="FQA8" s="143"/>
      <c r="FQB8" s="143"/>
      <c r="FQC8" s="143"/>
      <c r="FQD8" s="143"/>
      <c r="FQE8" s="143"/>
      <c r="FQF8" s="143"/>
      <c r="FQG8" s="143"/>
      <c r="FQH8" s="143"/>
      <c r="FQI8" s="143"/>
      <c r="FQJ8" s="143"/>
      <c r="FQK8" s="143"/>
      <c r="FQL8" s="143"/>
      <c r="FQM8" s="143"/>
      <c r="FQN8" s="143"/>
      <c r="FQO8" s="143"/>
      <c r="FQP8" s="143"/>
      <c r="FQQ8" s="143"/>
      <c r="FQR8" s="143"/>
      <c r="FQS8" s="143"/>
      <c r="FQT8" s="143"/>
      <c r="FQU8" s="143"/>
      <c r="FQV8" s="143"/>
      <c r="FQW8" s="143"/>
      <c r="FQX8" s="143"/>
      <c r="FQY8" s="143"/>
      <c r="FQZ8" s="143"/>
      <c r="FRA8" s="143"/>
      <c r="FRB8" s="143"/>
      <c r="FRC8" s="143"/>
      <c r="FRD8" s="143"/>
      <c r="FRE8" s="143"/>
      <c r="FRF8" s="143"/>
      <c r="FRG8" s="143"/>
      <c r="FRH8" s="143"/>
      <c r="FRI8" s="143"/>
      <c r="FRJ8" s="143"/>
      <c r="FRK8" s="143"/>
      <c r="FRL8" s="143"/>
      <c r="FRM8" s="143"/>
      <c r="FRN8" s="143"/>
      <c r="FRO8" s="143"/>
      <c r="FRP8" s="143"/>
      <c r="FRQ8" s="143"/>
      <c r="FRR8" s="143"/>
      <c r="FRS8" s="143"/>
      <c r="FRT8" s="143"/>
      <c r="FRU8" s="143"/>
      <c r="FRV8" s="143"/>
      <c r="FRW8" s="143"/>
      <c r="FRX8" s="143"/>
      <c r="FRY8" s="143"/>
      <c r="FRZ8" s="143"/>
      <c r="FSA8" s="143"/>
      <c r="FSB8" s="143"/>
      <c r="FSC8" s="143"/>
      <c r="FSD8" s="143"/>
      <c r="FSE8" s="143"/>
      <c r="FSF8" s="143"/>
      <c r="FSG8" s="143"/>
      <c r="FSH8" s="143"/>
      <c r="FSI8" s="143"/>
      <c r="FSJ8" s="143"/>
      <c r="FSK8" s="143"/>
      <c r="FSL8" s="143"/>
      <c r="FSM8" s="143"/>
      <c r="FSN8" s="143"/>
      <c r="FSO8" s="143"/>
      <c r="FSP8" s="143"/>
      <c r="FSQ8" s="143"/>
      <c r="FSR8" s="143"/>
      <c r="FSS8" s="143"/>
      <c r="FST8" s="143"/>
      <c r="FSU8" s="143"/>
      <c r="FSV8" s="143"/>
      <c r="FSW8" s="143"/>
      <c r="FSX8" s="143"/>
      <c r="FSY8" s="143"/>
      <c r="FSZ8" s="143"/>
      <c r="FTA8" s="143"/>
      <c r="FTB8" s="143"/>
      <c r="FTC8" s="143"/>
      <c r="FTD8" s="143"/>
      <c r="FTE8" s="143"/>
      <c r="FTF8" s="143"/>
      <c r="FTG8" s="143"/>
      <c r="FTH8" s="143"/>
      <c r="FTI8" s="143"/>
      <c r="FTJ8" s="143"/>
      <c r="FTK8" s="143"/>
      <c r="FTL8" s="143"/>
      <c r="FTM8" s="143"/>
      <c r="FTN8" s="143"/>
      <c r="FTO8" s="143"/>
      <c r="FTP8" s="143"/>
      <c r="FTQ8" s="143"/>
      <c r="FTR8" s="143"/>
      <c r="FTS8" s="143"/>
      <c r="FTT8" s="143"/>
      <c r="FTU8" s="143"/>
      <c r="FTV8" s="143"/>
      <c r="FTW8" s="143"/>
      <c r="FTX8" s="143"/>
      <c r="FTY8" s="143"/>
      <c r="FTZ8" s="143"/>
      <c r="FUA8" s="143"/>
      <c r="FUB8" s="143"/>
      <c r="FUC8" s="143"/>
      <c r="FUD8" s="143"/>
      <c r="FUE8" s="143"/>
      <c r="FUF8" s="143"/>
      <c r="FUG8" s="143"/>
      <c r="FUH8" s="143"/>
      <c r="FUI8" s="143"/>
      <c r="FUJ8" s="143"/>
      <c r="FUK8" s="143"/>
      <c r="FUL8" s="143"/>
      <c r="FUM8" s="143"/>
      <c r="FUN8" s="143"/>
      <c r="FUO8" s="143"/>
      <c r="FUP8" s="143"/>
      <c r="FUQ8" s="143"/>
      <c r="FUR8" s="143"/>
      <c r="FUS8" s="143"/>
      <c r="FUT8" s="143"/>
      <c r="FUU8" s="143"/>
      <c r="FUV8" s="143"/>
      <c r="FUW8" s="143"/>
      <c r="FUX8" s="143"/>
      <c r="FUY8" s="143"/>
      <c r="FUZ8" s="143"/>
      <c r="FVA8" s="143"/>
      <c r="FVB8" s="143"/>
      <c r="FVC8" s="143"/>
      <c r="FVD8" s="143"/>
      <c r="FVE8" s="143"/>
      <c r="FVF8" s="143"/>
      <c r="FVG8" s="143"/>
      <c r="FVH8" s="143"/>
      <c r="FVI8" s="143"/>
      <c r="FVJ8" s="143"/>
      <c r="FVK8" s="143"/>
      <c r="FVL8" s="143"/>
      <c r="FVM8" s="143"/>
      <c r="FVN8" s="143"/>
      <c r="FVO8" s="143"/>
      <c r="FVP8" s="143"/>
      <c r="FVQ8" s="143"/>
      <c r="FVR8" s="143"/>
      <c r="FVS8" s="143"/>
      <c r="FVT8" s="143"/>
      <c r="FVU8" s="143"/>
      <c r="FVV8" s="143"/>
      <c r="FVW8" s="143"/>
      <c r="FVX8" s="143"/>
      <c r="FVY8" s="143"/>
      <c r="FVZ8" s="143"/>
      <c r="FWA8" s="143"/>
      <c r="FWB8" s="143"/>
      <c r="FWC8" s="143"/>
      <c r="FWD8" s="143"/>
      <c r="FWE8" s="143"/>
      <c r="FWF8" s="143"/>
      <c r="FWG8" s="143"/>
      <c r="FWH8" s="143"/>
      <c r="FWI8" s="143"/>
      <c r="FWJ8" s="143"/>
      <c r="FWK8" s="143"/>
      <c r="FWL8" s="143"/>
      <c r="FWM8" s="143"/>
      <c r="FWN8" s="143"/>
      <c r="FWO8" s="143"/>
      <c r="FWP8" s="143"/>
      <c r="FWQ8" s="143"/>
      <c r="FWR8" s="143"/>
      <c r="FWS8" s="143"/>
      <c r="FWT8" s="143"/>
      <c r="FWU8" s="143"/>
      <c r="FWV8" s="143"/>
      <c r="FWW8" s="143"/>
      <c r="FWX8" s="143"/>
      <c r="FWY8" s="143"/>
      <c r="FWZ8" s="143"/>
      <c r="FXA8" s="143"/>
      <c r="FXB8" s="143"/>
      <c r="FXC8" s="143"/>
      <c r="FXD8" s="143"/>
      <c r="FXE8" s="143"/>
      <c r="FXF8" s="143"/>
      <c r="FXG8" s="143"/>
      <c r="FXH8" s="143"/>
      <c r="FXI8" s="143"/>
      <c r="FXJ8" s="143"/>
      <c r="FXK8" s="143"/>
      <c r="FXL8" s="143"/>
      <c r="FXM8" s="143"/>
      <c r="FXN8" s="143"/>
      <c r="FXO8" s="143"/>
      <c r="FXP8" s="143"/>
      <c r="FXQ8" s="143"/>
      <c r="FXR8" s="143"/>
      <c r="FXS8" s="143"/>
      <c r="FXT8" s="143"/>
      <c r="FXU8" s="143"/>
      <c r="FXV8" s="143"/>
      <c r="FXW8" s="143"/>
      <c r="FXX8" s="143"/>
      <c r="FXY8" s="143"/>
      <c r="FXZ8" s="143"/>
      <c r="FYA8" s="143"/>
      <c r="FYB8" s="143"/>
      <c r="FYC8" s="143"/>
      <c r="FYD8" s="143"/>
      <c r="FYE8" s="143"/>
      <c r="FYF8" s="143"/>
      <c r="FYG8" s="143"/>
      <c r="FYH8" s="143"/>
      <c r="FYI8" s="143"/>
      <c r="FYJ8" s="143"/>
      <c r="FYK8" s="143"/>
      <c r="FYL8" s="143"/>
      <c r="FYM8" s="143"/>
      <c r="FYN8" s="143"/>
      <c r="FYO8" s="143"/>
      <c r="FYP8" s="143"/>
      <c r="FYQ8" s="143"/>
      <c r="FYR8" s="143"/>
      <c r="FYS8" s="143"/>
      <c r="FYT8" s="143"/>
      <c r="FYU8" s="143"/>
      <c r="FYV8" s="143"/>
      <c r="FYW8" s="143"/>
      <c r="FYX8" s="143"/>
      <c r="FYY8" s="143"/>
      <c r="FYZ8" s="143"/>
      <c r="FZA8" s="143"/>
      <c r="FZB8" s="143"/>
      <c r="FZC8" s="143"/>
      <c r="FZD8" s="143"/>
      <c r="FZE8" s="143"/>
      <c r="FZF8" s="143"/>
      <c r="FZG8" s="143"/>
      <c r="FZH8" s="143"/>
      <c r="FZI8" s="143"/>
      <c r="FZJ8" s="143"/>
      <c r="FZK8" s="143"/>
      <c r="FZL8" s="143"/>
      <c r="FZM8" s="143"/>
      <c r="FZN8" s="143"/>
      <c r="FZO8" s="143"/>
      <c r="FZP8" s="143"/>
      <c r="FZQ8" s="143"/>
      <c r="FZR8" s="143"/>
      <c r="FZS8" s="143"/>
      <c r="FZT8" s="143"/>
      <c r="FZU8" s="143"/>
      <c r="FZV8" s="143"/>
      <c r="FZW8" s="143"/>
      <c r="FZX8" s="143"/>
      <c r="FZY8" s="143"/>
      <c r="FZZ8" s="143"/>
      <c r="GAA8" s="143"/>
      <c r="GAB8" s="143"/>
      <c r="GAC8" s="143"/>
      <c r="GAD8" s="143"/>
      <c r="GAE8" s="143"/>
      <c r="GAF8" s="143"/>
      <c r="GAG8" s="143"/>
      <c r="GAH8" s="143"/>
      <c r="GAI8" s="143"/>
      <c r="GAJ8" s="143"/>
      <c r="GAK8" s="143"/>
      <c r="GAL8" s="143"/>
      <c r="GAM8" s="143"/>
      <c r="GAN8" s="143"/>
      <c r="GAO8" s="143"/>
      <c r="GAP8" s="143"/>
      <c r="GAQ8" s="143"/>
      <c r="GAR8" s="143"/>
      <c r="GAS8" s="143"/>
      <c r="GAT8" s="143"/>
      <c r="GAU8" s="143"/>
      <c r="GAV8" s="143"/>
      <c r="GAW8" s="143"/>
      <c r="GAX8" s="143"/>
      <c r="GAY8" s="143"/>
      <c r="GAZ8" s="143"/>
      <c r="GBA8" s="143"/>
      <c r="GBB8" s="143"/>
      <c r="GBC8" s="143"/>
      <c r="GBD8" s="143"/>
      <c r="GBE8" s="143"/>
      <c r="GBF8" s="143"/>
      <c r="GBG8" s="143"/>
      <c r="GBH8" s="143"/>
      <c r="GBI8" s="143"/>
      <c r="GBJ8" s="143"/>
      <c r="GBK8" s="143"/>
      <c r="GBL8" s="143"/>
      <c r="GBM8" s="143"/>
      <c r="GBN8" s="143"/>
      <c r="GBO8" s="143"/>
      <c r="GBP8" s="143"/>
      <c r="GBQ8" s="143"/>
      <c r="GBR8" s="143"/>
      <c r="GBS8" s="143"/>
      <c r="GBT8" s="143"/>
      <c r="GBU8" s="143"/>
      <c r="GBV8" s="143"/>
      <c r="GBW8" s="143"/>
      <c r="GBX8" s="143"/>
      <c r="GBY8" s="143"/>
      <c r="GBZ8" s="143"/>
      <c r="GCA8" s="143"/>
      <c r="GCB8" s="143"/>
      <c r="GCC8" s="143"/>
      <c r="GCD8" s="143"/>
      <c r="GCE8" s="143"/>
      <c r="GCF8" s="143"/>
      <c r="GCG8" s="143"/>
      <c r="GCH8" s="143"/>
      <c r="GCI8" s="143"/>
      <c r="GCJ8" s="143"/>
      <c r="GCK8" s="143"/>
      <c r="GCL8" s="143"/>
      <c r="GCM8" s="143"/>
      <c r="GCN8" s="143"/>
      <c r="GCO8" s="143"/>
      <c r="GCP8" s="143"/>
      <c r="GCQ8" s="143"/>
      <c r="GCR8" s="143"/>
      <c r="GCS8" s="143"/>
      <c r="GCT8" s="143"/>
      <c r="GCU8" s="143"/>
      <c r="GCV8" s="143"/>
      <c r="GCW8" s="143"/>
      <c r="GCX8" s="143"/>
      <c r="GCY8" s="143"/>
      <c r="GCZ8" s="143"/>
      <c r="GDA8" s="143"/>
      <c r="GDB8" s="143"/>
      <c r="GDC8" s="143"/>
      <c r="GDD8" s="143"/>
      <c r="GDE8" s="143"/>
      <c r="GDF8" s="143"/>
      <c r="GDG8" s="143"/>
      <c r="GDH8" s="143"/>
      <c r="GDI8" s="143"/>
      <c r="GDJ8" s="143"/>
      <c r="GDK8" s="143"/>
      <c r="GDL8" s="143"/>
      <c r="GDM8" s="143"/>
      <c r="GDN8" s="143"/>
      <c r="GDO8" s="143"/>
      <c r="GDP8" s="143"/>
      <c r="GDQ8" s="143"/>
      <c r="GDR8" s="143"/>
      <c r="GDS8" s="143"/>
      <c r="GDT8" s="143"/>
      <c r="GDU8" s="143"/>
      <c r="GDV8" s="143"/>
      <c r="GDW8" s="143"/>
      <c r="GDX8" s="143"/>
      <c r="GDY8" s="143"/>
      <c r="GDZ8" s="143"/>
      <c r="GEA8" s="143"/>
      <c r="GEB8" s="143"/>
      <c r="GEC8" s="143"/>
      <c r="GED8" s="143"/>
      <c r="GEE8" s="143"/>
      <c r="GEF8" s="143"/>
      <c r="GEG8" s="143"/>
      <c r="GEH8" s="143"/>
      <c r="GEI8" s="143"/>
      <c r="GEJ8" s="143"/>
      <c r="GEK8" s="143"/>
      <c r="GEL8" s="143"/>
      <c r="GEM8" s="143"/>
      <c r="GEN8" s="143"/>
      <c r="GEO8" s="143"/>
      <c r="GEP8" s="143"/>
      <c r="GEQ8" s="143"/>
      <c r="GER8" s="143"/>
      <c r="GES8" s="143"/>
      <c r="GET8" s="143"/>
      <c r="GEU8" s="143"/>
      <c r="GEV8" s="143"/>
      <c r="GEW8" s="143"/>
      <c r="GEX8" s="143"/>
      <c r="GEY8" s="143"/>
      <c r="GEZ8" s="143"/>
      <c r="GFA8" s="143"/>
      <c r="GFB8" s="143"/>
      <c r="GFC8" s="143"/>
      <c r="GFD8" s="143"/>
      <c r="GFE8" s="143"/>
      <c r="GFF8" s="143"/>
      <c r="GFG8" s="143"/>
      <c r="GFH8" s="143"/>
      <c r="GFI8" s="143"/>
      <c r="GFJ8" s="143"/>
      <c r="GFK8" s="143"/>
      <c r="GFL8" s="143"/>
      <c r="GFM8" s="143"/>
      <c r="GFN8" s="143"/>
      <c r="GFO8" s="143"/>
      <c r="GFP8" s="143"/>
      <c r="GFQ8" s="143"/>
      <c r="GFR8" s="143"/>
      <c r="GFS8" s="143"/>
      <c r="GFT8" s="143"/>
      <c r="GFU8" s="143"/>
      <c r="GFV8" s="143"/>
      <c r="GFW8" s="143"/>
      <c r="GFX8" s="143"/>
      <c r="GFY8" s="143"/>
      <c r="GFZ8" s="143"/>
      <c r="GGA8" s="143"/>
      <c r="GGB8" s="143"/>
      <c r="GGC8" s="143"/>
      <c r="GGD8" s="143"/>
      <c r="GGE8" s="143"/>
      <c r="GGF8" s="143"/>
      <c r="GGG8" s="143"/>
      <c r="GGH8" s="143"/>
      <c r="GGI8" s="143"/>
      <c r="GGJ8" s="143"/>
      <c r="GGK8" s="143"/>
      <c r="GGL8" s="143"/>
      <c r="GGM8" s="143"/>
      <c r="GGN8" s="143"/>
      <c r="GGO8" s="143"/>
      <c r="GGP8" s="143"/>
      <c r="GGQ8" s="143"/>
      <c r="GGR8" s="143"/>
      <c r="GGS8" s="143"/>
      <c r="GGT8" s="143"/>
      <c r="GGU8" s="143"/>
      <c r="GGV8" s="143"/>
      <c r="GGW8" s="143"/>
      <c r="GGX8" s="143"/>
      <c r="GGY8" s="143"/>
      <c r="GGZ8" s="143"/>
      <c r="GHA8" s="143"/>
      <c r="GHB8" s="143"/>
      <c r="GHC8" s="143"/>
      <c r="GHD8" s="143"/>
      <c r="GHE8" s="143"/>
      <c r="GHF8" s="143"/>
      <c r="GHG8" s="143"/>
      <c r="GHH8" s="143"/>
      <c r="GHI8" s="143"/>
      <c r="GHJ8" s="143"/>
      <c r="GHK8" s="143"/>
      <c r="GHL8" s="143"/>
      <c r="GHM8" s="143"/>
      <c r="GHN8" s="143"/>
      <c r="GHO8" s="143"/>
      <c r="GHP8" s="143"/>
      <c r="GHQ8" s="143"/>
      <c r="GHR8" s="143"/>
      <c r="GHS8" s="143"/>
      <c r="GHT8" s="143"/>
      <c r="GHU8" s="143"/>
      <c r="GHV8" s="143"/>
      <c r="GHW8" s="143"/>
      <c r="GHX8" s="143"/>
      <c r="GHY8" s="143"/>
      <c r="GHZ8" s="143"/>
      <c r="GIA8" s="143"/>
      <c r="GIB8" s="143"/>
      <c r="GIC8" s="143"/>
      <c r="GID8" s="143"/>
      <c r="GIE8" s="143"/>
      <c r="GIF8" s="143"/>
      <c r="GIG8" s="143"/>
      <c r="GIH8" s="143"/>
      <c r="GII8" s="143"/>
      <c r="GIJ8" s="143"/>
      <c r="GIK8" s="143"/>
      <c r="GIL8" s="143"/>
      <c r="GIM8" s="143"/>
      <c r="GIN8" s="143"/>
      <c r="GIO8" s="143"/>
      <c r="GIP8" s="143"/>
      <c r="GIQ8" s="143"/>
      <c r="GIR8" s="143"/>
      <c r="GIS8" s="143"/>
      <c r="GIT8" s="143"/>
      <c r="GIU8" s="143"/>
      <c r="GIV8" s="143"/>
      <c r="GIW8" s="143"/>
      <c r="GIX8" s="143"/>
      <c r="GIY8" s="143"/>
      <c r="GIZ8" s="143"/>
      <c r="GJA8" s="143"/>
      <c r="GJB8" s="143"/>
      <c r="GJC8" s="143"/>
      <c r="GJD8" s="143"/>
      <c r="GJE8" s="143"/>
      <c r="GJF8" s="143"/>
      <c r="GJG8" s="143"/>
      <c r="GJH8" s="143"/>
      <c r="GJI8" s="143"/>
      <c r="GJJ8" s="143"/>
      <c r="GJK8" s="143"/>
      <c r="GJL8" s="143"/>
      <c r="GJM8" s="143"/>
      <c r="GJN8" s="143"/>
      <c r="GJO8" s="143"/>
      <c r="GJP8" s="143"/>
      <c r="GJQ8" s="143"/>
      <c r="GJR8" s="143"/>
      <c r="GJS8" s="143"/>
      <c r="GJT8" s="143"/>
      <c r="GJU8" s="143"/>
      <c r="GJV8" s="143"/>
      <c r="GJW8" s="143"/>
      <c r="GJX8" s="143"/>
      <c r="GJY8" s="143"/>
      <c r="GJZ8" s="143"/>
      <c r="GKA8" s="143"/>
      <c r="GKB8" s="143"/>
      <c r="GKC8" s="143"/>
      <c r="GKD8" s="143"/>
      <c r="GKE8" s="143"/>
      <c r="GKF8" s="143"/>
      <c r="GKG8" s="143"/>
      <c r="GKH8" s="143"/>
      <c r="GKI8" s="143"/>
      <c r="GKJ8" s="143"/>
      <c r="GKK8" s="143"/>
      <c r="GKL8" s="143"/>
      <c r="GKM8" s="143"/>
      <c r="GKN8" s="143"/>
      <c r="GKO8" s="143"/>
      <c r="GKP8" s="143"/>
      <c r="GKQ8" s="143"/>
      <c r="GKR8" s="143"/>
      <c r="GKS8" s="143"/>
      <c r="GKT8" s="143"/>
      <c r="GKU8" s="143"/>
      <c r="GKV8" s="143"/>
      <c r="GKW8" s="143"/>
      <c r="GKX8" s="143"/>
      <c r="GKY8" s="143"/>
      <c r="GKZ8" s="143"/>
      <c r="GLA8" s="143"/>
      <c r="GLB8" s="143"/>
      <c r="GLC8" s="143"/>
      <c r="GLD8" s="143"/>
      <c r="GLE8" s="143"/>
      <c r="GLF8" s="143"/>
      <c r="GLG8" s="143"/>
      <c r="GLH8" s="143"/>
      <c r="GLI8" s="143"/>
      <c r="GLJ8" s="143"/>
      <c r="GLK8" s="143"/>
      <c r="GLL8" s="143"/>
      <c r="GLM8" s="143"/>
      <c r="GLN8" s="143"/>
      <c r="GLO8" s="143"/>
      <c r="GLP8" s="143"/>
      <c r="GLQ8" s="143"/>
      <c r="GLR8" s="143"/>
      <c r="GLS8" s="143"/>
      <c r="GLT8" s="143"/>
      <c r="GLU8" s="143"/>
      <c r="GLV8" s="143"/>
      <c r="GLW8" s="143"/>
      <c r="GLX8" s="143"/>
      <c r="GLY8" s="143"/>
      <c r="GLZ8" s="143"/>
      <c r="GMA8" s="143"/>
      <c r="GMB8" s="143"/>
      <c r="GMC8" s="143"/>
      <c r="GMD8" s="143"/>
      <c r="GME8" s="143"/>
      <c r="GMF8" s="143"/>
      <c r="GMG8" s="143"/>
      <c r="GMH8" s="143"/>
      <c r="GMI8" s="143"/>
      <c r="GMJ8" s="143"/>
      <c r="GMK8" s="143"/>
      <c r="GML8" s="143"/>
      <c r="GMM8" s="143"/>
      <c r="GMN8" s="143"/>
      <c r="GMO8" s="143"/>
      <c r="GMP8" s="143"/>
      <c r="GMQ8" s="143"/>
      <c r="GMR8" s="143"/>
      <c r="GMS8" s="143"/>
      <c r="GMT8" s="143"/>
      <c r="GMU8" s="143"/>
      <c r="GMV8" s="143"/>
      <c r="GMW8" s="143"/>
      <c r="GMX8" s="143"/>
      <c r="GMY8" s="143"/>
      <c r="GMZ8" s="143"/>
      <c r="GNA8" s="143"/>
      <c r="GNB8" s="143"/>
      <c r="GNC8" s="143"/>
      <c r="GND8" s="143"/>
      <c r="GNE8" s="143"/>
      <c r="GNF8" s="143"/>
      <c r="GNG8" s="143"/>
      <c r="GNH8" s="143"/>
      <c r="GNI8" s="143"/>
      <c r="GNJ8" s="143"/>
      <c r="GNK8" s="143"/>
      <c r="GNL8" s="143"/>
      <c r="GNM8" s="143"/>
      <c r="GNN8" s="143"/>
      <c r="GNO8" s="143"/>
      <c r="GNP8" s="143"/>
      <c r="GNQ8" s="143"/>
      <c r="GNR8" s="143"/>
      <c r="GNS8" s="143"/>
      <c r="GNT8" s="143"/>
      <c r="GNU8" s="143"/>
      <c r="GNV8" s="143"/>
      <c r="GNW8" s="143"/>
      <c r="GNX8" s="143"/>
      <c r="GNY8" s="143"/>
      <c r="GNZ8" s="143"/>
      <c r="GOA8" s="143"/>
      <c r="GOB8" s="143"/>
      <c r="GOC8" s="143"/>
      <c r="GOD8" s="143"/>
      <c r="GOE8" s="143"/>
      <c r="GOF8" s="143"/>
      <c r="GOG8" s="143"/>
      <c r="GOH8" s="143"/>
      <c r="GOI8" s="143"/>
      <c r="GOJ8" s="143"/>
      <c r="GOK8" s="143"/>
      <c r="GOL8" s="143"/>
      <c r="GOM8" s="143"/>
      <c r="GON8" s="143"/>
      <c r="GOO8" s="143"/>
      <c r="GOP8" s="143"/>
      <c r="GOQ8" s="143"/>
      <c r="GOR8" s="143"/>
      <c r="GOS8" s="143"/>
      <c r="GOT8" s="143"/>
      <c r="GOU8" s="143"/>
      <c r="GOV8" s="143"/>
      <c r="GOW8" s="143"/>
      <c r="GOX8" s="143"/>
      <c r="GOY8" s="143"/>
      <c r="GOZ8" s="143"/>
      <c r="GPA8" s="143"/>
      <c r="GPB8" s="143"/>
      <c r="GPC8" s="143"/>
      <c r="GPD8" s="143"/>
      <c r="GPE8" s="143"/>
      <c r="GPF8" s="143"/>
      <c r="GPG8" s="143"/>
      <c r="GPH8" s="143"/>
      <c r="GPI8" s="143"/>
      <c r="GPJ8" s="143"/>
      <c r="GPK8" s="143"/>
      <c r="GPL8" s="143"/>
      <c r="GPM8" s="143"/>
      <c r="GPN8" s="143"/>
      <c r="GPO8" s="143"/>
      <c r="GPP8" s="143"/>
      <c r="GPQ8" s="143"/>
      <c r="GPR8" s="143"/>
      <c r="GPS8" s="143"/>
      <c r="GPT8" s="143"/>
      <c r="GPU8" s="143"/>
      <c r="GPV8" s="143"/>
      <c r="GPW8" s="143"/>
      <c r="GPX8" s="143"/>
      <c r="GPY8" s="143"/>
      <c r="GPZ8" s="143"/>
      <c r="GQA8" s="143"/>
      <c r="GQB8" s="143"/>
      <c r="GQC8" s="143"/>
      <c r="GQD8" s="143"/>
      <c r="GQE8" s="143"/>
      <c r="GQF8" s="143"/>
      <c r="GQG8" s="143"/>
      <c r="GQH8" s="143"/>
      <c r="GQI8" s="143"/>
      <c r="GQJ8" s="143"/>
      <c r="GQK8" s="143"/>
      <c r="GQL8" s="143"/>
      <c r="GQM8" s="143"/>
      <c r="GQN8" s="143"/>
      <c r="GQO8" s="143"/>
      <c r="GQP8" s="143"/>
      <c r="GQQ8" s="143"/>
      <c r="GQR8" s="143"/>
      <c r="GQS8" s="143"/>
      <c r="GQT8" s="143"/>
      <c r="GQU8" s="143"/>
      <c r="GQV8" s="143"/>
      <c r="GQW8" s="143"/>
      <c r="GQX8" s="143"/>
      <c r="GQY8" s="143"/>
      <c r="GQZ8" s="143"/>
      <c r="GRA8" s="143"/>
      <c r="GRB8" s="143"/>
      <c r="GRC8" s="143"/>
      <c r="GRD8" s="143"/>
      <c r="GRE8" s="143"/>
      <c r="GRF8" s="143"/>
      <c r="GRG8" s="143"/>
      <c r="GRH8" s="143"/>
      <c r="GRI8" s="143"/>
      <c r="GRJ8" s="143"/>
      <c r="GRK8" s="143"/>
      <c r="GRL8" s="143"/>
      <c r="GRM8" s="143"/>
      <c r="GRN8" s="143"/>
      <c r="GRO8" s="143"/>
      <c r="GRP8" s="143"/>
      <c r="GRQ8" s="143"/>
      <c r="GRR8" s="143"/>
      <c r="GRS8" s="143"/>
      <c r="GRT8" s="143"/>
      <c r="GRU8" s="143"/>
      <c r="GRV8" s="143"/>
      <c r="GRW8" s="143"/>
      <c r="GRX8" s="143"/>
      <c r="GRY8" s="143"/>
      <c r="GRZ8" s="143"/>
      <c r="GSA8" s="143"/>
      <c r="GSB8" s="143"/>
      <c r="GSC8" s="143"/>
      <c r="GSD8" s="143"/>
      <c r="GSE8" s="143"/>
      <c r="GSF8" s="143"/>
      <c r="GSG8" s="143"/>
      <c r="GSH8" s="143"/>
      <c r="GSI8" s="143"/>
      <c r="GSJ8" s="143"/>
      <c r="GSK8" s="143"/>
      <c r="GSL8" s="143"/>
      <c r="GSM8" s="143"/>
      <c r="GSN8" s="143"/>
      <c r="GSO8" s="143"/>
      <c r="GSP8" s="143"/>
      <c r="GSQ8" s="143"/>
      <c r="GSR8" s="143"/>
      <c r="GSS8" s="143"/>
      <c r="GST8" s="143"/>
      <c r="GSU8" s="143"/>
      <c r="GSV8" s="143"/>
      <c r="GSW8" s="143"/>
      <c r="GSX8" s="143"/>
      <c r="GSY8" s="143"/>
      <c r="GSZ8" s="143"/>
      <c r="GTA8" s="143"/>
      <c r="GTB8" s="143"/>
      <c r="GTC8" s="143"/>
      <c r="GTD8" s="143"/>
      <c r="GTE8" s="143"/>
      <c r="GTF8" s="143"/>
      <c r="GTG8" s="143"/>
      <c r="GTH8" s="143"/>
      <c r="GTI8" s="143"/>
      <c r="GTJ8" s="143"/>
      <c r="GTK8" s="143"/>
      <c r="GTL8" s="143"/>
      <c r="GTM8" s="143"/>
      <c r="GTN8" s="143"/>
      <c r="GTO8" s="143"/>
      <c r="GTP8" s="143"/>
      <c r="GTQ8" s="143"/>
      <c r="GTR8" s="143"/>
      <c r="GTS8" s="143"/>
      <c r="GTT8" s="143"/>
      <c r="GTU8" s="143"/>
      <c r="GTV8" s="143"/>
      <c r="GTW8" s="143"/>
      <c r="GTX8" s="143"/>
      <c r="GTY8" s="143"/>
      <c r="GTZ8" s="143"/>
      <c r="GUA8" s="143"/>
      <c r="GUB8" s="143"/>
      <c r="GUC8" s="143"/>
      <c r="GUD8" s="143"/>
      <c r="GUE8" s="143"/>
      <c r="GUF8" s="143"/>
      <c r="GUG8" s="143"/>
      <c r="GUH8" s="143"/>
      <c r="GUI8" s="143"/>
      <c r="GUJ8" s="143"/>
      <c r="GUK8" s="143"/>
      <c r="GUL8" s="143"/>
      <c r="GUM8" s="143"/>
      <c r="GUN8" s="143"/>
      <c r="GUO8" s="143"/>
      <c r="GUP8" s="143"/>
      <c r="GUQ8" s="143"/>
      <c r="GUR8" s="143"/>
      <c r="GUS8" s="143"/>
      <c r="GUT8" s="143"/>
      <c r="GUU8" s="143"/>
      <c r="GUV8" s="143"/>
      <c r="GUW8" s="143"/>
      <c r="GUX8" s="143"/>
      <c r="GUY8" s="143"/>
      <c r="GUZ8" s="143"/>
      <c r="GVA8" s="143"/>
      <c r="GVB8" s="143"/>
      <c r="GVC8" s="143"/>
      <c r="GVD8" s="143"/>
      <c r="GVE8" s="143"/>
      <c r="GVF8" s="143"/>
      <c r="GVG8" s="143"/>
      <c r="GVH8" s="143"/>
      <c r="GVI8" s="143"/>
      <c r="GVJ8" s="143"/>
      <c r="GVK8" s="143"/>
      <c r="GVL8" s="143"/>
      <c r="GVM8" s="143"/>
      <c r="GVN8" s="143"/>
      <c r="GVO8" s="143"/>
      <c r="GVP8" s="143"/>
      <c r="GVQ8" s="143"/>
      <c r="GVR8" s="143"/>
      <c r="GVS8" s="143"/>
      <c r="GVT8" s="143"/>
      <c r="GVU8" s="143"/>
      <c r="GVV8" s="143"/>
      <c r="GVW8" s="143"/>
      <c r="GVX8" s="143"/>
      <c r="GVY8" s="143"/>
      <c r="GVZ8" s="143"/>
      <c r="GWA8" s="143"/>
      <c r="GWB8" s="143"/>
      <c r="GWC8" s="143"/>
      <c r="GWD8" s="143"/>
      <c r="GWE8" s="143"/>
      <c r="GWF8" s="143"/>
      <c r="GWG8" s="143"/>
      <c r="GWH8" s="143"/>
      <c r="GWI8" s="143"/>
      <c r="GWJ8" s="143"/>
      <c r="GWK8" s="143"/>
      <c r="GWL8" s="143"/>
      <c r="GWM8" s="143"/>
      <c r="GWN8" s="143"/>
      <c r="GWO8" s="143"/>
      <c r="GWP8" s="143"/>
      <c r="GWQ8" s="143"/>
      <c r="GWR8" s="143"/>
      <c r="GWS8" s="143"/>
      <c r="GWT8" s="143"/>
      <c r="GWU8" s="143"/>
      <c r="GWV8" s="143"/>
      <c r="GWW8" s="143"/>
      <c r="GWX8" s="143"/>
      <c r="GWY8" s="143"/>
      <c r="GWZ8" s="143"/>
      <c r="GXA8" s="143"/>
      <c r="GXB8" s="143"/>
      <c r="GXC8" s="143"/>
      <c r="GXD8" s="143"/>
      <c r="GXE8" s="143"/>
      <c r="GXF8" s="143"/>
      <c r="GXG8" s="143"/>
      <c r="GXH8" s="143"/>
      <c r="GXI8" s="143"/>
      <c r="GXJ8" s="143"/>
      <c r="GXK8" s="143"/>
      <c r="GXL8" s="143"/>
      <c r="GXM8" s="143"/>
      <c r="GXN8" s="143"/>
      <c r="GXO8" s="143"/>
      <c r="GXP8" s="143"/>
      <c r="GXQ8" s="143"/>
      <c r="GXR8" s="143"/>
      <c r="GXS8" s="143"/>
      <c r="GXT8" s="143"/>
      <c r="GXU8" s="143"/>
      <c r="GXV8" s="143"/>
      <c r="GXW8" s="143"/>
      <c r="GXX8" s="143"/>
      <c r="GXY8" s="143"/>
      <c r="GXZ8" s="143"/>
      <c r="GYA8" s="143"/>
      <c r="GYB8" s="143"/>
      <c r="GYC8" s="143"/>
      <c r="GYD8" s="143"/>
      <c r="GYE8" s="143"/>
      <c r="GYF8" s="143"/>
      <c r="GYG8" s="143"/>
      <c r="GYH8" s="143"/>
      <c r="GYI8" s="143"/>
      <c r="GYJ8" s="143"/>
      <c r="GYK8" s="143"/>
      <c r="GYL8" s="143"/>
      <c r="GYM8" s="143"/>
      <c r="GYN8" s="143"/>
      <c r="GYO8" s="143"/>
      <c r="GYP8" s="143"/>
      <c r="GYQ8" s="143"/>
      <c r="GYR8" s="143"/>
      <c r="GYS8" s="143"/>
      <c r="GYT8" s="143"/>
      <c r="GYU8" s="143"/>
      <c r="GYV8" s="143"/>
      <c r="GYW8" s="143"/>
      <c r="GYX8" s="143"/>
      <c r="GYY8" s="143"/>
      <c r="GYZ8" s="143"/>
      <c r="GZA8" s="143"/>
      <c r="GZB8" s="143"/>
      <c r="GZC8" s="143"/>
      <c r="GZD8" s="143"/>
      <c r="GZE8" s="143"/>
      <c r="GZF8" s="143"/>
      <c r="GZG8" s="143"/>
      <c r="GZH8" s="143"/>
      <c r="GZI8" s="143"/>
      <c r="GZJ8" s="143"/>
      <c r="GZK8" s="143"/>
      <c r="GZL8" s="143"/>
      <c r="GZM8" s="143"/>
      <c r="GZN8" s="143"/>
      <c r="GZO8" s="143"/>
      <c r="GZP8" s="143"/>
      <c r="GZQ8" s="143"/>
      <c r="GZR8" s="143"/>
      <c r="GZS8" s="143"/>
      <c r="GZT8" s="143"/>
      <c r="GZU8" s="143"/>
      <c r="GZV8" s="143"/>
      <c r="GZW8" s="143"/>
      <c r="GZX8" s="143"/>
      <c r="GZY8" s="143"/>
      <c r="GZZ8" s="143"/>
      <c r="HAA8" s="143"/>
      <c r="HAB8" s="143"/>
      <c r="HAC8" s="143"/>
      <c r="HAD8" s="143"/>
      <c r="HAE8" s="143"/>
      <c r="HAF8" s="143"/>
      <c r="HAG8" s="143"/>
      <c r="HAH8" s="143"/>
      <c r="HAI8" s="143"/>
      <c r="HAJ8" s="143"/>
      <c r="HAK8" s="143"/>
      <c r="HAL8" s="143"/>
      <c r="HAM8" s="143"/>
      <c r="HAN8" s="143"/>
      <c r="HAO8" s="143"/>
      <c r="HAP8" s="143"/>
      <c r="HAQ8" s="143"/>
      <c r="HAR8" s="143"/>
      <c r="HAS8" s="143"/>
      <c r="HAT8" s="143"/>
      <c r="HAU8" s="143"/>
      <c r="HAV8" s="143"/>
      <c r="HAW8" s="143"/>
      <c r="HAX8" s="143"/>
      <c r="HAY8" s="143"/>
      <c r="HAZ8" s="143"/>
      <c r="HBA8" s="143"/>
      <c r="HBB8" s="143"/>
      <c r="HBC8" s="143"/>
      <c r="HBD8" s="143"/>
      <c r="HBE8" s="143"/>
      <c r="HBF8" s="143"/>
      <c r="HBG8" s="143"/>
      <c r="HBH8" s="143"/>
      <c r="HBI8" s="143"/>
      <c r="HBJ8" s="143"/>
      <c r="HBK8" s="143"/>
      <c r="HBL8" s="143"/>
      <c r="HBM8" s="143"/>
      <c r="HBN8" s="143"/>
      <c r="HBO8" s="143"/>
      <c r="HBP8" s="143"/>
      <c r="HBQ8" s="143"/>
      <c r="HBR8" s="143"/>
      <c r="HBS8" s="143"/>
      <c r="HBT8" s="143"/>
      <c r="HBU8" s="143"/>
      <c r="HBV8" s="143"/>
      <c r="HBW8" s="143"/>
      <c r="HBX8" s="143"/>
      <c r="HBY8" s="143"/>
      <c r="HBZ8" s="143"/>
      <c r="HCA8" s="143"/>
      <c r="HCB8" s="143"/>
      <c r="HCC8" s="143"/>
      <c r="HCD8" s="143"/>
      <c r="HCE8" s="143"/>
      <c r="HCF8" s="143"/>
      <c r="HCG8" s="143"/>
      <c r="HCH8" s="143"/>
      <c r="HCI8" s="143"/>
      <c r="HCJ8" s="143"/>
      <c r="HCK8" s="143"/>
      <c r="HCL8" s="143"/>
      <c r="HCM8" s="143"/>
      <c r="HCN8" s="143"/>
      <c r="HCO8" s="143"/>
      <c r="HCP8" s="143"/>
      <c r="HCQ8" s="143"/>
      <c r="HCR8" s="143"/>
      <c r="HCS8" s="143"/>
      <c r="HCT8" s="143"/>
      <c r="HCU8" s="143"/>
      <c r="HCV8" s="143"/>
      <c r="HCW8" s="143"/>
      <c r="HCX8" s="143"/>
      <c r="HCY8" s="143"/>
      <c r="HCZ8" s="143"/>
      <c r="HDA8" s="143"/>
      <c r="HDB8" s="143"/>
      <c r="HDC8" s="143"/>
      <c r="HDD8" s="143"/>
      <c r="HDE8" s="143"/>
      <c r="HDF8" s="143"/>
      <c r="HDG8" s="143"/>
      <c r="HDH8" s="143"/>
      <c r="HDI8" s="143"/>
      <c r="HDJ8" s="143"/>
      <c r="HDK8" s="143"/>
      <c r="HDL8" s="143"/>
      <c r="HDM8" s="143"/>
      <c r="HDN8" s="143"/>
      <c r="HDO8" s="143"/>
      <c r="HDP8" s="143"/>
      <c r="HDQ8" s="143"/>
      <c r="HDR8" s="143"/>
      <c r="HDS8" s="143"/>
      <c r="HDT8" s="143"/>
      <c r="HDU8" s="143"/>
      <c r="HDV8" s="143"/>
      <c r="HDW8" s="143"/>
      <c r="HDX8" s="143"/>
      <c r="HDY8" s="143"/>
      <c r="HDZ8" s="143"/>
      <c r="HEA8" s="143"/>
      <c r="HEB8" s="143"/>
      <c r="HEC8" s="143"/>
      <c r="HED8" s="143"/>
      <c r="HEE8" s="143"/>
      <c r="HEF8" s="143"/>
      <c r="HEG8" s="143"/>
      <c r="HEH8" s="143"/>
      <c r="HEI8" s="143"/>
      <c r="HEJ8" s="143"/>
      <c r="HEK8" s="143"/>
      <c r="HEL8" s="143"/>
      <c r="HEM8" s="143"/>
      <c r="HEN8" s="143"/>
      <c r="HEO8" s="143"/>
      <c r="HEP8" s="143"/>
      <c r="HEQ8" s="143"/>
      <c r="HER8" s="143"/>
      <c r="HES8" s="143"/>
      <c r="HET8" s="143"/>
      <c r="HEU8" s="143"/>
      <c r="HEV8" s="143"/>
      <c r="HEW8" s="143"/>
      <c r="HEX8" s="143"/>
      <c r="HEY8" s="143"/>
      <c r="HEZ8" s="143"/>
      <c r="HFA8" s="143"/>
      <c r="HFB8" s="143"/>
      <c r="HFC8" s="143"/>
      <c r="HFD8" s="143"/>
      <c r="HFE8" s="143"/>
      <c r="HFF8" s="143"/>
      <c r="HFG8" s="143"/>
      <c r="HFH8" s="143"/>
      <c r="HFI8" s="143"/>
      <c r="HFJ8" s="143"/>
      <c r="HFK8" s="143"/>
      <c r="HFL8" s="143"/>
      <c r="HFM8" s="143"/>
      <c r="HFN8" s="143"/>
      <c r="HFO8" s="143"/>
      <c r="HFP8" s="143"/>
      <c r="HFQ8" s="143"/>
      <c r="HFR8" s="143"/>
      <c r="HFS8" s="143"/>
      <c r="HFT8" s="143"/>
      <c r="HFU8" s="143"/>
      <c r="HFV8" s="143"/>
      <c r="HFW8" s="143"/>
      <c r="HFX8" s="143"/>
      <c r="HFY8" s="143"/>
      <c r="HFZ8" s="143"/>
      <c r="HGA8" s="143"/>
      <c r="HGB8" s="143"/>
      <c r="HGC8" s="143"/>
      <c r="HGD8" s="143"/>
      <c r="HGE8" s="143"/>
      <c r="HGF8" s="143"/>
      <c r="HGG8" s="143"/>
      <c r="HGH8" s="143"/>
      <c r="HGI8" s="143"/>
      <c r="HGJ8" s="143"/>
      <c r="HGK8" s="143"/>
      <c r="HGL8" s="143"/>
      <c r="HGM8" s="143"/>
      <c r="HGN8" s="143"/>
      <c r="HGO8" s="143"/>
      <c r="HGP8" s="143"/>
      <c r="HGQ8" s="143"/>
      <c r="HGR8" s="143"/>
      <c r="HGS8" s="143"/>
      <c r="HGT8" s="143"/>
      <c r="HGU8" s="143"/>
      <c r="HGV8" s="143"/>
      <c r="HGW8" s="143"/>
      <c r="HGX8" s="143"/>
      <c r="HGY8" s="143"/>
      <c r="HGZ8" s="143"/>
      <c r="HHA8" s="143"/>
      <c r="HHB8" s="143"/>
      <c r="HHC8" s="143"/>
      <c r="HHD8" s="143"/>
      <c r="HHE8" s="143"/>
      <c r="HHF8" s="143"/>
      <c r="HHG8" s="143"/>
      <c r="HHH8" s="143"/>
      <c r="HHI8" s="143"/>
      <c r="HHJ8" s="143"/>
      <c r="HHK8" s="143"/>
      <c r="HHL8" s="143"/>
      <c r="HHM8" s="143"/>
      <c r="HHN8" s="143"/>
      <c r="HHO8" s="143"/>
      <c r="HHP8" s="143"/>
      <c r="HHQ8" s="143"/>
      <c r="HHR8" s="143"/>
      <c r="HHS8" s="143"/>
      <c r="HHT8" s="143"/>
      <c r="HHU8" s="143"/>
      <c r="HHV8" s="143"/>
      <c r="HHW8" s="143"/>
      <c r="HHX8" s="143"/>
      <c r="HHY8" s="143"/>
      <c r="HHZ8" s="143"/>
      <c r="HIA8" s="143"/>
      <c r="HIB8" s="143"/>
      <c r="HIC8" s="143"/>
      <c r="HID8" s="143"/>
      <c r="HIE8" s="143"/>
      <c r="HIF8" s="143"/>
      <c r="HIG8" s="143"/>
      <c r="HIH8" s="143"/>
      <c r="HII8" s="143"/>
      <c r="HIJ8" s="143"/>
      <c r="HIK8" s="143"/>
      <c r="HIL8" s="143"/>
      <c r="HIM8" s="143"/>
      <c r="HIN8" s="143"/>
      <c r="HIO8" s="143"/>
      <c r="HIP8" s="143"/>
      <c r="HIQ8" s="143"/>
      <c r="HIR8" s="143"/>
      <c r="HIS8" s="143"/>
      <c r="HIT8" s="143"/>
      <c r="HIU8" s="143"/>
      <c r="HIV8" s="143"/>
      <c r="HIW8" s="143"/>
      <c r="HIX8" s="143"/>
      <c r="HIY8" s="143"/>
      <c r="HIZ8" s="143"/>
      <c r="HJA8" s="143"/>
      <c r="HJB8" s="143"/>
      <c r="HJC8" s="143"/>
      <c r="HJD8" s="143"/>
      <c r="HJE8" s="143"/>
      <c r="HJF8" s="143"/>
      <c r="HJG8" s="143"/>
      <c r="HJH8" s="143"/>
      <c r="HJI8" s="143"/>
      <c r="HJJ8" s="143"/>
      <c r="HJK8" s="143"/>
      <c r="HJL8" s="143"/>
      <c r="HJM8" s="143"/>
      <c r="HJN8" s="143"/>
      <c r="HJO8" s="143"/>
      <c r="HJP8" s="143"/>
      <c r="HJQ8" s="143"/>
      <c r="HJR8" s="143"/>
      <c r="HJS8" s="143"/>
      <c r="HJT8" s="143"/>
      <c r="HJU8" s="143"/>
      <c r="HJV8" s="143"/>
      <c r="HJW8" s="143"/>
      <c r="HJX8" s="143"/>
      <c r="HJY8" s="143"/>
      <c r="HJZ8" s="143"/>
      <c r="HKA8" s="143"/>
      <c r="HKB8" s="143"/>
      <c r="HKC8" s="143"/>
      <c r="HKD8" s="143"/>
      <c r="HKE8" s="143"/>
      <c r="HKF8" s="143"/>
      <c r="HKG8" s="143"/>
      <c r="HKH8" s="143"/>
      <c r="HKI8" s="143"/>
      <c r="HKJ8" s="143"/>
      <c r="HKK8" s="143"/>
      <c r="HKL8" s="143"/>
      <c r="HKM8" s="143"/>
      <c r="HKN8" s="143"/>
      <c r="HKO8" s="143"/>
      <c r="HKP8" s="143"/>
      <c r="HKQ8" s="143"/>
      <c r="HKR8" s="143"/>
      <c r="HKS8" s="143"/>
      <c r="HKT8" s="143"/>
      <c r="HKU8" s="143"/>
      <c r="HKV8" s="143"/>
      <c r="HKW8" s="143"/>
      <c r="HKX8" s="143"/>
      <c r="HKY8" s="143"/>
      <c r="HKZ8" s="143"/>
      <c r="HLA8" s="143"/>
      <c r="HLB8" s="143"/>
      <c r="HLC8" s="143"/>
      <c r="HLD8" s="143"/>
      <c r="HLE8" s="143"/>
      <c r="HLF8" s="143"/>
      <c r="HLG8" s="143"/>
      <c r="HLH8" s="143"/>
      <c r="HLI8" s="143"/>
      <c r="HLJ8" s="143"/>
      <c r="HLK8" s="143"/>
      <c r="HLL8" s="143"/>
      <c r="HLM8" s="143"/>
      <c r="HLN8" s="143"/>
      <c r="HLO8" s="143"/>
      <c r="HLP8" s="143"/>
      <c r="HLQ8" s="143"/>
      <c r="HLR8" s="143"/>
      <c r="HLS8" s="143"/>
      <c r="HLT8" s="143"/>
      <c r="HLU8" s="143"/>
      <c r="HLV8" s="143"/>
      <c r="HLW8" s="143"/>
      <c r="HLX8" s="143"/>
      <c r="HLY8" s="143"/>
      <c r="HLZ8" s="143"/>
      <c r="HMA8" s="143"/>
      <c r="HMB8" s="143"/>
      <c r="HMC8" s="143"/>
      <c r="HMD8" s="143"/>
      <c r="HME8" s="143"/>
      <c r="HMF8" s="143"/>
      <c r="HMG8" s="143"/>
      <c r="HMH8" s="143"/>
      <c r="HMI8" s="143"/>
      <c r="HMJ8" s="143"/>
      <c r="HMK8" s="143"/>
      <c r="HML8" s="143"/>
      <c r="HMM8" s="143"/>
      <c r="HMN8" s="143"/>
      <c r="HMO8" s="143"/>
      <c r="HMP8" s="143"/>
      <c r="HMQ8" s="143"/>
      <c r="HMR8" s="143"/>
      <c r="HMS8" s="143"/>
      <c r="HMT8" s="143"/>
      <c r="HMU8" s="143"/>
      <c r="HMV8" s="143"/>
      <c r="HMW8" s="143"/>
      <c r="HMX8" s="143"/>
      <c r="HMY8" s="143"/>
      <c r="HMZ8" s="143"/>
      <c r="HNA8" s="143"/>
      <c r="HNB8" s="143"/>
      <c r="HNC8" s="143"/>
      <c r="HND8" s="143"/>
      <c r="HNE8" s="143"/>
      <c r="HNF8" s="143"/>
      <c r="HNG8" s="143"/>
      <c r="HNH8" s="143"/>
      <c r="HNI8" s="143"/>
      <c r="HNJ8" s="143"/>
      <c r="HNK8" s="143"/>
      <c r="HNL8" s="143"/>
      <c r="HNM8" s="143"/>
      <c r="HNN8" s="143"/>
      <c r="HNO8" s="143"/>
      <c r="HNP8" s="143"/>
      <c r="HNQ8" s="143"/>
      <c r="HNR8" s="143"/>
      <c r="HNS8" s="143"/>
      <c r="HNT8" s="143"/>
      <c r="HNU8" s="143"/>
      <c r="HNV8" s="143"/>
      <c r="HNW8" s="143"/>
      <c r="HNX8" s="143"/>
      <c r="HNY8" s="143"/>
      <c r="HNZ8" s="143"/>
      <c r="HOA8" s="143"/>
      <c r="HOB8" s="143"/>
      <c r="HOC8" s="143"/>
      <c r="HOD8" s="143"/>
      <c r="HOE8" s="143"/>
      <c r="HOF8" s="143"/>
      <c r="HOG8" s="143"/>
      <c r="HOH8" s="143"/>
      <c r="HOI8" s="143"/>
      <c r="HOJ8" s="143"/>
      <c r="HOK8" s="143"/>
      <c r="HOL8" s="143"/>
      <c r="HOM8" s="143"/>
      <c r="HON8" s="143"/>
      <c r="HOO8" s="143"/>
      <c r="HOP8" s="143"/>
      <c r="HOQ8" s="143"/>
      <c r="HOR8" s="143"/>
      <c r="HOS8" s="143"/>
      <c r="HOT8" s="143"/>
      <c r="HOU8" s="143"/>
      <c r="HOV8" s="143"/>
      <c r="HOW8" s="143"/>
      <c r="HOX8" s="143"/>
      <c r="HOY8" s="143"/>
      <c r="HOZ8" s="143"/>
      <c r="HPA8" s="143"/>
      <c r="HPB8" s="143"/>
      <c r="HPC8" s="143"/>
      <c r="HPD8" s="143"/>
      <c r="HPE8" s="143"/>
      <c r="HPF8" s="143"/>
      <c r="HPG8" s="143"/>
      <c r="HPH8" s="143"/>
      <c r="HPI8" s="143"/>
      <c r="HPJ8" s="143"/>
      <c r="HPK8" s="143"/>
      <c r="HPL8" s="143"/>
      <c r="HPM8" s="143"/>
      <c r="HPN8" s="143"/>
      <c r="HPO8" s="143"/>
      <c r="HPP8" s="143"/>
      <c r="HPQ8" s="143"/>
      <c r="HPR8" s="143"/>
      <c r="HPS8" s="143"/>
      <c r="HPT8" s="143"/>
      <c r="HPU8" s="143"/>
      <c r="HPV8" s="143"/>
      <c r="HPW8" s="143"/>
      <c r="HPX8" s="143"/>
      <c r="HPY8" s="143"/>
      <c r="HPZ8" s="143"/>
      <c r="HQA8" s="143"/>
      <c r="HQB8" s="143"/>
      <c r="HQC8" s="143"/>
      <c r="HQD8" s="143"/>
      <c r="HQE8" s="143"/>
      <c r="HQF8" s="143"/>
      <c r="HQG8" s="143"/>
      <c r="HQH8" s="143"/>
      <c r="HQI8" s="143"/>
      <c r="HQJ8" s="143"/>
      <c r="HQK8" s="143"/>
      <c r="HQL8" s="143"/>
      <c r="HQM8" s="143"/>
      <c r="HQN8" s="143"/>
      <c r="HQO8" s="143"/>
      <c r="HQP8" s="143"/>
      <c r="HQQ8" s="143"/>
      <c r="HQR8" s="143"/>
      <c r="HQS8" s="143"/>
      <c r="HQT8" s="143"/>
      <c r="HQU8" s="143"/>
      <c r="HQV8" s="143"/>
      <c r="HQW8" s="143"/>
      <c r="HQX8" s="143"/>
      <c r="HQY8" s="143"/>
      <c r="HQZ8" s="143"/>
      <c r="HRA8" s="143"/>
      <c r="HRB8" s="143"/>
      <c r="HRC8" s="143"/>
      <c r="HRD8" s="143"/>
      <c r="HRE8" s="143"/>
      <c r="HRF8" s="143"/>
      <c r="HRG8" s="143"/>
      <c r="HRH8" s="143"/>
      <c r="HRI8" s="143"/>
      <c r="HRJ8" s="143"/>
      <c r="HRK8" s="143"/>
      <c r="HRL8" s="143"/>
      <c r="HRM8" s="143"/>
      <c r="HRN8" s="143"/>
      <c r="HRO8" s="143"/>
      <c r="HRP8" s="143"/>
      <c r="HRQ8" s="143"/>
      <c r="HRR8" s="143"/>
      <c r="HRS8" s="143"/>
      <c r="HRT8" s="143"/>
      <c r="HRU8" s="143"/>
      <c r="HRV8" s="143"/>
      <c r="HRW8" s="143"/>
      <c r="HRX8" s="143"/>
      <c r="HRY8" s="143"/>
      <c r="HRZ8" s="143"/>
      <c r="HSA8" s="143"/>
      <c r="HSB8" s="143"/>
      <c r="HSC8" s="143"/>
      <c r="HSD8" s="143"/>
      <c r="HSE8" s="143"/>
      <c r="HSF8" s="143"/>
      <c r="HSG8" s="143"/>
      <c r="HSH8" s="143"/>
      <c r="HSI8" s="143"/>
      <c r="HSJ8" s="143"/>
      <c r="HSK8" s="143"/>
      <c r="HSL8" s="143"/>
      <c r="HSM8" s="143"/>
      <c r="HSN8" s="143"/>
      <c r="HSO8" s="143"/>
      <c r="HSP8" s="143"/>
      <c r="HSQ8" s="143"/>
      <c r="HSR8" s="143"/>
      <c r="HSS8" s="143"/>
      <c r="HST8" s="143"/>
      <c r="HSU8" s="143"/>
      <c r="HSV8" s="143"/>
      <c r="HSW8" s="143"/>
      <c r="HSX8" s="143"/>
      <c r="HSY8" s="143"/>
      <c r="HSZ8" s="143"/>
      <c r="HTA8" s="143"/>
      <c r="HTB8" s="143"/>
      <c r="HTC8" s="143"/>
      <c r="HTD8" s="143"/>
      <c r="HTE8" s="143"/>
      <c r="HTF8" s="143"/>
      <c r="HTG8" s="143"/>
      <c r="HTH8" s="143"/>
      <c r="HTI8" s="143"/>
      <c r="HTJ8" s="143"/>
      <c r="HTK8" s="143"/>
      <c r="HTL8" s="143"/>
      <c r="HTM8" s="143"/>
      <c r="HTN8" s="143"/>
      <c r="HTO8" s="143"/>
      <c r="HTP8" s="143"/>
      <c r="HTQ8" s="143"/>
      <c r="HTR8" s="143"/>
      <c r="HTS8" s="143"/>
      <c r="HTT8" s="143"/>
      <c r="HTU8" s="143"/>
      <c r="HTV8" s="143"/>
      <c r="HTW8" s="143"/>
      <c r="HTX8" s="143"/>
      <c r="HTY8" s="143"/>
      <c r="HTZ8" s="143"/>
      <c r="HUA8" s="143"/>
      <c r="HUB8" s="143"/>
      <c r="HUC8" s="143"/>
      <c r="HUD8" s="143"/>
      <c r="HUE8" s="143"/>
      <c r="HUF8" s="143"/>
      <c r="HUG8" s="143"/>
      <c r="HUH8" s="143"/>
      <c r="HUI8" s="143"/>
      <c r="HUJ8" s="143"/>
      <c r="HUK8" s="143"/>
      <c r="HUL8" s="143"/>
      <c r="HUM8" s="143"/>
      <c r="HUN8" s="143"/>
      <c r="HUO8" s="143"/>
      <c r="HUP8" s="143"/>
      <c r="HUQ8" s="143"/>
      <c r="HUR8" s="143"/>
      <c r="HUS8" s="143"/>
      <c r="HUT8" s="143"/>
      <c r="HUU8" s="143"/>
      <c r="HUV8" s="143"/>
      <c r="HUW8" s="143"/>
      <c r="HUX8" s="143"/>
      <c r="HUY8" s="143"/>
      <c r="HUZ8" s="143"/>
      <c r="HVA8" s="143"/>
      <c r="HVB8" s="143"/>
      <c r="HVC8" s="143"/>
      <c r="HVD8" s="143"/>
      <c r="HVE8" s="143"/>
      <c r="HVF8" s="143"/>
      <c r="HVG8" s="143"/>
      <c r="HVH8" s="143"/>
      <c r="HVI8" s="143"/>
      <c r="HVJ8" s="143"/>
      <c r="HVK8" s="143"/>
      <c r="HVL8" s="143"/>
      <c r="HVM8" s="143"/>
      <c r="HVN8" s="143"/>
      <c r="HVO8" s="143"/>
      <c r="HVP8" s="143"/>
      <c r="HVQ8" s="143"/>
      <c r="HVR8" s="143"/>
      <c r="HVS8" s="143"/>
      <c r="HVT8" s="143"/>
      <c r="HVU8" s="143"/>
      <c r="HVV8" s="143"/>
      <c r="HVW8" s="143"/>
      <c r="HVX8" s="143"/>
      <c r="HVY8" s="143"/>
      <c r="HVZ8" s="143"/>
      <c r="HWA8" s="143"/>
      <c r="HWB8" s="143"/>
      <c r="HWC8" s="143"/>
      <c r="HWD8" s="143"/>
      <c r="HWE8" s="143"/>
      <c r="HWF8" s="143"/>
      <c r="HWG8" s="143"/>
      <c r="HWH8" s="143"/>
      <c r="HWI8" s="143"/>
      <c r="HWJ8" s="143"/>
      <c r="HWK8" s="143"/>
      <c r="HWL8" s="143"/>
      <c r="HWM8" s="143"/>
      <c r="HWN8" s="143"/>
      <c r="HWO8" s="143"/>
      <c r="HWP8" s="143"/>
      <c r="HWQ8" s="143"/>
      <c r="HWR8" s="143"/>
      <c r="HWS8" s="143"/>
      <c r="HWT8" s="143"/>
      <c r="HWU8" s="143"/>
      <c r="HWV8" s="143"/>
      <c r="HWW8" s="143"/>
      <c r="HWX8" s="143"/>
      <c r="HWY8" s="143"/>
      <c r="HWZ8" s="143"/>
      <c r="HXA8" s="143"/>
      <c r="HXB8" s="143"/>
      <c r="HXC8" s="143"/>
      <c r="HXD8" s="143"/>
      <c r="HXE8" s="143"/>
      <c r="HXF8" s="143"/>
      <c r="HXG8" s="143"/>
      <c r="HXH8" s="143"/>
      <c r="HXI8" s="143"/>
      <c r="HXJ8" s="143"/>
      <c r="HXK8" s="143"/>
      <c r="HXL8" s="143"/>
      <c r="HXM8" s="143"/>
      <c r="HXN8" s="143"/>
      <c r="HXO8" s="143"/>
      <c r="HXP8" s="143"/>
      <c r="HXQ8" s="143"/>
      <c r="HXR8" s="143"/>
      <c r="HXS8" s="143"/>
      <c r="HXT8" s="143"/>
      <c r="HXU8" s="143"/>
      <c r="HXV8" s="143"/>
      <c r="HXW8" s="143"/>
      <c r="HXX8" s="143"/>
      <c r="HXY8" s="143"/>
      <c r="HXZ8" s="143"/>
      <c r="HYA8" s="143"/>
      <c r="HYB8" s="143"/>
      <c r="HYC8" s="143"/>
      <c r="HYD8" s="143"/>
      <c r="HYE8" s="143"/>
      <c r="HYF8" s="143"/>
      <c r="HYG8" s="143"/>
      <c r="HYH8" s="143"/>
      <c r="HYI8" s="143"/>
      <c r="HYJ8" s="143"/>
      <c r="HYK8" s="143"/>
      <c r="HYL8" s="143"/>
      <c r="HYM8" s="143"/>
      <c r="HYN8" s="143"/>
      <c r="HYO8" s="143"/>
      <c r="HYP8" s="143"/>
      <c r="HYQ8" s="143"/>
      <c r="HYR8" s="143"/>
      <c r="HYS8" s="143"/>
      <c r="HYT8" s="143"/>
      <c r="HYU8" s="143"/>
      <c r="HYV8" s="143"/>
      <c r="HYW8" s="143"/>
      <c r="HYX8" s="143"/>
      <c r="HYY8" s="143"/>
      <c r="HYZ8" s="143"/>
      <c r="HZA8" s="143"/>
      <c r="HZB8" s="143"/>
      <c r="HZC8" s="143"/>
      <c r="HZD8" s="143"/>
      <c r="HZE8" s="143"/>
      <c r="HZF8" s="143"/>
      <c r="HZG8" s="143"/>
      <c r="HZH8" s="143"/>
      <c r="HZI8" s="143"/>
      <c r="HZJ8" s="143"/>
      <c r="HZK8" s="143"/>
      <c r="HZL8" s="143"/>
      <c r="HZM8" s="143"/>
      <c r="HZN8" s="143"/>
      <c r="HZO8" s="143"/>
      <c r="HZP8" s="143"/>
      <c r="HZQ8" s="143"/>
      <c r="HZR8" s="143"/>
      <c r="HZS8" s="143"/>
      <c r="HZT8" s="143"/>
      <c r="HZU8" s="143"/>
      <c r="HZV8" s="143"/>
      <c r="HZW8" s="143"/>
      <c r="HZX8" s="143"/>
      <c r="HZY8" s="143"/>
      <c r="HZZ8" s="143"/>
      <c r="IAA8" s="143"/>
      <c r="IAB8" s="143"/>
      <c r="IAC8" s="143"/>
      <c r="IAD8" s="143"/>
      <c r="IAE8" s="143"/>
      <c r="IAF8" s="143"/>
      <c r="IAG8" s="143"/>
      <c r="IAH8" s="143"/>
      <c r="IAI8" s="143"/>
      <c r="IAJ8" s="143"/>
      <c r="IAK8" s="143"/>
      <c r="IAL8" s="143"/>
      <c r="IAM8" s="143"/>
      <c r="IAN8" s="143"/>
      <c r="IAO8" s="143"/>
      <c r="IAP8" s="143"/>
      <c r="IAQ8" s="143"/>
      <c r="IAR8" s="143"/>
      <c r="IAS8" s="143"/>
      <c r="IAT8" s="143"/>
      <c r="IAU8" s="143"/>
      <c r="IAV8" s="143"/>
      <c r="IAW8" s="143"/>
      <c r="IAX8" s="143"/>
      <c r="IAY8" s="143"/>
      <c r="IAZ8" s="143"/>
      <c r="IBA8" s="143"/>
      <c r="IBB8" s="143"/>
      <c r="IBC8" s="143"/>
      <c r="IBD8" s="143"/>
      <c r="IBE8" s="143"/>
      <c r="IBF8" s="143"/>
      <c r="IBG8" s="143"/>
      <c r="IBH8" s="143"/>
      <c r="IBI8" s="143"/>
      <c r="IBJ8" s="143"/>
      <c r="IBK8" s="143"/>
      <c r="IBL8" s="143"/>
      <c r="IBM8" s="143"/>
      <c r="IBN8" s="143"/>
      <c r="IBO8" s="143"/>
      <c r="IBP8" s="143"/>
      <c r="IBQ8" s="143"/>
      <c r="IBR8" s="143"/>
      <c r="IBS8" s="143"/>
      <c r="IBT8" s="143"/>
      <c r="IBU8" s="143"/>
      <c r="IBV8" s="143"/>
      <c r="IBW8" s="143"/>
      <c r="IBX8" s="143"/>
      <c r="IBY8" s="143"/>
      <c r="IBZ8" s="143"/>
      <c r="ICA8" s="143"/>
      <c r="ICB8" s="143"/>
      <c r="ICC8" s="143"/>
      <c r="ICD8" s="143"/>
      <c r="ICE8" s="143"/>
      <c r="ICF8" s="143"/>
      <c r="ICG8" s="143"/>
      <c r="ICH8" s="143"/>
      <c r="ICI8" s="143"/>
      <c r="ICJ8" s="143"/>
      <c r="ICK8" s="143"/>
      <c r="ICL8" s="143"/>
      <c r="ICM8" s="143"/>
      <c r="ICN8" s="143"/>
      <c r="ICO8" s="143"/>
      <c r="ICP8" s="143"/>
      <c r="ICQ8" s="143"/>
      <c r="ICR8" s="143"/>
      <c r="ICS8" s="143"/>
      <c r="ICT8" s="143"/>
      <c r="ICU8" s="143"/>
      <c r="ICV8" s="143"/>
      <c r="ICW8" s="143"/>
      <c r="ICX8" s="143"/>
      <c r="ICY8" s="143"/>
      <c r="ICZ8" s="143"/>
      <c r="IDA8" s="143"/>
      <c r="IDB8" s="143"/>
      <c r="IDC8" s="143"/>
      <c r="IDD8" s="143"/>
      <c r="IDE8" s="143"/>
      <c r="IDF8" s="143"/>
      <c r="IDG8" s="143"/>
      <c r="IDH8" s="143"/>
      <c r="IDI8" s="143"/>
      <c r="IDJ8" s="143"/>
      <c r="IDK8" s="143"/>
      <c r="IDL8" s="143"/>
      <c r="IDM8" s="143"/>
      <c r="IDN8" s="143"/>
      <c r="IDO8" s="143"/>
      <c r="IDP8" s="143"/>
      <c r="IDQ8" s="143"/>
      <c r="IDR8" s="143"/>
      <c r="IDS8" s="143"/>
      <c r="IDT8" s="143"/>
      <c r="IDU8" s="143"/>
      <c r="IDV8" s="143"/>
      <c r="IDW8" s="143"/>
      <c r="IDX8" s="143"/>
      <c r="IDY8" s="143"/>
      <c r="IDZ8" s="143"/>
      <c r="IEA8" s="143"/>
      <c r="IEB8" s="143"/>
      <c r="IEC8" s="143"/>
      <c r="IED8" s="143"/>
      <c r="IEE8" s="143"/>
      <c r="IEF8" s="143"/>
      <c r="IEG8" s="143"/>
      <c r="IEH8" s="143"/>
      <c r="IEI8" s="143"/>
      <c r="IEJ8" s="143"/>
      <c r="IEK8" s="143"/>
      <c r="IEL8" s="143"/>
      <c r="IEM8" s="143"/>
      <c r="IEN8" s="143"/>
      <c r="IEO8" s="143"/>
      <c r="IEP8" s="143"/>
      <c r="IEQ8" s="143"/>
      <c r="IER8" s="143"/>
      <c r="IES8" s="143"/>
      <c r="IET8" s="143"/>
      <c r="IEU8" s="143"/>
      <c r="IEV8" s="143"/>
      <c r="IEW8" s="143"/>
      <c r="IEX8" s="143"/>
      <c r="IEY8" s="143"/>
      <c r="IEZ8" s="143"/>
      <c r="IFA8" s="143"/>
      <c r="IFB8" s="143"/>
      <c r="IFC8" s="143"/>
      <c r="IFD8" s="143"/>
      <c r="IFE8" s="143"/>
      <c r="IFF8" s="143"/>
      <c r="IFG8" s="143"/>
      <c r="IFH8" s="143"/>
      <c r="IFI8" s="143"/>
      <c r="IFJ8" s="143"/>
      <c r="IFK8" s="143"/>
      <c r="IFL8" s="143"/>
      <c r="IFM8" s="143"/>
      <c r="IFN8" s="143"/>
      <c r="IFO8" s="143"/>
      <c r="IFP8" s="143"/>
      <c r="IFQ8" s="143"/>
      <c r="IFR8" s="143"/>
      <c r="IFS8" s="143"/>
      <c r="IFT8" s="143"/>
      <c r="IFU8" s="143"/>
      <c r="IFV8" s="143"/>
      <c r="IFW8" s="143"/>
      <c r="IFX8" s="143"/>
      <c r="IFY8" s="143"/>
      <c r="IFZ8" s="143"/>
      <c r="IGA8" s="143"/>
      <c r="IGB8" s="143"/>
      <c r="IGC8" s="143"/>
      <c r="IGD8" s="143"/>
      <c r="IGE8" s="143"/>
      <c r="IGF8" s="143"/>
      <c r="IGG8" s="143"/>
      <c r="IGH8" s="143"/>
      <c r="IGI8" s="143"/>
      <c r="IGJ8" s="143"/>
      <c r="IGK8" s="143"/>
      <c r="IGL8" s="143"/>
      <c r="IGM8" s="143"/>
      <c r="IGN8" s="143"/>
      <c r="IGO8" s="143"/>
      <c r="IGP8" s="143"/>
      <c r="IGQ8" s="143"/>
      <c r="IGR8" s="143"/>
      <c r="IGS8" s="143"/>
      <c r="IGT8" s="143"/>
      <c r="IGU8" s="143"/>
      <c r="IGV8" s="143"/>
      <c r="IGW8" s="143"/>
      <c r="IGX8" s="143"/>
      <c r="IGY8" s="143"/>
      <c r="IGZ8" s="143"/>
      <c r="IHA8" s="143"/>
      <c r="IHB8" s="143"/>
      <c r="IHC8" s="143"/>
      <c r="IHD8" s="143"/>
      <c r="IHE8" s="143"/>
      <c r="IHF8" s="143"/>
      <c r="IHG8" s="143"/>
      <c r="IHH8" s="143"/>
      <c r="IHI8" s="143"/>
      <c r="IHJ8" s="143"/>
      <c r="IHK8" s="143"/>
      <c r="IHL8" s="143"/>
      <c r="IHM8" s="143"/>
      <c r="IHN8" s="143"/>
      <c r="IHO8" s="143"/>
      <c r="IHP8" s="143"/>
      <c r="IHQ8" s="143"/>
      <c r="IHR8" s="143"/>
      <c r="IHS8" s="143"/>
      <c r="IHT8" s="143"/>
      <c r="IHU8" s="143"/>
      <c r="IHV8" s="143"/>
      <c r="IHW8" s="143"/>
      <c r="IHX8" s="143"/>
      <c r="IHY8" s="143"/>
      <c r="IHZ8" s="143"/>
      <c r="IIA8" s="143"/>
      <c r="IIB8" s="143"/>
      <c r="IIC8" s="143"/>
      <c r="IID8" s="143"/>
      <c r="IIE8" s="143"/>
      <c r="IIF8" s="143"/>
      <c r="IIG8" s="143"/>
      <c r="IIH8" s="143"/>
      <c r="III8" s="143"/>
      <c r="IIJ8" s="143"/>
      <c r="IIK8" s="143"/>
      <c r="IIL8" s="143"/>
      <c r="IIM8" s="143"/>
      <c r="IIN8" s="143"/>
      <c r="IIO8" s="143"/>
      <c r="IIP8" s="143"/>
      <c r="IIQ8" s="143"/>
      <c r="IIR8" s="143"/>
      <c r="IIS8" s="143"/>
      <c r="IIT8" s="143"/>
      <c r="IIU8" s="143"/>
      <c r="IIV8" s="143"/>
      <c r="IIW8" s="143"/>
      <c r="IIX8" s="143"/>
      <c r="IIY8" s="143"/>
      <c r="IIZ8" s="143"/>
      <c r="IJA8" s="143"/>
      <c r="IJB8" s="143"/>
      <c r="IJC8" s="143"/>
      <c r="IJD8" s="143"/>
      <c r="IJE8" s="143"/>
      <c r="IJF8" s="143"/>
      <c r="IJG8" s="143"/>
      <c r="IJH8" s="143"/>
      <c r="IJI8" s="143"/>
      <c r="IJJ8" s="143"/>
      <c r="IJK8" s="143"/>
      <c r="IJL8" s="143"/>
      <c r="IJM8" s="143"/>
      <c r="IJN8" s="143"/>
      <c r="IJO8" s="143"/>
      <c r="IJP8" s="143"/>
      <c r="IJQ8" s="143"/>
      <c r="IJR8" s="143"/>
      <c r="IJS8" s="143"/>
      <c r="IJT8" s="143"/>
      <c r="IJU8" s="143"/>
      <c r="IJV8" s="143"/>
      <c r="IJW8" s="143"/>
      <c r="IJX8" s="143"/>
      <c r="IJY8" s="143"/>
      <c r="IJZ8" s="143"/>
      <c r="IKA8" s="143"/>
      <c r="IKB8" s="143"/>
      <c r="IKC8" s="143"/>
      <c r="IKD8" s="143"/>
      <c r="IKE8" s="143"/>
      <c r="IKF8" s="143"/>
      <c r="IKG8" s="143"/>
      <c r="IKH8" s="143"/>
      <c r="IKI8" s="143"/>
      <c r="IKJ8" s="143"/>
      <c r="IKK8" s="143"/>
      <c r="IKL8" s="143"/>
      <c r="IKM8" s="143"/>
      <c r="IKN8" s="143"/>
      <c r="IKO8" s="143"/>
      <c r="IKP8" s="143"/>
      <c r="IKQ8" s="143"/>
      <c r="IKR8" s="143"/>
      <c r="IKS8" s="143"/>
      <c r="IKT8" s="143"/>
      <c r="IKU8" s="143"/>
      <c r="IKV8" s="143"/>
      <c r="IKW8" s="143"/>
      <c r="IKX8" s="143"/>
      <c r="IKY8" s="143"/>
      <c r="IKZ8" s="143"/>
      <c r="ILA8" s="143"/>
      <c r="ILB8" s="143"/>
      <c r="ILC8" s="143"/>
      <c r="ILD8" s="143"/>
      <c r="ILE8" s="143"/>
      <c r="ILF8" s="143"/>
      <c r="ILG8" s="143"/>
      <c r="ILH8" s="143"/>
      <c r="ILI8" s="143"/>
      <c r="ILJ8" s="143"/>
      <c r="ILK8" s="143"/>
      <c r="ILL8" s="143"/>
      <c r="ILM8" s="143"/>
      <c r="ILN8" s="143"/>
      <c r="ILO8" s="143"/>
      <c r="ILP8" s="143"/>
      <c r="ILQ8" s="143"/>
      <c r="ILR8" s="143"/>
      <c r="ILS8" s="143"/>
      <c r="ILT8" s="143"/>
      <c r="ILU8" s="143"/>
      <c r="ILV8" s="143"/>
      <c r="ILW8" s="143"/>
      <c r="ILX8" s="143"/>
      <c r="ILY8" s="143"/>
      <c r="ILZ8" s="143"/>
      <c r="IMA8" s="143"/>
      <c r="IMB8" s="143"/>
      <c r="IMC8" s="143"/>
      <c r="IMD8" s="143"/>
      <c r="IME8" s="143"/>
      <c r="IMF8" s="143"/>
      <c r="IMG8" s="143"/>
      <c r="IMH8" s="143"/>
      <c r="IMI8" s="143"/>
      <c r="IMJ8" s="143"/>
      <c r="IMK8" s="143"/>
      <c r="IML8" s="143"/>
      <c r="IMM8" s="143"/>
      <c r="IMN8" s="143"/>
      <c r="IMO8" s="143"/>
      <c r="IMP8" s="143"/>
      <c r="IMQ8" s="143"/>
      <c r="IMR8" s="143"/>
      <c r="IMS8" s="143"/>
      <c r="IMT8" s="143"/>
      <c r="IMU8" s="143"/>
      <c r="IMV8" s="143"/>
      <c r="IMW8" s="143"/>
      <c r="IMX8" s="143"/>
      <c r="IMY8" s="143"/>
      <c r="IMZ8" s="143"/>
      <c r="INA8" s="143"/>
      <c r="INB8" s="143"/>
      <c r="INC8" s="143"/>
      <c r="IND8" s="143"/>
      <c r="INE8" s="143"/>
      <c r="INF8" s="143"/>
      <c r="ING8" s="143"/>
      <c r="INH8" s="143"/>
      <c r="INI8" s="143"/>
      <c r="INJ8" s="143"/>
      <c r="INK8" s="143"/>
      <c r="INL8" s="143"/>
      <c r="INM8" s="143"/>
      <c r="INN8" s="143"/>
      <c r="INO8" s="143"/>
      <c r="INP8" s="143"/>
      <c r="INQ8" s="143"/>
      <c r="INR8" s="143"/>
      <c r="INS8" s="143"/>
      <c r="INT8" s="143"/>
      <c r="INU8" s="143"/>
      <c r="INV8" s="143"/>
      <c r="INW8" s="143"/>
      <c r="INX8" s="143"/>
      <c r="INY8" s="143"/>
      <c r="INZ8" s="143"/>
      <c r="IOA8" s="143"/>
      <c r="IOB8" s="143"/>
      <c r="IOC8" s="143"/>
      <c r="IOD8" s="143"/>
      <c r="IOE8" s="143"/>
      <c r="IOF8" s="143"/>
      <c r="IOG8" s="143"/>
      <c r="IOH8" s="143"/>
      <c r="IOI8" s="143"/>
      <c r="IOJ8" s="143"/>
      <c r="IOK8" s="143"/>
      <c r="IOL8" s="143"/>
      <c r="IOM8" s="143"/>
      <c r="ION8" s="143"/>
      <c r="IOO8" s="143"/>
      <c r="IOP8" s="143"/>
      <c r="IOQ8" s="143"/>
      <c r="IOR8" s="143"/>
      <c r="IOS8" s="143"/>
      <c r="IOT8" s="143"/>
      <c r="IOU8" s="143"/>
      <c r="IOV8" s="143"/>
      <c r="IOW8" s="143"/>
      <c r="IOX8" s="143"/>
      <c r="IOY8" s="143"/>
      <c r="IOZ8" s="143"/>
      <c r="IPA8" s="143"/>
      <c r="IPB8" s="143"/>
      <c r="IPC8" s="143"/>
      <c r="IPD8" s="143"/>
      <c r="IPE8" s="143"/>
      <c r="IPF8" s="143"/>
      <c r="IPG8" s="143"/>
      <c r="IPH8" s="143"/>
      <c r="IPI8" s="143"/>
      <c r="IPJ8" s="143"/>
      <c r="IPK8" s="143"/>
      <c r="IPL8" s="143"/>
      <c r="IPM8" s="143"/>
      <c r="IPN8" s="143"/>
      <c r="IPO8" s="143"/>
      <c r="IPP8" s="143"/>
      <c r="IPQ8" s="143"/>
      <c r="IPR8" s="143"/>
      <c r="IPS8" s="143"/>
      <c r="IPT8" s="143"/>
      <c r="IPU8" s="143"/>
      <c r="IPV8" s="143"/>
      <c r="IPW8" s="143"/>
      <c r="IPX8" s="143"/>
      <c r="IPY8" s="143"/>
      <c r="IPZ8" s="143"/>
      <c r="IQA8" s="143"/>
      <c r="IQB8" s="143"/>
      <c r="IQC8" s="143"/>
      <c r="IQD8" s="143"/>
      <c r="IQE8" s="143"/>
      <c r="IQF8" s="143"/>
      <c r="IQG8" s="143"/>
      <c r="IQH8" s="143"/>
      <c r="IQI8" s="143"/>
      <c r="IQJ8" s="143"/>
      <c r="IQK8" s="143"/>
      <c r="IQL8" s="143"/>
      <c r="IQM8" s="143"/>
      <c r="IQN8" s="143"/>
      <c r="IQO8" s="143"/>
      <c r="IQP8" s="143"/>
      <c r="IQQ8" s="143"/>
      <c r="IQR8" s="143"/>
      <c r="IQS8" s="143"/>
      <c r="IQT8" s="143"/>
      <c r="IQU8" s="143"/>
      <c r="IQV8" s="143"/>
      <c r="IQW8" s="143"/>
      <c r="IQX8" s="143"/>
      <c r="IQY8" s="143"/>
      <c r="IQZ8" s="143"/>
      <c r="IRA8" s="143"/>
      <c r="IRB8" s="143"/>
      <c r="IRC8" s="143"/>
      <c r="IRD8" s="143"/>
      <c r="IRE8" s="143"/>
      <c r="IRF8" s="143"/>
      <c r="IRG8" s="143"/>
      <c r="IRH8" s="143"/>
      <c r="IRI8" s="143"/>
      <c r="IRJ8" s="143"/>
      <c r="IRK8" s="143"/>
      <c r="IRL8" s="143"/>
      <c r="IRM8" s="143"/>
      <c r="IRN8" s="143"/>
      <c r="IRO8" s="143"/>
      <c r="IRP8" s="143"/>
      <c r="IRQ8" s="143"/>
      <c r="IRR8" s="143"/>
      <c r="IRS8" s="143"/>
      <c r="IRT8" s="143"/>
      <c r="IRU8" s="143"/>
      <c r="IRV8" s="143"/>
      <c r="IRW8" s="143"/>
      <c r="IRX8" s="143"/>
      <c r="IRY8" s="143"/>
      <c r="IRZ8" s="143"/>
      <c r="ISA8" s="143"/>
      <c r="ISB8" s="143"/>
      <c r="ISC8" s="143"/>
      <c r="ISD8" s="143"/>
      <c r="ISE8" s="143"/>
      <c r="ISF8" s="143"/>
      <c r="ISG8" s="143"/>
      <c r="ISH8" s="143"/>
      <c r="ISI8" s="143"/>
      <c r="ISJ8" s="143"/>
      <c r="ISK8" s="143"/>
      <c r="ISL8" s="143"/>
      <c r="ISM8" s="143"/>
      <c r="ISN8" s="143"/>
      <c r="ISO8" s="143"/>
      <c r="ISP8" s="143"/>
      <c r="ISQ8" s="143"/>
      <c r="ISR8" s="143"/>
      <c r="ISS8" s="143"/>
      <c r="IST8" s="143"/>
      <c r="ISU8" s="143"/>
      <c r="ISV8" s="143"/>
      <c r="ISW8" s="143"/>
      <c r="ISX8" s="143"/>
      <c r="ISY8" s="143"/>
      <c r="ISZ8" s="143"/>
      <c r="ITA8" s="143"/>
      <c r="ITB8" s="143"/>
      <c r="ITC8" s="143"/>
      <c r="ITD8" s="143"/>
      <c r="ITE8" s="143"/>
      <c r="ITF8" s="143"/>
      <c r="ITG8" s="143"/>
      <c r="ITH8" s="143"/>
      <c r="ITI8" s="143"/>
      <c r="ITJ8" s="143"/>
      <c r="ITK8" s="143"/>
      <c r="ITL8" s="143"/>
      <c r="ITM8" s="143"/>
      <c r="ITN8" s="143"/>
      <c r="ITO8" s="143"/>
      <c r="ITP8" s="143"/>
      <c r="ITQ8" s="143"/>
      <c r="ITR8" s="143"/>
      <c r="ITS8" s="143"/>
      <c r="ITT8" s="143"/>
      <c r="ITU8" s="143"/>
      <c r="ITV8" s="143"/>
      <c r="ITW8" s="143"/>
      <c r="ITX8" s="143"/>
      <c r="ITY8" s="143"/>
      <c r="ITZ8" s="143"/>
      <c r="IUA8" s="143"/>
      <c r="IUB8" s="143"/>
      <c r="IUC8" s="143"/>
      <c r="IUD8" s="143"/>
      <c r="IUE8" s="143"/>
      <c r="IUF8" s="143"/>
      <c r="IUG8" s="143"/>
      <c r="IUH8" s="143"/>
      <c r="IUI8" s="143"/>
      <c r="IUJ8" s="143"/>
      <c r="IUK8" s="143"/>
      <c r="IUL8" s="143"/>
      <c r="IUM8" s="143"/>
      <c r="IUN8" s="143"/>
      <c r="IUO8" s="143"/>
      <c r="IUP8" s="143"/>
      <c r="IUQ8" s="143"/>
      <c r="IUR8" s="143"/>
      <c r="IUS8" s="143"/>
      <c r="IUT8" s="143"/>
      <c r="IUU8" s="143"/>
      <c r="IUV8" s="143"/>
      <c r="IUW8" s="143"/>
      <c r="IUX8" s="143"/>
      <c r="IUY8" s="143"/>
      <c r="IUZ8" s="143"/>
      <c r="IVA8" s="143"/>
      <c r="IVB8" s="143"/>
      <c r="IVC8" s="143"/>
      <c r="IVD8" s="143"/>
      <c r="IVE8" s="143"/>
      <c r="IVF8" s="143"/>
      <c r="IVG8" s="143"/>
      <c r="IVH8" s="143"/>
      <c r="IVI8" s="143"/>
      <c r="IVJ8" s="143"/>
      <c r="IVK8" s="143"/>
      <c r="IVL8" s="143"/>
      <c r="IVM8" s="143"/>
      <c r="IVN8" s="143"/>
      <c r="IVO8" s="143"/>
      <c r="IVP8" s="143"/>
      <c r="IVQ8" s="143"/>
      <c r="IVR8" s="143"/>
      <c r="IVS8" s="143"/>
      <c r="IVT8" s="143"/>
      <c r="IVU8" s="143"/>
      <c r="IVV8" s="143"/>
      <c r="IVW8" s="143"/>
      <c r="IVX8" s="143"/>
      <c r="IVY8" s="143"/>
      <c r="IVZ8" s="143"/>
      <c r="IWA8" s="143"/>
      <c r="IWB8" s="143"/>
      <c r="IWC8" s="143"/>
      <c r="IWD8" s="143"/>
      <c r="IWE8" s="143"/>
      <c r="IWF8" s="143"/>
      <c r="IWG8" s="143"/>
      <c r="IWH8" s="143"/>
      <c r="IWI8" s="143"/>
      <c r="IWJ8" s="143"/>
      <c r="IWK8" s="143"/>
      <c r="IWL8" s="143"/>
      <c r="IWM8" s="143"/>
      <c r="IWN8" s="143"/>
      <c r="IWO8" s="143"/>
      <c r="IWP8" s="143"/>
      <c r="IWQ8" s="143"/>
      <c r="IWR8" s="143"/>
      <c r="IWS8" s="143"/>
      <c r="IWT8" s="143"/>
      <c r="IWU8" s="143"/>
      <c r="IWV8" s="143"/>
      <c r="IWW8" s="143"/>
      <c r="IWX8" s="143"/>
      <c r="IWY8" s="143"/>
      <c r="IWZ8" s="143"/>
      <c r="IXA8" s="143"/>
      <c r="IXB8" s="143"/>
      <c r="IXC8" s="143"/>
      <c r="IXD8" s="143"/>
      <c r="IXE8" s="143"/>
      <c r="IXF8" s="143"/>
      <c r="IXG8" s="143"/>
      <c r="IXH8" s="143"/>
      <c r="IXI8" s="143"/>
      <c r="IXJ8" s="143"/>
      <c r="IXK8" s="143"/>
      <c r="IXL8" s="143"/>
      <c r="IXM8" s="143"/>
      <c r="IXN8" s="143"/>
      <c r="IXO8" s="143"/>
      <c r="IXP8" s="143"/>
      <c r="IXQ8" s="143"/>
      <c r="IXR8" s="143"/>
      <c r="IXS8" s="143"/>
      <c r="IXT8" s="143"/>
      <c r="IXU8" s="143"/>
      <c r="IXV8" s="143"/>
      <c r="IXW8" s="143"/>
      <c r="IXX8" s="143"/>
      <c r="IXY8" s="143"/>
      <c r="IXZ8" s="143"/>
      <c r="IYA8" s="143"/>
      <c r="IYB8" s="143"/>
      <c r="IYC8" s="143"/>
      <c r="IYD8" s="143"/>
      <c r="IYE8" s="143"/>
      <c r="IYF8" s="143"/>
      <c r="IYG8" s="143"/>
      <c r="IYH8" s="143"/>
      <c r="IYI8" s="143"/>
      <c r="IYJ8" s="143"/>
      <c r="IYK8" s="143"/>
      <c r="IYL8" s="143"/>
      <c r="IYM8" s="143"/>
      <c r="IYN8" s="143"/>
      <c r="IYO8" s="143"/>
      <c r="IYP8" s="143"/>
      <c r="IYQ8" s="143"/>
      <c r="IYR8" s="143"/>
      <c r="IYS8" s="143"/>
      <c r="IYT8" s="143"/>
      <c r="IYU8" s="143"/>
      <c r="IYV8" s="143"/>
      <c r="IYW8" s="143"/>
      <c r="IYX8" s="143"/>
      <c r="IYY8" s="143"/>
      <c r="IYZ8" s="143"/>
      <c r="IZA8" s="143"/>
      <c r="IZB8" s="143"/>
      <c r="IZC8" s="143"/>
      <c r="IZD8" s="143"/>
      <c r="IZE8" s="143"/>
      <c r="IZF8" s="143"/>
      <c r="IZG8" s="143"/>
      <c r="IZH8" s="143"/>
      <c r="IZI8" s="143"/>
      <c r="IZJ8" s="143"/>
      <c r="IZK8" s="143"/>
      <c r="IZL8" s="143"/>
      <c r="IZM8" s="143"/>
      <c r="IZN8" s="143"/>
      <c r="IZO8" s="143"/>
      <c r="IZP8" s="143"/>
      <c r="IZQ8" s="143"/>
      <c r="IZR8" s="143"/>
      <c r="IZS8" s="143"/>
      <c r="IZT8" s="143"/>
      <c r="IZU8" s="143"/>
      <c r="IZV8" s="143"/>
      <c r="IZW8" s="143"/>
      <c r="IZX8" s="143"/>
      <c r="IZY8" s="143"/>
      <c r="IZZ8" s="143"/>
      <c r="JAA8" s="143"/>
      <c r="JAB8" s="143"/>
      <c r="JAC8" s="143"/>
      <c r="JAD8" s="143"/>
      <c r="JAE8" s="143"/>
      <c r="JAF8" s="143"/>
      <c r="JAG8" s="143"/>
      <c r="JAH8" s="143"/>
      <c r="JAI8" s="143"/>
      <c r="JAJ8" s="143"/>
      <c r="JAK8" s="143"/>
      <c r="JAL8" s="143"/>
      <c r="JAM8" s="143"/>
      <c r="JAN8" s="143"/>
      <c r="JAO8" s="143"/>
      <c r="JAP8" s="143"/>
      <c r="JAQ8" s="143"/>
      <c r="JAR8" s="143"/>
      <c r="JAS8" s="143"/>
      <c r="JAT8" s="143"/>
      <c r="JAU8" s="143"/>
      <c r="JAV8" s="143"/>
      <c r="JAW8" s="143"/>
      <c r="JAX8" s="143"/>
      <c r="JAY8" s="143"/>
      <c r="JAZ8" s="143"/>
      <c r="JBA8" s="143"/>
      <c r="JBB8" s="143"/>
      <c r="JBC8" s="143"/>
      <c r="JBD8" s="143"/>
      <c r="JBE8" s="143"/>
      <c r="JBF8" s="143"/>
      <c r="JBG8" s="143"/>
      <c r="JBH8" s="143"/>
      <c r="JBI8" s="143"/>
      <c r="JBJ8" s="143"/>
      <c r="JBK8" s="143"/>
      <c r="JBL8" s="143"/>
      <c r="JBM8" s="143"/>
      <c r="JBN8" s="143"/>
      <c r="JBO8" s="143"/>
      <c r="JBP8" s="143"/>
      <c r="JBQ8" s="143"/>
      <c r="JBR8" s="143"/>
      <c r="JBS8" s="143"/>
      <c r="JBT8" s="143"/>
      <c r="JBU8" s="143"/>
      <c r="JBV8" s="143"/>
      <c r="JBW8" s="143"/>
      <c r="JBX8" s="143"/>
      <c r="JBY8" s="143"/>
      <c r="JBZ8" s="143"/>
      <c r="JCA8" s="143"/>
      <c r="JCB8" s="143"/>
      <c r="JCC8" s="143"/>
      <c r="JCD8" s="143"/>
      <c r="JCE8" s="143"/>
      <c r="JCF8" s="143"/>
      <c r="JCG8" s="143"/>
      <c r="JCH8" s="143"/>
      <c r="JCI8" s="143"/>
      <c r="JCJ8" s="143"/>
      <c r="JCK8" s="143"/>
      <c r="JCL8" s="143"/>
      <c r="JCM8" s="143"/>
      <c r="JCN8" s="143"/>
      <c r="JCO8" s="143"/>
      <c r="JCP8" s="143"/>
      <c r="JCQ8" s="143"/>
      <c r="JCR8" s="143"/>
      <c r="JCS8" s="143"/>
      <c r="JCT8" s="143"/>
      <c r="JCU8" s="143"/>
      <c r="JCV8" s="143"/>
      <c r="JCW8" s="143"/>
      <c r="JCX8" s="143"/>
      <c r="JCY8" s="143"/>
      <c r="JCZ8" s="143"/>
      <c r="JDA8" s="143"/>
      <c r="JDB8" s="143"/>
      <c r="JDC8" s="143"/>
      <c r="JDD8" s="143"/>
      <c r="JDE8" s="143"/>
      <c r="JDF8" s="143"/>
      <c r="JDG8" s="143"/>
      <c r="JDH8" s="143"/>
      <c r="JDI8" s="143"/>
      <c r="JDJ8" s="143"/>
      <c r="JDK8" s="143"/>
      <c r="JDL8" s="143"/>
      <c r="JDM8" s="143"/>
      <c r="JDN8" s="143"/>
      <c r="JDO8" s="143"/>
      <c r="JDP8" s="143"/>
      <c r="JDQ8" s="143"/>
      <c r="JDR8" s="143"/>
      <c r="JDS8" s="143"/>
      <c r="JDT8" s="143"/>
      <c r="JDU8" s="143"/>
      <c r="JDV8" s="143"/>
      <c r="JDW8" s="143"/>
      <c r="JDX8" s="143"/>
      <c r="JDY8" s="143"/>
      <c r="JDZ8" s="143"/>
      <c r="JEA8" s="143"/>
      <c r="JEB8" s="143"/>
      <c r="JEC8" s="143"/>
      <c r="JED8" s="143"/>
      <c r="JEE8" s="143"/>
      <c r="JEF8" s="143"/>
      <c r="JEG8" s="143"/>
      <c r="JEH8" s="143"/>
      <c r="JEI8" s="143"/>
      <c r="JEJ8" s="143"/>
      <c r="JEK8" s="143"/>
      <c r="JEL8" s="143"/>
      <c r="JEM8" s="143"/>
      <c r="JEN8" s="143"/>
      <c r="JEO8" s="143"/>
      <c r="JEP8" s="143"/>
      <c r="JEQ8" s="143"/>
      <c r="JER8" s="143"/>
      <c r="JES8" s="143"/>
      <c r="JET8" s="143"/>
      <c r="JEU8" s="143"/>
      <c r="JEV8" s="143"/>
      <c r="JEW8" s="143"/>
      <c r="JEX8" s="143"/>
      <c r="JEY8" s="143"/>
      <c r="JEZ8" s="143"/>
      <c r="JFA8" s="143"/>
      <c r="JFB8" s="143"/>
      <c r="JFC8" s="143"/>
      <c r="JFD8" s="143"/>
      <c r="JFE8" s="143"/>
      <c r="JFF8" s="143"/>
      <c r="JFG8" s="143"/>
      <c r="JFH8" s="143"/>
      <c r="JFI8" s="143"/>
      <c r="JFJ8" s="143"/>
      <c r="JFK8" s="143"/>
      <c r="JFL8" s="143"/>
      <c r="JFM8" s="143"/>
      <c r="JFN8" s="143"/>
      <c r="JFO8" s="143"/>
      <c r="JFP8" s="143"/>
      <c r="JFQ8" s="143"/>
      <c r="JFR8" s="143"/>
      <c r="JFS8" s="143"/>
      <c r="JFT8" s="143"/>
      <c r="JFU8" s="143"/>
      <c r="JFV8" s="143"/>
      <c r="JFW8" s="143"/>
      <c r="JFX8" s="143"/>
      <c r="JFY8" s="143"/>
      <c r="JFZ8" s="143"/>
      <c r="JGA8" s="143"/>
      <c r="JGB8" s="143"/>
      <c r="JGC8" s="143"/>
      <c r="JGD8" s="143"/>
      <c r="JGE8" s="143"/>
      <c r="JGF8" s="143"/>
      <c r="JGG8" s="143"/>
      <c r="JGH8" s="143"/>
      <c r="JGI8" s="143"/>
      <c r="JGJ8" s="143"/>
      <c r="JGK8" s="143"/>
      <c r="JGL8" s="143"/>
      <c r="JGM8" s="143"/>
      <c r="JGN8" s="143"/>
      <c r="JGO8" s="143"/>
      <c r="JGP8" s="143"/>
      <c r="JGQ8" s="143"/>
      <c r="JGR8" s="143"/>
      <c r="JGS8" s="143"/>
      <c r="JGT8" s="143"/>
      <c r="JGU8" s="143"/>
      <c r="JGV8" s="143"/>
      <c r="JGW8" s="143"/>
      <c r="JGX8" s="143"/>
      <c r="JGY8" s="143"/>
      <c r="JGZ8" s="143"/>
      <c r="JHA8" s="143"/>
      <c r="JHB8" s="143"/>
      <c r="JHC8" s="143"/>
      <c r="JHD8" s="143"/>
      <c r="JHE8" s="143"/>
      <c r="JHF8" s="143"/>
      <c r="JHG8" s="143"/>
      <c r="JHH8" s="143"/>
      <c r="JHI8" s="143"/>
      <c r="JHJ8" s="143"/>
      <c r="JHK8" s="143"/>
      <c r="JHL8" s="143"/>
      <c r="JHM8" s="143"/>
      <c r="JHN8" s="143"/>
      <c r="JHO8" s="143"/>
      <c r="JHP8" s="143"/>
      <c r="JHQ8" s="143"/>
      <c r="JHR8" s="143"/>
      <c r="JHS8" s="143"/>
      <c r="JHT8" s="143"/>
      <c r="JHU8" s="143"/>
      <c r="JHV8" s="143"/>
      <c r="JHW8" s="143"/>
      <c r="JHX8" s="143"/>
      <c r="JHY8" s="143"/>
      <c r="JHZ8" s="143"/>
      <c r="JIA8" s="143"/>
      <c r="JIB8" s="143"/>
      <c r="JIC8" s="143"/>
      <c r="JID8" s="143"/>
      <c r="JIE8" s="143"/>
      <c r="JIF8" s="143"/>
      <c r="JIG8" s="143"/>
      <c r="JIH8" s="143"/>
      <c r="JII8" s="143"/>
      <c r="JIJ8" s="143"/>
      <c r="JIK8" s="143"/>
      <c r="JIL8" s="143"/>
      <c r="JIM8" s="143"/>
      <c r="JIN8" s="143"/>
      <c r="JIO8" s="143"/>
      <c r="JIP8" s="143"/>
      <c r="JIQ8" s="143"/>
      <c r="JIR8" s="143"/>
      <c r="JIS8" s="143"/>
      <c r="JIT8" s="143"/>
      <c r="JIU8" s="143"/>
      <c r="JIV8" s="143"/>
      <c r="JIW8" s="143"/>
      <c r="JIX8" s="143"/>
      <c r="JIY8" s="143"/>
      <c r="JIZ8" s="143"/>
      <c r="JJA8" s="143"/>
      <c r="JJB8" s="143"/>
      <c r="JJC8" s="143"/>
      <c r="JJD8" s="143"/>
      <c r="JJE8" s="143"/>
      <c r="JJF8" s="143"/>
      <c r="JJG8" s="143"/>
      <c r="JJH8" s="143"/>
      <c r="JJI8" s="143"/>
      <c r="JJJ8" s="143"/>
      <c r="JJK8" s="143"/>
      <c r="JJL8" s="143"/>
      <c r="JJM8" s="143"/>
      <c r="JJN8" s="143"/>
      <c r="JJO8" s="143"/>
      <c r="JJP8" s="143"/>
      <c r="JJQ8" s="143"/>
      <c r="JJR8" s="143"/>
      <c r="JJS8" s="143"/>
      <c r="JJT8" s="143"/>
      <c r="JJU8" s="143"/>
      <c r="JJV8" s="143"/>
      <c r="JJW8" s="143"/>
      <c r="JJX8" s="143"/>
      <c r="JJY8" s="143"/>
      <c r="JJZ8" s="143"/>
      <c r="JKA8" s="143"/>
      <c r="JKB8" s="143"/>
      <c r="JKC8" s="143"/>
      <c r="JKD8" s="143"/>
      <c r="JKE8" s="143"/>
      <c r="JKF8" s="143"/>
      <c r="JKG8" s="143"/>
      <c r="JKH8" s="143"/>
      <c r="JKI8" s="143"/>
      <c r="JKJ8" s="143"/>
      <c r="JKK8" s="143"/>
      <c r="JKL8" s="143"/>
      <c r="JKM8" s="143"/>
      <c r="JKN8" s="143"/>
      <c r="JKO8" s="143"/>
      <c r="JKP8" s="143"/>
      <c r="JKQ8" s="143"/>
      <c r="JKR8" s="143"/>
      <c r="JKS8" s="143"/>
      <c r="JKT8" s="143"/>
      <c r="JKU8" s="143"/>
      <c r="JKV8" s="143"/>
      <c r="JKW8" s="143"/>
      <c r="JKX8" s="143"/>
      <c r="JKY8" s="143"/>
      <c r="JKZ8" s="143"/>
      <c r="JLA8" s="143"/>
      <c r="JLB8" s="143"/>
      <c r="JLC8" s="143"/>
      <c r="JLD8" s="143"/>
      <c r="JLE8" s="143"/>
      <c r="JLF8" s="143"/>
      <c r="JLG8" s="143"/>
      <c r="JLH8" s="143"/>
      <c r="JLI8" s="143"/>
      <c r="JLJ8" s="143"/>
      <c r="JLK8" s="143"/>
      <c r="JLL8" s="143"/>
      <c r="JLM8" s="143"/>
      <c r="JLN8" s="143"/>
      <c r="JLO8" s="143"/>
      <c r="JLP8" s="143"/>
      <c r="JLQ8" s="143"/>
      <c r="JLR8" s="143"/>
      <c r="JLS8" s="143"/>
      <c r="JLT8" s="143"/>
      <c r="JLU8" s="143"/>
      <c r="JLV8" s="143"/>
      <c r="JLW8" s="143"/>
      <c r="JLX8" s="143"/>
      <c r="JLY8" s="143"/>
      <c r="JLZ8" s="143"/>
      <c r="JMA8" s="143"/>
      <c r="JMB8" s="143"/>
      <c r="JMC8" s="143"/>
      <c r="JMD8" s="143"/>
      <c r="JME8" s="143"/>
      <c r="JMF8" s="143"/>
      <c r="JMG8" s="143"/>
      <c r="JMH8" s="143"/>
      <c r="JMI8" s="143"/>
      <c r="JMJ8" s="143"/>
      <c r="JMK8" s="143"/>
      <c r="JML8" s="143"/>
      <c r="JMM8" s="143"/>
      <c r="JMN8" s="143"/>
      <c r="JMO8" s="143"/>
      <c r="JMP8" s="143"/>
      <c r="JMQ8" s="143"/>
      <c r="JMR8" s="143"/>
      <c r="JMS8" s="143"/>
      <c r="JMT8" s="143"/>
      <c r="JMU8" s="143"/>
      <c r="JMV8" s="143"/>
      <c r="JMW8" s="143"/>
      <c r="JMX8" s="143"/>
      <c r="JMY8" s="143"/>
      <c r="JMZ8" s="143"/>
      <c r="JNA8" s="143"/>
      <c r="JNB8" s="143"/>
      <c r="JNC8" s="143"/>
      <c r="JND8" s="143"/>
      <c r="JNE8" s="143"/>
      <c r="JNF8" s="143"/>
      <c r="JNG8" s="143"/>
      <c r="JNH8" s="143"/>
      <c r="JNI8" s="143"/>
      <c r="JNJ8" s="143"/>
      <c r="JNK8" s="143"/>
      <c r="JNL8" s="143"/>
      <c r="JNM8" s="143"/>
      <c r="JNN8" s="143"/>
      <c r="JNO8" s="143"/>
      <c r="JNP8" s="143"/>
      <c r="JNQ8" s="143"/>
      <c r="JNR8" s="143"/>
      <c r="JNS8" s="143"/>
      <c r="JNT8" s="143"/>
      <c r="JNU8" s="143"/>
      <c r="JNV8" s="143"/>
      <c r="JNW8" s="143"/>
      <c r="JNX8" s="143"/>
      <c r="JNY8" s="143"/>
      <c r="JNZ8" s="143"/>
      <c r="JOA8" s="143"/>
      <c r="JOB8" s="143"/>
      <c r="JOC8" s="143"/>
      <c r="JOD8" s="143"/>
      <c r="JOE8" s="143"/>
      <c r="JOF8" s="143"/>
      <c r="JOG8" s="143"/>
      <c r="JOH8" s="143"/>
      <c r="JOI8" s="143"/>
      <c r="JOJ8" s="143"/>
      <c r="JOK8" s="143"/>
      <c r="JOL8" s="143"/>
      <c r="JOM8" s="143"/>
      <c r="JON8" s="143"/>
      <c r="JOO8" s="143"/>
      <c r="JOP8" s="143"/>
      <c r="JOQ8" s="143"/>
      <c r="JOR8" s="143"/>
      <c r="JOS8" s="143"/>
      <c r="JOT8" s="143"/>
      <c r="JOU8" s="143"/>
      <c r="JOV8" s="143"/>
      <c r="JOW8" s="143"/>
      <c r="JOX8" s="143"/>
      <c r="JOY8" s="143"/>
      <c r="JOZ8" s="143"/>
      <c r="JPA8" s="143"/>
      <c r="JPB8" s="143"/>
      <c r="JPC8" s="143"/>
      <c r="JPD8" s="143"/>
      <c r="JPE8" s="143"/>
      <c r="JPF8" s="143"/>
      <c r="JPG8" s="143"/>
      <c r="JPH8" s="143"/>
      <c r="JPI8" s="143"/>
      <c r="JPJ8" s="143"/>
      <c r="JPK8" s="143"/>
      <c r="JPL8" s="143"/>
      <c r="JPM8" s="143"/>
      <c r="JPN8" s="143"/>
      <c r="JPO8" s="143"/>
      <c r="JPP8" s="143"/>
      <c r="JPQ8" s="143"/>
      <c r="JPR8" s="143"/>
      <c r="JPS8" s="143"/>
      <c r="JPT8" s="143"/>
      <c r="JPU8" s="143"/>
      <c r="JPV8" s="143"/>
      <c r="JPW8" s="143"/>
      <c r="JPX8" s="143"/>
      <c r="JPY8" s="143"/>
      <c r="JPZ8" s="143"/>
      <c r="JQA8" s="143"/>
      <c r="JQB8" s="143"/>
      <c r="JQC8" s="143"/>
      <c r="JQD8" s="143"/>
      <c r="JQE8" s="143"/>
      <c r="JQF8" s="143"/>
      <c r="JQG8" s="143"/>
      <c r="JQH8" s="143"/>
      <c r="JQI8" s="143"/>
      <c r="JQJ8" s="143"/>
      <c r="JQK8" s="143"/>
      <c r="JQL8" s="143"/>
      <c r="JQM8" s="143"/>
      <c r="JQN8" s="143"/>
      <c r="JQO8" s="143"/>
      <c r="JQP8" s="143"/>
      <c r="JQQ8" s="143"/>
      <c r="JQR8" s="143"/>
      <c r="JQS8" s="143"/>
      <c r="JQT8" s="143"/>
      <c r="JQU8" s="143"/>
      <c r="JQV8" s="143"/>
      <c r="JQW8" s="143"/>
      <c r="JQX8" s="143"/>
      <c r="JQY8" s="143"/>
      <c r="JQZ8" s="143"/>
      <c r="JRA8" s="143"/>
      <c r="JRB8" s="143"/>
      <c r="JRC8" s="143"/>
      <c r="JRD8" s="143"/>
      <c r="JRE8" s="143"/>
      <c r="JRF8" s="143"/>
      <c r="JRG8" s="143"/>
      <c r="JRH8" s="143"/>
      <c r="JRI8" s="143"/>
      <c r="JRJ8" s="143"/>
      <c r="JRK8" s="143"/>
      <c r="JRL8" s="143"/>
      <c r="JRM8" s="143"/>
      <c r="JRN8" s="143"/>
      <c r="JRO8" s="143"/>
      <c r="JRP8" s="143"/>
      <c r="JRQ8" s="143"/>
      <c r="JRR8" s="143"/>
      <c r="JRS8" s="143"/>
      <c r="JRT8" s="143"/>
      <c r="JRU8" s="143"/>
      <c r="JRV8" s="143"/>
      <c r="JRW8" s="143"/>
      <c r="JRX8" s="143"/>
      <c r="JRY8" s="143"/>
      <c r="JRZ8" s="143"/>
      <c r="JSA8" s="143"/>
      <c r="JSB8" s="143"/>
      <c r="JSC8" s="143"/>
      <c r="JSD8" s="143"/>
      <c r="JSE8" s="143"/>
      <c r="JSF8" s="143"/>
      <c r="JSG8" s="143"/>
      <c r="JSH8" s="143"/>
      <c r="JSI8" s="143"/>
      <c r="JSJ8" s="143"/>
      <c r="JSK8" s="143"/>
      <c r="JSL8" s="143"/>
      <c r="JSM8" s="143"/>
      <c r="JSN8" s="143"/>
      <c r="JSO8" s="143"/>
      <c r="JSP8" s="143"/>
      <c r="JSQ8" s="143"/>
      <c r="JSR8" s="143"/>
      <c r="JSS8" s="143"/>
      <c r="JST8" s="143"/>
      <c r="JSU8" s="143"/>
      <c r="JSV8" s="143"/>
      <c r="JSW8" s="143"/>
      <c r="JSX8" s="143"/>
      <c r="JSY8" s="143"/>
      <c r="JSZ8" s="143"/>
      <c r="JTA8" s="143"/>
      <c r="JTB8" s="143"/>
      <c r="JTC8" s="143"/>
      <c r="JTD8" s="143"/>
      <c r="JTE8" s="143"/>
      <c r="JTF8" s="143"/>
      <c r="JTG8" s="143"/>
      <c r="JTH8" s="143"/>
      <c r="JTI8" s="143"/>
      <c r="JTJ8" s="143"/>
      <c r="JTK8" s="143"/>
      <c r="JTL8" s="143"/>
      <c r="JTM8" s="143"/>
      <c r="JTN8" s="143"/>
      <c r="JTO8" s="143"/>
      <c r="JTP8" s="143"/>
      <c r="JTQ8" s="143"/>
      <c r="JTR8" s="143"/>
      <c r="JTS8" s="143"/>
      <c r="JTT8" s="143"/>
      <c r="JTU8" s="143"/>
      <c r="JTV8" s="143"/>
      <c r="JTW8" s="143"/>
      <c r="JTX8" s="143"/>
      <c r="JTY8" s="143"/>
      <c r="JTZ8" s="143"/>
      <c r="JUA8" s="143"/>
      <c r="JUB8" s="143"/>
      <c r="JUC8" s="143"/>
      <c r="JUD8" s="143"/>
      <c r="JUE8" s="143"/>
      <c r="JUF8" s="143"/>
      <c r="JUG8" s="143"/>
      <c r="JUH8" s="143"/>
      <c r="JUI8" s="143"/>
      <c r="JUJ8" s="143"/>
      <c r="JUK8" s="143"/>
      <c r="JUL8" s="143"/>
      <c r="JUM8" s="143"/>
      <c r="JUN8" s="143"/>
      <c r="JUO8" s="143"/>
      <c r="JUP8" s="143"/>
      <c r="JUQ8" s="143"/>
      <c r="JUR8" s="143"/>
      <c r="JUS8" s="143"/>
      <c r="JUT8" s="143"/>
      <c r="JUU8" s="143"/>
      <c r="JUV8" s="143"/>
      <c r="JUW8" s="143"/>
      <c r="JUX8" s="143"/>
      <c r="JUY8" s="143"/>
      <c r="JUZ8" s="143"/>
      <c r="JVA8" s="143"/>
      <c r="JVB8" s="143"/>
      <c r="JVC8" s="143"/>
      <c r="JVD8" s="143"/>
      <c r="JVE8" s="143"/>
      <c r="JVF8" s="143"/>
      <c r="JVG8" s="143"/>
      <c r="JVH8" s="143"/>
      <c r="JVI8" s="143"/>
      <c r="JVJ8" s="143"/>
      <c r="JVK8" s="143"/>
      <c r="JVL8" s="143"/>
      <c r="JVM8" s="143"/>
      <c r="JVN8" s="143"/>
      <c r="JVO8" s="143"/>
      <c r="JVP8" s="143"/>
      <c r="JVQ8" s="143"/>
      <c r="JVR8" s="143"/>
      <c r="JVS8" s="143"/>
      <c r="JVT8" s="143"/>
      <c r="JVU8" s="143"/>
      <c r="JVV8" s="143"/>
      <c r="JVW8" s="143"/>
      <c r="JVX8" s="143"/>
      <c r="JVY8" s="143"/>
      <c r="JVZ8" s="143"/>
      <c r="JWA8" s="143"/>
      <c r="JWB8" s="143"/>
      <c r="JWC8" s="143"/>
      <c r="JWD8" s="143"/>
      <c r="JWE8" s="143"/>
      <c r="JWF8" s="143"/>
      <c r="JWG8" s="143"/>
      <c r="JWH8" s="143"/>
      <c r="JWI8" s="143"/>
      <c r="JWJ8" s="143"/>
      <c r="JWK8" s="143"/>
      <c r="JWL8" s="143"/>
      <c r="JWM8" s="143"/>
      <c r="JWN8" s="143"/>
      <c r="JWO8" s="143"/>
      <c r="JWP8" s="143"/>
      <c r="JWQ8" s="143"/>
      <c r="JWR8" s="143"/>
      <c r="JWS8" s="143"/>
      <c r="JWT8" s="143"/>
      <c r="JWU8" s="143"/>
      <c r="JWV8" s="143"/>
      <c r="JWW8" s="143"/>
      <c r="JWX8" s="143"/>
      <c r="JWY8" s="143"/>
      <c r="JWZ8" s="143"/>
      <c r="JXA8" s="143"/>
      <c r="JXB8" s="143"/>
      <c r="JXC8" s="143"/>
      <c r="JXD8" s="143"/>
      <c r="JXE8" s="143"/>
      <c r="JXF8" s="143"/>
      <c r="JXG8" s="143"/>
      <c r="JXH8" s="143"/>
      <c r="JXI8" s="143"/>
      <c r="JXJ8" s="143"/>
      <c r="JXK8" s="143"/>
      <c r="JXL8" s="143"/>
      <c r="JXM8" s="143"/>
      <c r="JXN8" s="143"/>
      <c r="JXO8" s="143"/>
      <c r="JXP8" s="143"/>
      <c r="JXQ8" s="143"/>
      <c r="JXR8" s="143"/>
      <c r="JXS8" s="143"/>
      <c r="JXT8" s="143"/>
      <c r="JXU8" s="143"/>
      <c r="JXV8" s="143"/>
      <c r="JXW8" s="143"/>
      <c r="JXX8" s="143"/>
      <c r="JXY8" s="143"/>
      <c r="JXZ8" s="143"/>
      <c r="JYA8" s="143"/>
      <c r="JYB8" s="143"/>
      <c r="JYC8" s="143"/>
      <c r="JYD8" s="143"/>
      <c r="JYE8" s="143"/>
      <c r="JYF8" s="143"/>
      <c r="JYG8" s="143"/>
      <c r="JYH8" s="143"/>
      <c r="JYI8" s="143"/>
      <c r="JYJ8" s="143"/>
      <c r="JYK8" s="143"/>
      <c r="JYL8" s="143"/>
      <c r="JYM8" s="143"/>
      <c r="JYN8" s="143"/>
      <c r="JYO8" s="143"/>
      <c r="JYP8" s="143"/>
      <c r="JYQ8" s="143"/>
      <c r="JYR8" s="143"/>
      <c r="JYS8" s="143"/>
      <c r="JYT8" s="143"/>
      <c r="JYU8" s="143"/>
      <c r="JYV8" s="143"/>
      <c r="JYW8" s="143"/>
      <c r="JYX8" s="143"/>
      <c r="JYY8" s="143"/>
      <c r="JYZ8" s="143"/>
      <c r="JZA8" s="143"/>
      <c r="JZB8" s="143"/>
      <c r="JZC8" s="143"/>
      <c r="JZD8" s="143"/>
      <c r="JZE8" s="143"/>
      <c r="JZF8" s="143"/>
      <c r="JZG8" s="143"/>
      <c r="JZH8" s="143"/>
      <c r="JZI8" s="143"/>
      <c r="JZJ8" s="143"/>
      <c r="JZK8" s="143"/>
      <c r="JZL8" s="143"/>
      <c r="JZM8" s="143"/>
      <c r="JZN8" s="143"/>
      <c r="JZO8" s="143"/>
      <c r="JZP8" s="143"/>
      <c r="JZQ8" s="143"/>
      <c r="JZR8" s="143"/>
      <c r="JZS8" s="143"/>
      <c r="JZT8" s="143"/>
      <c r="JZU8" s="143"/>
      <c r="JZV8" s="143"/>
      <c r="JZW8" s="143"/>
      <c r="JZX8" s="143"/>
      <c r="JZY8" s="143"/>
      <c r="JZZ8" s="143"/>
      <c r="KAA8" s="143"/>
      <c r="KAB8" s="143"/>
      <c r="KAC8" s="143"/>
      <c r="KAD8" s="143"/>
      <c r="KAE8" s="143"/>
      <c r="KAF8" s="143"/>
      <c r="KAG8" s="143"/>
      <c r="KAH8" s="143"/>
      <c r="KAI8" s="143"/>
      <c r="KAJ8" s="143"/>
      <c r="KAK8" s="143"/>
      <c r="KAL8" s="143"/>
      <c r="KAM8" s="143"/>
      <c r="KAN8" s="143"/>
      <c r="KAO8" s="143"/>
      <c r="KAP8" s="143"/>
      <c r="KAQ8" s="143"/>
      <c r="KAR8" s="143"/>
      <c r="KAS8" s="143"/>
      <c r="KAT8" s="143"/>
      <c r="KAU8" s="143"/>
      <c r="KAV8" s="143"/>
      <c r="KAW8" s="143"/>
      <c r="KAX8" s="143"/>
      <c r="KAY8" s="143"/>
      <c r="KAZ8" s="143"/>
      <c r="KBA8" s="143"/>
      <c r="KBB8" s="143"/>
      <c r="KBC8" s="143"/>
      <c r="KBD8" s="143"/>
      <c r="KBE8" s="143"/>
      <c r="KBF8" s="143"/>
      <c r="KBG8" s="143"/>
      <c r="KBH8" s="143"/>
      <c r="KBI8" s="143"/>
      <c r="KBJ8" s="143"/>
      <c r="KBK8" s="143"/>
      <c r="KBL8" s="143"/>
      <c r="KBM8" s="143"/>
      <c r="KBN8" s="143"/>
      <c r="KBO8" s="143"/>
      <c r="KBP8" s="143"/>
      <c r="KBQ8" s="143"/>
      <c r="KBR8" s="143"/>
      <c r="KBS8" s="143"/>
      <c r="KBT8" s="143"/>
      <c r="KBU8" s="143"/>
      <c r="KBV8" s="143"/>
      <c r="KBW8" s="143"/>
      <c r="KBX8" s="143"/>
      <c r="KBY8" s="143"/>
      <c r="KBZ8" s="143"/>
      <c r="KCA8" s="143"/>
      <c r="KCB8" s="143"/>
      <c r="KCC8" s="143"/>
      <c r="KCD8" s="143"/>
      <c r="KCE8" s="143"/>
      <c r="KCF8" s="143"/>
      <c r="KCG8" s="143"/>
      <c r="KCH8" s="143"/>
      <c r="KCI8" s="143"/>
      <c r="KCJ8" s="143"/>
      <c r="KCK8" s="143"/>
      <c r="KCL8" s="143"/>
      <c r="KCM8" s="143"/>
      <c r="KCN8" s="143"/>
      <c r="KCO8" s="143"/>
      <c r="KCP8" s="143"/>
      <c r="KCQ8" s="143"/>
      <c r="KCR8" s="143"/>
      <c r="KCS8" s="143"/>
      <c r="KCT8" s="143"/>
      <c r="KCU8" s="143"/>
      <c r="KCV8" s="143"/>
      <c r="KCW8" s="143"/>
      <c r="KCX8" s="143"/>
      <c r="KCY8" s="143"/>
      <c r="KCZ8" s="143"/>
      <c r="KDA8" s="143"/>
      <c r="KDB8" s="143"/>
      <c r="KDC8" s="143"/>
      <c r="KDD8" s="143"/>
      <c r="KDE8" s="143"/>
      <c r="KDF8" s="143"/>
      <c r="KDG8" s="143"/>
      <c r="KDH8" s="143"/>
      <c r="KDI8" s="143"/>
      <c r="KDJ8" s="143"/>
      <c r="KDK8" s="143"/>
      <c r="KDL8" s="143"/>
      <c r="KDM8" s="143"/>
      <c r="KDN8" s="143"/>
      <c r="KDO8" s="143"/>
      <c r="KDP8" s="143"/>
      <c r="KDQ8" s="143"/>
      <c r="KDR8" s="143"/>
      <c r="KDS8" s="143"/>
      <c r="KDT8" s="143"/>
      <c r="KDU8" s="143"/>
      <c r="KDV8" s="143"/>
      <c r="KDW8" s="143"/>
      <c r="KDX8" s="143"/>
      <c r="KDY8" s="143"/>
      <c r="KDZ8" s="143"/>
      <c r="KEA8" s="143"/>
      <c r="KEB8" s="143"/>
      <c r="KEC8" s="143"/>
      <c r="KED8" s="143"/>
      <c r="KEE8" s="143"/>
      <c r="KEF8" s="143"/>
      <c r="KEG8" s="143"/>
      <c r="KEH8" s="143"/>
      <c r="KEI8" s="143"/>
      <c r="KEJ8" s="143"/>
      <c r="KEK8" s="143"/>
      <c r="KEL8" s="143"/>
      <c r="KEM8" s="143"/>
      <c r="KEN8" s="143"/>
      <c r="KEO8" s="143"/>
      <c r="KEP8" s="143"/>
      <c r="KEQ8" s="143"/>
      <c r="KER8" s="143"/>
      <c r="KES8" s="143"/>
      <c r="KET8" s="143"/>
      <c r="KEU8" s="143"/>
      <c r="KEV8" s="143"/>
      <c r="KEW8" s="143"/>
      <c r="KEX8" s="143"/>
      <c r="KEY8" s="143"/>
      <c r="KEZ8" s="143"/>
      <c r="KFA8" s="143"/>
      <c r="KFB8" s="143"/>
      <c r="KFC8" s="143"/>
      <c r="KFD8" s="143"/>
      <c r="KFE8" s="143"/>
      <c r="KFF8" s="143"/>
      <c r="KFG8" s="143"/>
      <c r="KFH8" s="143"/>
      <c r="KFI8" s="143"/>
      <c r="KFJ8" s="143"/>
      <c r="KFK8" s="143"/>
      <c r="KFL8" s="143"/>
      <c r="KFM8" s="143"/>
      <c r="KFN8" s="143"/>
      <c r="KFO8" s="143"/>
      <c r="KFP8" s="143"/>
      <c r="KFQ8" s="143"/>
      <c r="KFR8" s="143"/>
      <c r="KFS8" s="143"/>
      <c r="KFT8" s="143"/>
      <c r="KFU8" s="143"/>
      <c r="KFV8" s="143"/>
      <c r="KFW8" s="143"/>
      <c r="KFX8" s="143"/>
      <c r="KFY8" s="143"/>
      <c r="KFZ8" s="143"/>
      <c r="KGA8" s="143"/>
      <c r="KGB8" s="143"/>
      <c r="KGC8" s="143"/>
      <c r="KGD8" s="143"/>
      <c r="KGE8" s="143"/>
      <c r="KGF8" s="143"/>
      <c r="KGG8" s="143"/>
      <c r="KGH8" s="143"/>
      <c r="KGI8" s="143"/>
      <c r="KGJ8" s="143"/>
      <c r="KGK8" s="143"/>
      <c r="KGL8" s="143"/>
      <c r="KGM8" s="143"/>
      <c r="KGN8" s="143"/>
      <c r="KGO8" s="143"/>
      <c r="KGP8" s="143"/>
      <c r="KGQ8" s="143"/>
      <c r="KGR8" s="143"/>
      <c r="KGS8" s="143"/>
      <c r="KGT8" s="143"/>
      <c r="KGU8" s="143"/>
      <c r="KGV8" s="143"/>
      <c r="KGW8" s="143"/>
      <c r="KGX8" s="143"/>
      <c r="KGY8" s="143"/>
      <c r="KGZ8" s="143"/>
      <c r="KHA8" s="143"/>
      <c r="KHB8" s="143"/>
      <c r="KHC8" s="143"/>
      <c r="KHD8" s="143"/>
      <c r="KHE8" s="143"/>
      <c r="KHF8" s="143"/>
      <c r="KHG8" s="143"/>
      <c r="KHH8" s="143"/>
      <c r="KHI8" s="143"/>
      <c r="KHJ8" s="143"/>
      <c r="KHK8" s="143"/>
      <c r="KHL8" s="143"/>
      <c r="KHM8" s="143"/>
      <c r="KHN8" s="143"/>
      <c r="KHO8" s="143"/>
      <c r="KHP8" s="143"/>
      <c r="KHQ8" s="143"/>
      <c r="KHR8" s="143"/>
      <c r="KHS8" s="143"/>
      <c r="KHT8" s="143"/>
      <c r="KHU8" s="143"/>
      <c r="KHV8" s="143"/>
      <c r="KHW8" s="143"/>
      <c r="KHX8" s="143"/>
      <c r="KHY8" s="143"/>
      <c r="KHZ8" s="143"/>
      <c r="KIA8" s="143"/>
      <c r="KIB8" s="143"/>
      <c r="KIC8" s="143"/>
      <c r="KID8" s="143"/>
      <c r="KIE8" s="143"/>
      <c r="KIF8" s="143"/>
      <c r="KIG8" s="143"/>
      <c r="KIH8" s="143"/>
      <c r="KII8" s="143"/>
      <c r="KIJ8" s="143"/>
      <c r="KIK8" s="143"/>
      <c r="KIL8" s="143"/>
      <c r="KIM8" s="143"/>
      <c r="KIN8" s="143"/>
      <c r="KIO8" s="143"/>
      <c r="KIP8" s="143"/>
      <c r="KIQ8" s="143"/>
      <c r="KIR8" s="143"/>
      <c r="KIS8" s="143"/>
      <c r="KIT8" s="143"/>
      <c r="KIU8" s="143"/>
      <c r="KIV8" s="143"/>
      <c r="KIW8" s="143"/>
      <c r="KIX8" s="143"/>
      <c r="KIY8" s="143"/>
      <c r="KIZ8" s="143"/>
      <c r="KJA8" s="143"/>
      <c r="KJB8" s="143"/>
      <c r="KJC8" s="143"/>
      <c r="KJD8" s="143"/>
      <c r="KJE8" s="143"/>
      <c r="KJF8" s="143"/>
      <c r="KJG8" s="143"/>
      <c r="KJH8" s="143"/>
      <c r="KJI8" s="143"/>
      <c r="KJJ8" s="143"/>
      <c r="KJK8" s="143"/>
      <c r="KJL8" s="143"/>
      <c r="KJM8" s="143"/>
      <c r="KJN8" s="143"/>
      <c r="KJO8" s="143"/>
      <c r="KJP8" s="143"/>
      <c r="KJQ8" s="143"/>
      <c r="KJR8" s="143"/>
      <c r="KJS8" s="143"/>
      <c r="KJT8" s="143"/>
      <c r="KJU8" s="143"/>
      <c r="KJV8" s="143"/>
      <c r="KJW8" s="143"/>
      <c r="KJX8" s="143"/>
      <c r="KJY8" s="143"/>
      <c r="KJZ8" s="143"/>
      <c r="KKA8" s="143"/>
      <c r="KKB8" s="143"/>
      <c r="KKC8" s="143"/>
      <c r="KKD8" s="143"/>
      <c r="KKE8" s="143"/>
      <c r="KKF8" s="143"/>
      <c r="KKG8" s="143"/>
      <c r="KKH8" s="143"/>
      <c r="KKI8" s="143"/>
      <c r="KKJ8" s="143"/>
      <c r="KKK8" s="143"/>
      <c r="KKL8" s="143"/>
      <c r="KKM8" s="143"/>
      <c r="KKN8" s="143"/>
      <c r="KKO8" s="143"/>
      <c r="KKP8" s="143"/>
      <c r="KKQ8" s="143"/>
      <c r="KKR8" s="143"/>
      <c r="KKS8" s="143"/>
      <c r="KKT8" s="143"/>
      <c r="KKU8" s="143"/>
      <c r="KKV8" s="143"/>
      <c r="KKW8" s="143"/>
      <c r="KKX8" s="143"/>
      <c r="KKY8" s="143"/>
      <c r="KKZ8" s="143"/>
      <c r="KLA8" s="143"/>
      <c r="KLB8" s="143"/>
      <c r="KLC8" s="143"/>
      <c r="KLD8" s="143"/>
      <c r="KLE8" s="143"/>
      <c r="KLF8" s="143"/>
      <c r="KLG8" s="143"/>
      <c r="KLH8" s="143"/>
      <c r="KLI8" s="143"/>
      <c r="KLJ8" s="143"/>
      <c r="KLK8" s="143"/>
      <c r="KLL8" s="143"/>
      <c r="KLM8" s="143"/>
      <c r="KLN8" s="143"/>
      <c r="KLO8" s="143"/>
      <c r="KLP8" s="143"/>
      <c r="KLQ8" s="143"/>
      <c r="KLR8" s="143"/>
      <c r="KLS8" s="143"/>
      <c r="KLT8" s="143"/>
      <c r="KLU8" s="143"/>
      <c r="KLV8" s="143"/>
      <c r="KLW8" s="143"/>
      <c r="KLX8" s="143"/>
      <c r="KLY8" s="143"/>
      <c r="KLZ8" s="143"/>
      <c r="KMA8" s="143"/>
      <c r="KMB8" s="143"/>
      <c r="KMC8" s="143"/>
      <c r="KMD8" s="143"/>
      <c r="KME8" s="143"/>
      <c r="KMF8" s="143"/>
      <c r="KMG8" s="143"/>
      <c r="KMH8" s="143"/>
      <c r="KMI8" s="143"/>
      <c r="KMJ8" s="143"/>
      <c r="KMK8" s="143"/>
      <c r="KML8" s="143"/>
      <c r="KMM8" s="143"/>
      <c r="KMN8" s="143"/>
      <c r="KMO8" s="143"/>
      <c r="KMP8" s="143"/>
      <c r="KMQ8" s="143"/>
      <c r="KMR8" s="143"/>
      <c r="KMS8" s="143"/>
      <c r="KMT8" s="143"/>
      <c r="KMU8" s="143"/>
      <c r="KMV8" s="143"/>
      <c r="KMW8" s="143"/>
      <c r="KMX8" s="143"/>
      <c r="KMY8" s="143"/>
      <c r="KMZ8" s="143"/>
      <c r="KNA8" s="143"/>
      <c r="KNB8" s="143"/>
      <c r="KNC8" s="143"/>
      <c r="KND8" s="143"/>
      <c r="KNE8" s="143"/>
      <c r="KNF8" s="143"/>
      <c r="KNG8" s="143"/>
      <c r="KNH8" s="143"/>
      <c r="KNI8" s="143"/>
      <c r="KNJ8" s="143"/>
      <c r="KNK8" s="143"/>
      <c r="KNL8" s="143"/>
      <c r="KNM8" s="143"/>
      <c r="KNN8" s="143"/>
      <c r="KNO8" s="143"/>
      <c r="KNP8" s="143"/>
      <c r="KNQ8" s="143"/>
      <c r="KNR8" s="143"/>
      <c r="KNS8" s="143"/>
      <c r="KNT8" s="143"/>
      <c r="KNU8" s="143"/>
      <c r="KNV8" s="143"/>
      <c r="KNW8" s="143"/>
      <c r="KNX8" s="143"/>
      <c r="KNY8" s="143"/>
      <c r="KNZ8" s="143"/>
      <c r="KOA8" s="143"/>
      <c r="KOB8" s="143"/>
      <c r="KOC8" s="143"/>
      <c r="KOD8" s="143"/>
      <c r="KOE8" s="143"/>
      <c r="KOF8" s="143"/>
      <c r="KOG8" s="143"/>
      <c r="KOH8" s="143"/>
      <c r="KOI8" s="143"/>
      <c r="KOJ8" s="143"/>
      <c r="KOK8" s="143"/>
      <c r="KOL8" s="143"/>
      <c r="KOM8" s="143"/>
      <c r="KON8" s="143"/>
      <c r="KOO8" s="143"/>
      <c r="KOP8" s="143"/>
      <c r="KOQ8" s="143"/>
      <c r="KOR8" s="143"/>
      <c r="KOS8" s="143"/>
      <c r="KOT8" s="143"/>
      <c r="KOU8" s="143"/>
      <c r="KOV8" s="143"/>
      <c r="KOW8" s="143"/>
      <c r="KOX8" s="143"/>
      <c r="KOY8" s="143"/>
      <c r="KOZ8" s="143"/>
      <c r="KPA8" s="143"/>
      <c r="KPB8" s="143"/>
      <c r="KPC8" s="143"/>
      <c r="KPD8" s="143"/>
      <c r="KPE8" s="143"/>
      <c r="KPF8" s="143"/>
      <c r="KPG8" s="143"/>
      <c r="KPH8" s="143"/>
      <c r="KPI8" s="143"/>
      <c r="KPJ8" s="143"/>
      <c r="KPK8" s="143"/>
      <c r="KPL8" s="143"/>
      <c r="KPM8" s="143"/>
      <c r="KPN8" s="143"/>
      <c r="KPO8" s="143"/>
      <c r="KPP8" s="143"/>
      <c r="KPQ8" s="143"/>
      <c r="KPR8" s="143"/>
      <c r="KPS8" s="143"/>
      <c r="KPT8" s="143"/>
      <c r="KPU8" s="143"/>
      <c r="KPV8" s="143"/>
      <c r="KPW8" s="143"/>
      <c r="KPX8" s="143"/>
      <c r="KPY8" s="143"/>
      <c r="KPZ8" s="143"/>
      <c r="KQA8" s="143"/>
      <c r="KQB8" s="143"/>
      <c r="KQC8" s="143"/>
      <c r="KQD8" s="143"/>
      <c r="KQE8" s="143"/>
      <c r="KQF8" s="143"/>
      <c r="KQG8" s="143"/>
      <c r="KQH8" s="143"/>
      <c r="KQI8" s="143"/>
      <c r="KQJ8" s="143"/>
      <c r="KQK8" s="143"/>
      <c r="KQL8" s="143"/>
      <c r="KQM8" s="143"/>
      <c r="KQN8" s="143"/>
      <c r="KQO8" s="143"/>
      <c r="KQP8" s="143"/>
      <c r="KQQ8" s="143"/>
      <c r="KQR8" s="143"/>
      <c r="KQS8" s="143"/>
      <c r="KQT8" s="143"/>
      <c r="KQU8" s="143"/>
      <c r="KQV8" s="143"/>
      <c r="KQW8" s="143"/>
      <c r="KQX8" s="143"/>
      <c r="KQY8" s="143"/>
      <c r="KQZ8" s="143"/>
      <c r="KRA8" s="143"/>
      <c r="KRB8" s="143"/>
      <c r="KRC8" s="143"/>
      <c r="KRD8" s="143"/>
      <c r="KRE8" s="143"/>
      <c r="KRF8" s="143"/>
      <c r="KRG8" s="143"/>
      <c r="KRH8" s="143"/>
      <c r="KRI8" s="143"/>
      <c r="KRJ8" s="143"/>
      <c r="KRK8" s="143"/>
      <c r="KRL8" s="143"/>
      <c r="KRM8" s="143"/>
      <c r="KRN8" s="143"/>
      <c r="KRO8" s="143"/>
      <c r="KRP8" s="143"/>
      <c r="KRQ8" s="143"/>
      <c r="KRR8" s="143"/>
      <c r="KRS8" s="143"/>
      <c r="KRT8" s="143"/>
      <c r="KRU8" s="143"/>
      <c r="KRV8" s="143"/>
      <c r="KRW8" s="143"/>
      <c r="KRX8" s="143"/>
      <c r="KRY8" s="143"/>
      <c r="KRZ8" s="143"/>
      <c r="KSA8" s="143"/>
      <c r="KSB8" s="143"/>
      <c r="KSC8" s="143"/>
      <c r="KSD8" s="143"/>
      <c r="KSE8" s="143"/>
      <c r="KSF8" s="143"/>
      <c r="KSG8" s="143"/>
      <c r="KSH8" s="143"/>
      <c r="KSI8" s="143"/>
      <c r="KSJ8" s="143"/>
      <c r="KSK8" s="143"/>
      <c r="KSL8" s="143"/>
      <c r="KSM8" s="143"/>
      <c r="KSN8" s="143"/>
      <c r="KSO8" s="143"/>
      <c r="KSP8" s="143"/>
      <c r="KSQ8" s="143"/>
      <c r="KSR8" s="143"/>
      <c r="KSS8" s="143"/>
      <c r="KST8" s="143"/>
      <c r="KSU8" s="143"/>
      <c r="KSV8" s="143"/>
      <c r="KSW8" s="143"/>
      <c r="KSX8" s="143"/>
      <c r="KSY8" s="143"/>
      <c r="KSZ8" s="143"/>
      <c r="KTA8" s="143"/>
      <c r="KTB8" s="143"/>
      <c r="KTC8" s="143"/>
      <c r="KTD8" s="143"/>
      <c r="KTE8" s="143"/>
      <c r="KTF8" s="143"/>
      <c r="KTG8" s="143"/>
      <c r="KTH8" s="143"/>
      <c r="KTI8" s="143"/>
      <c r="KTJ8" s="143"/>
      <c r="KTK8" s="143"/>
      <c r="KTL8" s="143"/>
      <c r="KTM8" s="143"/>
      <c r="KTN8" s="143"/>
      <c r="KTO8" s="143"/>
      <c r="KTP8" s="143"/>
      <c r="KTQ8" s="143"/>
      <c r="KTR8" s="143"/>
      <c r="KTS8" s="143"/>
      <c r="KTT8" s="143"/>
      <c r="KTU8" s="143"/>
      <c r="KTV8" s="143"/>
      <c r="KTW8" s="143"/>
      <c r="KTX8" s="143"/>
      <c r="KTY8" s="143"/>
      <c r="KTZ8" s="143"/>
      <c r="KUA8" s="143"/>
      <c r="KUB8" s="143"/>
      <c r="KUC8" s="143"/>
      <c r="KUD8" s="143"/>
      <c r="KUE8" s="143"/>
      <c r="KUF8" s="143"/>
      <c r="KUG8" s="143"/>
      <c r="KUH8" s="143"/>
      <c r="KUI8" s="143"/>
      <c r="KUJ8" s="143"/>
      <c r="KUK8" s="143"/>
      <c r="KUL8" s="143"/>
      <c r="KUM8" s="143"/>
      <c r="KUN8" s="143"/>
      <c r="KUO8" s="143"/>
      <c r="KUP8" s="143"/>
      <c r="KUQ8" s="143"/>
      <c r="KUR8" s="143"/>
      <c r="KUS8" s="143"/>
      <c r="KUT8" s="143"/>
      <c r="KUU8" s="143"/>
      <c r="KUV8" s="143"/>
      <c r="KUW8" s="143"/>
      <c r="KUX8" s="143"/>
      <c r="KUY8" s="143"/>
      <c r="KUZ8" s="143"/>
      <c r="KVA8" s="143"/>
      <c r="KVB8" s="143"/>
      <c r="KVC8" s="143"/>
      <c r="KVD8" s="143"/>
      <c r="KVE8" s="143"/>
      <c r="KVF8" s="143"/>
      <c r="KVG8" s="143"/>
      <c r="KVH8" s="143"/>
      <c r="KVI8" s="143"/>
      <c r="KVJ8" s="143"/>
      <c r="KVK8" s="143"/>
      <c r="KVL8" s="143"/>
      <c r="KVM8" s="143"/>
      <c r="KVN8" s="143"/>
      <c r="KVO8" s="143"/>
      <c r="KVP8" s="143"/>
      <c r="KVQ8" s="143"/>
      <c r="KVR8" s="143"/>
      <c r="KVS8" s="143"/>
      <c r="KVT8" s="143"/>
      <c r="KVU8" s="143"/>
      <c r="KVV8" s="143"/>
      <c r="KVW8" s="143"/>
      <c r="KVX8" s="143"/>
      <c r="KVY8" s="143"/>
      <c r="KVZ8" s="143"/>
      <c r="KWA8" s="143"/>
      <c r="KWB8" s="143"/>
      <c r="KWC8" s="143"/>
      <c r="KWD8" s="143"/>
      <c r="KWE8" s="143"/>
      <c r="KWF8" s="143"/>
      <c r="KWG8" s="143"/>
      <c r="KWH8" s="143"/>
      <c r="KWI8" s="143"/>
      <c r="KWJ8" s="143"/>
      <c r="KWK8" s="143"/>
      <c r="KWL8" s="143"/>
      <c r="KWM8" s="143"/>
      <c r="KWN8" s="143"/>
      <c r="KWO8" s="143"/>
      <c r="KWP8" s="143"/>
      <c r="KWQ8" s="143"/>
      <c r="KWR8" s="143"/>
      <c r="KWS8" s="143"/>
      <c r="KWT8" s="143"/>
      <c r="KWU8" s="143"/>
      <c r="KWV8" s="143"/>
      <c r="KWW8" s="143"/>
      <c r="KWX8" s="143"/>
      <c r="KWY8" s="143"/>
      <c r="KWZ8" s="143"/>
      <c r="KXA8" s="143"/>
      <c r="KXB8" s="143"/>
      <c r="KXC8" s="143"/>
      <c r="KXD8" s="143"/>
      <c r="KXE8" s="143"/>
      <c r="KXF8" s="143"/>
      <c r="KXG8" s="143"/>
      <c r="KXH8" s="143"/>
      <c r="KXI8" s="143"/>
      <c r="KXJ8" s="143"/>
      <c r="KXK8" s="143"/>
      <c r="KXL8" s="143"/>
      <c r="KXM8" s="143"/>
      <c r="KXN8" s="143"/>
      <c r="KXO8" s="143"/>
      <c r="KXP8" s="143"/>
      <c r="KXQ8" s="143"/>
      <c r="KXR8" s="143"/>
      <c r="KXS8" s="143"/>
      <c r="KXT8" s="143"/>
      <c r="KXU8" s="143"/>
      <c r="KXV8" s="143"/>
      <c r="KXW8" s="143"/>
      <c r="KXX8" s="143"/>
      <c r="KXY8" s="143"/>
      <c r="KXZ8" s="143"/>
      <c r="KYA8" s="143"/>
      <c r="KYB8" s="143"/>
      <c r="KYC8" s="143"/>
      <c r="KYD8" s="143"/>
      <c r="KYE8" s="143"/>
      <c r="KYF8" s="143"/>
      <c r="KYG8" s="143"/>
      <c r="KYH8" s="143"/>
      <c r="KYI8" s="143"/>
      <c r="KYJ8" s="143"/>
      <c r="KYK8" s="143"/>
      <c r="KYL8" s="143"/>
      <c r="KYM8" s="143"/>
      <c r="KYN8" s="143"/>
      <c r="KYO8" s="143"/>
      <c r="KYP8" s="143"/>
      <c r="KYQ8" s="143"/>
      <c r="KYR8" s="143"/>
      <c r="KYS8" s="143"/>
      <c r="KYT8" s="143"/>
      <c r="KYU8" s="143"/>
      <c r="KYV8" s="143"/>
      <c r="KYW8" s="143"/>
      <c r="KYX8" s="143"/>
      <c r="KYY8" s="143"/>
      <c r="KYZ8" s="143"/>
      <c r="KZA8" s="143"/>
      <c r="KZB8" s="143"/>
      <c r="KZC8" s="143"/>
      <c r="KZD8" s="143"/>
      <c r="KZE8" s="143"/>
      <c r="KZF8" s="143"/>
      <c r="KZG8" s="143"/>
      <c r="KZH8" s="143"/>
      <c r="KZI8" s="143"/>
      <c r="KZJ8" s="143"/>
      <c r="KZK8" s="143"/>
      <c r="KZL8" s="143"/>
      <c r="KZM8" s="143"/>
      <c r="KZN8" s="143"/>
      <c r="KZO8" s="143"/>
      <c r="KZP8" s="143"/>
      <c r="KZQ8" s="143"/>
      <c r="KZR8" s="143"/>
      <c r="KZS8" s="143"/>
      <c r="KZT8" s="143"/>
      <c r="KZU8" s="143"/>
      <c r="KZV8" s="143"/>
      <c r="KZW8" s="143"/>
      <c r="KZX8" s="143"/>
      <c r="KZY8" s="143"/>
      <c r="KZZ8" s="143"/>
      <c r="LAA8" s="143"/>
      <c r="LAB8" s="143"/>
      <c r="LAC8" s="143"/>
      <c r="LAD8" s="143"/>
      <c r="LAE8" s="143"/>
      <c r="LAF8" s="143"/>
      <c r="LAG8" s="143"/>
      <c r="LAH8" s="143"/>
      <c r="LAI8" s="143"/>
      <c r="LAJ8" s="143"/>
      <c r="LAK8" s="143"/>
      <c r="LAL8" s="143"/>
      <c r="LAM8" s="143"/>
      <c r="LAN8" s="143"/>
      <c r="LAO8" s="143"/>
      <c r="LAP8" s="143"/>
      <c r="LAQ8" s="143"/>
      <c r="LAR8" s="143"/>
      <c r="LAS8" s="143"/>
      <c r="LAT8" s="143"/>
      <c r="LAU8" s="143"/>
      <c r="LAV8" s="143"/>
      <c r="LAW8" s="143"/>
      <c r="LAX8" s="143"/>
      <c r="LAY8" s="143"/>
      <c r="LAZ8" s="143"/>
      <c r="LBA8" s="143"/>
      <c r="LBB8" s="143"/>
      <c r="LBC8" s="143"/>
      <c r="LBD8" s="143"/>
      <c r="LBE8" s="143"/>
      <c r="LBF8" s="143"/>
      <c r="LBG8" s="143"/>
      <c r="LBH8" s="143"/>
      <c r="LBI8" s="143"/>
      <c r="LBJ8" s="143"/>
      <c r="LBK8" s="143"/>
      <c r="LBL8" s="143"/>
      <c r="LBM8" s="143"/>
      <c r="LBN8" s="143"/>
      <c r="LBO8" s="143"/>
      <c r="LBP8" s="143"/>
      <c r="LBQ8" s="143"/>
      <c r="LBR8" s="143"/>
      <c r="LBS8" s="143"/>
      <c r="LBT8" s="143"/>
      <c r="LBU8" s="143"/>
      <c r="LBV8" s="143"/>
      <c r="LBW8" s="143"/>
      <c r="LBX8" s="143"/>
      <c r="LBY8" s="143"/>
      <c r="LBZ8" s="143"/>
      <c r="LCA8" s="143"/>
      <c r="LCB8" s="143"/>
      <c r="LCC8" s="143"/>
      <c r="LCD8" s="143"/>
      <c r="LCE8" s="143"/>
      <c r="LCF8" s="143"/>
      <c r="LCG8" s="143"/>
      <c r="LCH8" s="143"/>
      <c r="LCI8" s="143"/>
      <c r="LCJ8" s="143"/>
      <c r="LCK8" s="143"/>
      <c r="LCL8" s="143"/>
      <c r="LCM8" s="143"/>
      <c r="LCN8" s="143"/>
      <c r="LCO8" s="143"/>
      <c r="LCP8" s="143"/>
      <c r="LCQ8" s="143"/>
      <c r="LCR8" s="143"/>
      <c r="LCS8" s="143"/>
      <c r="LCT8" s="143"/>
      <c r="LCU8" s="143"/>
      <c r="LCV8" s="143"/>
      <c r="LCW8" s="143"/>
      <c r="LCX8" s="143"/>
      <c r="LCY8" s="143"/>
      <c r="LCZ8" s="143"/>
      <c r="LDA8" s="143"/>
      <c r="LDB8" s="143"/>
      <c r="LDC8" s="143"/>
      <c r="LDD8" s="143"/>
      <c r="LDE8" s="143"/>
      <c r="LDF8" s="143"/>
      <c r="LDG8" s="143"/>
      <c r="LDH8" s="143"/>
      <c r="LDI8" s="143"/>
      <c r="LDJ8" s="143"/>
      <c r="LDK8" s="143"/>
      <c r="LDL8" s="143"/>
      <c r="LDM8" s="143"/>
      <c r="LDN8" s="143"/>
      <c r="LDO8" s="143"/>
      <c r="LDP8" s="143"/>
      <c r="LDQ8" s="143"/>
      <c r="LDR8" s="143"/>
      <c r="LDS8" s="143"/>
      <c r="LDT8" s="143"/>
      <c r="LDU8" s="143"/>
      <c r="LDV8" s="143"/>
      <c r="LDW8" s="143"/>
      <c r="LDX8" s="143"/>
      <c r="LDY8" s="143"/>
      <c r="LDZ8" s="143"/>
      <c r="LEA8" s="143"/>
      <c r="LEB8" s="143"/>
      <c r="LEC8" s="143"/>
      <c r="LED8" s="143"/>
      <c r="LEE8" s="143"/>
      <c r="LEF8" s="143"/>
      <c r="LEG8" s="143"/>
      <c r="LEH8" s="143"/>
      <c r="LEI8" s="143"/>
      <c r="LEJ8" s="143"/>
      <c r="LEK8" s="143"/>
      <c r="LEL8" s="143"/>
      <c r="LEM8" s="143"/>
      <c r="LEN8" s="143"/>
      <c r="LEO8" s="143"/>
      <c r="LEP8" s="143"/>
      <c r="LEQ8" s="143"/>
      <c r="LER8" s="143"/>
      <c r="LES8" s="143"/>
      <c r="LET8" s="143"/>
      <c r="LEU8" s="143"/>
      <c r="LEV8" s="143"/>
      <c r="LEW8" s="143"/>
      <c r="LEX8" s="143"/>
      <c r="LEY8" s="143"/>
      <c r="LEZ8" s="143"/>
      <c r="LFA8" s="143"/>
      <c r="LFB8" s="143"/>
      <c r="LFC8" s="143"/>
      <c r="LFD8" s="143"/>
      <c r="LFE8" s="143"/>
      <c r="LFF8" s="143"/>
      <c r="LFG8" s="143"/>
      <c r="LFH8" s="143"/>
      <c r="LFI8" s="143"/>
      <c r="LFJ8" s="143"/>
      <c r="LFK8" s="143"/>
      <c r="LFL8" s="143"/>
      <c r="LFM8" s="143"/>
      <c r="LFN8" s="143"/>
      <c r="LFO8" s="143"/>
      <c r="LFP8" s="143"/>
      <c r="LFQ8" s="143"/>
      <c r="LFR8" s="143"/>
      <c r="LFS8" s="143"/>
      <c r="LFT8" s="143"/>
      <c r="LFU8" s="143"/>
      <c r="LFV8" s="143"/>
      <c r="LFW8" s="143"/>
      <c r="LFX8" s="143"/>
      <c r="LFY8" s="143"/>
      <c r="LFZ8" s="143"/>
      <c r="LGA8" s="143"/>
      <c r="LGB8" s="143"/>
      <c r="LGC8" s="143"/>
      <c r="LGD8" s="143"/>
      <c r="LGE8" s="143"/>
      <c r="LGF8" s="143"/>
      <c r="LGG8" s="143"/>
      <c r="LGH8" s="143"/>
      <c r="LGI8" s="143"/>
      <c r="LGJ8" s="143"/>
      <c r="LGK8" s="143"/>
      <c r="LGL8" s="143"/>
      <c r="LGM8" s="143"/>
      <c r="LGN8" s="143"/>
      <c r="LGO8" s="143"/>
      <c r="LGP8" s="143"/>
      <c r="LGQ8" s="143"/>
      <c r="LGR8" s="143"/>
      <c r="LGS8" s="143"/>
      <c r="LGT8" s="143"/>
      <c r="LGU8" s="143"/>
      <c r="LGV8" s="143"/>
      <c r="LGW8" s="143"/>
      <c r="LGX8" s="143"/>
      <c r="LGY8" s="143"/>
      <c r="LGZ8" s="143"/>
      <c r="LHA8" s="143"/>
      <c r="LHB8" s="143"/>
      <c r="LHC8" s="143"/>
      <c r="LHD8" s="143"/>
      <c r="LHE8" s="143"/>
      <c r="LHF8" s="143"/>
      <c r="LHG8" s="143"/>
      <c r="LHH8" s="143"/>
      <c r="LHI8" s="143"/>
      <c r="LHJ8" s="143"/>
      <c r="LHK8" s="143"/>
      <c r="LHL8" s="143"/>
      <c r="LHM8" s="143"/>
      <c r="LHN8" s="143"/>
      <c r="LHO8" s="143"/>
      <c r="LHP8" s="143"/>
      <c r="LHQ8" s="143"/>
      <c r="LHR8" s="143"/>
      <c r="LHS8" s="143"/>
      <c r="LHT8" s="143"/>
      <c r="LHU8" s="143"/>
      <c r="LHV8" s="143"/>
      <c r="LHW8" s="143"/>
      <c r="LHX8" s="143"/>
      <c r="LHY8" s="143"/>
      <c r="LHZ8" s="143"/>
      <c r="LIA8" s="143"/>
      <c r="LIB8" s="143"/>
      <c r="LIC8" s="143"/>
      <c r="LID8" s="143"/>
      <c r="LIE8" s="143"/>
      <c r="LIF8" s="143"/>
      <c r="LIG8" s="143"/>
      <c r="LIH8" s="143"/>
      <c r="LII8" s="143"/>
      <c r="LIJ8" s="143"/>
      <c r="LIK8" s="143"/>
      <c r="LIL8" s="143"/>
      <c r="LIM8" s="143"/>
      <c r="LIN8" s="143"/>
      <c r="LIO8" s="143"/>
      <c r="LIP8" s="143"/>
      <c r="LIQ8" s="143"/>
      <c r="LIR8" s="143"/>
      <c r="LIS8" s="143"/>
      <c r="LIT8" s="143"/>
      <c r="LIU8" s="143"/>
      <c r="LIV8" s="143"/>
      <c r="LIW8" s="143"/>
      <c r="LIX8" s="143"/>
      <c r="LIY8" s="143"/>
      <c r="LIZ8" s="143"/>
      <c r="LJA8" s="143"/>
      <c r="LJB8" s="143"/>
      <c r="LJC8" s="143"/>
      <c r="LJD8" s="143"/>
      <c r="LJE8" s="143"/>
      <c r="LJF8" s="143"/>
      <c r="LJG8" s="143"/>
      <c r="LJH8" s="143"/>
      <c r="LJI8" s="143"/>
      <c r="LJJ8" s="143"/>
      <c r="LJK8" s="143"/>
      <c r="LJL8" s="143"/>
      <c r="LJM8" s="143"/>
      <c r="LJN8" s="143"/>
      <c r="LJO8" s="143"/>
      <c r="LJP8" s="143"/>
      <c r="LJQ8" s="143"/>
      <c r="LJR8" s="143"/>
      <c r="LJS8" s="143"/>
      <c r="LJT8" s="143"/>
      <c r="LJU8" s="143"/>
      <c r="LJV8" s="143"/>
      <c r="LJW8" s="143"/>
      <c r="LJX8" s="143"/>
      <c r="LJY8" s="143"/>
      <c r="LJZ8" s="143"/>
      <c r="LKA8" s="143"/>
      <c r="LKB8" s="143"/>
      <c r="LKC8" s="143"/>
      <c r="LKD8" s="143"/>
      <c r="LKE8" s="143"/>
      <c r="LKF8" s="143"/>
      <c r="LKG8" s="143"/>
      <c r="LKH8" s="143"/>
      <c r="LKI8" s="143"/>
      <c r="LKJ8" s="143"/>
      <c r="LKK8" s="143"/>
      <c r="LKL8" s="143"/>
      <c r="LKM8" s="143"/>
      <c r="LKN8" s="143"/>
      <c r="LKO8" s="143"/>
      <c r="LKP8" s="143"/>
      <c r="LKQ8" s="143"/>
      <c r="LKR8" s="143"/>
      <c r="LKS8" s="143"/>
      <c r="LKT8" s="143"/>
      <c r="LKU8" s="143"/>
      <c r="LKV8" s="143"/>
      <c r="LKW8" s="143"/>
      <c r="LKX8" s="143"/>
      <c r="LKY8" s="143"/>
      <c r="LKZ8" s="143"/>
      <c r="LLA8" s="143"/>
      <c r="LLB8" s="143"/>
      <c r="LLC8" s="143"/>
      <c r="LLD8" s="143"/>
      <c r="LLE8" s="143"/>
      <c r="LLF8" s="143"/>
      <c r="LLG8" s="143"/>
      <c r="LLH8" s="143"/>
      <c r="LLI8" s="143"/>
      <c r="LLJ8" s="143"/>
      <c r="LLK8" s="143"/>
      <c r="LLL8" s="143"/>
      <c r="LLM8" s="143"/>
      <c r="LLN8" s="143"/>
      <c r="LLO8" s="143"/>
      <c r="LLP8" s="143"/>
      <c r="LLQ8" s="143"/>
      <c r="LLR8" s="143"/>
      <c r="LLS8" s="143"/>
      <c r="LLT8" s="143"/>
      <c r="LLU8" s="143"/>
      <c r="LLV8" s="143"/>
      <c r="LLW8" s="143"/>
      <c r="LLX8" s="143"/>
      <c r="LLY8" s="143"/>
      <c r="LLZ8" s="143"/>
      <c r="LMA8" s="143"/>
      <c r="LMB8" s="143"/>
      <c r="LMC8" s="143"/>
      <c r="LMD8" s="143"/>
      <c r="LME8" s="143"/>
      <c r="LMF8" s="143"/>
      <c r="LMG8" s="143"/>
      <c r="LMH8" s="143"/>
      <c r="LMI8" s="143"/>
      <c r="LMJ8" s="143"/>
      <c r="LMK8" s="143"/>
      <c r="LML8" s="143"/>
      <c r="LMM8" s="143"/>
      <c r="LMN8" s="143"/>
      <c r="LMO8" s="143"/>
      <c r="LMP8" s="143"/>
      <c r="LMQ8" s="143"/>
      <c r="LMR8" s="143"/>
      <c r="LMS8" s="143"/>
      <c r="LMT8" s="143"/>
      <c r="LMU8" s="143"/>
      <c r="LMV8" s="143"/>
      <c r="LMW8" s="143"/>
      <c r="LMX8" s="143"/>
      <c r="LMY8" s="143"/>
      <c r="LMZ8" s="143"/>
      <c r="LNA8" s="143"/>
      <c r="LNB8" s="143"/>
      <c r="LNC8" s="143"/>
      <c r="LND8" s="143"/>
      <c r="LNE8" s="143"/>
      <c r="LNF8" s="143"/>
      <c r="LNG8" s="143"/>
      <c r="LNH8" s="143"/>
      <c r="LNI8" s="143"/>
      <c r="LNJ8" s="143"/>
      <c r="LNK8" s="143"/>
      <c r="LNL8" s="143"/>
      <c r="LNM8" s="143"/>
      <c r="LNN8" s="143"/>
      <c r="LNO8" s="143"/>
      <c r="LNP8" s="143"/>
      <c r="LNQ8" s="143"/>
      <c r="LNR8" s="143"/>
      <c r="LNS8" s="143"/>
      <c r="LNT8" s="143"/>
      <c r="LNU8" s="143"/>
      <c r="LNV8" s="143"/>
      <c r="LNW8" s="143"/>
      <c r="LNX8" s="143"/>
      <c r="LNY8" s="143"/>
      <c r="LNZ8" s="143"/>
      <c r="LOA8" s="143"/>
      <c r="LOB8" s="143"/>
      <c r="LOC8" s="143"/>
      <c r="LOD8" s="143"/>
      <c r="LOE8" s="143"/>
      <c r="LOF8" s="143"/>
      <c r="LOG8" s="143"/>
      <c r="LOH8" s="143"/>
      <c r="LOI8" s="143"/>
      <c r="LOJ8" s="143"/>
      <c r="LOK8" s="143"/>
      <c r="LOL8" s="143"/>
      <c r="LOM8" s="143"/>
      <c r="LON8" s="143"/>
      <c r="LOO8" s="143"/>
      <c r="LOP8" s="143"/>
      <c r="LOQ8" s="143"/>
      <c r="LOR8" s="143"/>
      <c r="LOS8" s="143"/>
      <c r="LOT8" s="143"/>
      <c r="LOU8" s="143"/>
      <c r="LOV8" s="143"/>
      <c r="LOW8" s="143"/>
      <c r="LOX8" s="143"/>
      <c r="LOY8" s="143"/>
      <c r="LOZ8" s="143"/>
      <c r="LPA8" s="143"/>
      <c r="LPB8" s="143"/>
      <c r="LPC8" s="143"/>
      <c r="LPD8" s="143"/>
      <c r="LPE8" s="143"/>
      <c r="LPF8" s="143"/>
      <c r="LPG8" s="143"/>
      <c r="LPH8" s="143"/>
      <c r="LPI8" s="143"/>
      <c r="LPJ8" s="143"/>
      <c r="LPK8" s="143"/>
      <c r="LPL8" s="143"/>
      <c r="LPM8" s="143"/>
      <c r="LPN8" s="143"/>
      <c r="LPO8" s="143"/>
      <c r="LPP8" s="143"/>
      <c r="LPQ8" s="143"/>
      <c r="LPR8" s="143"/>
      <c r="LPS8" s="143"/>
      <c r="LPT8" s="143"/>
      <c r="LPU8" s="143"/>
      <c r="LPV8" s="143"/>
      <c r="LPW8" s="143"/>
      <c r="LPX8" s="143"/>
      <c r="LPY8" s="143"/>
      <c r="LPZ8" s="143"/>
      <c r="LQA8" s="143"/>
      <c r="LQB8" s="143"/>
      <c r="LQC8" s="143"/>
      <c r="LQD8" s="143"/>
      <c r="LQE8" s="143"/>
      <c r="LQF8" s="143"/>
      <c r="LQG8" s="143"/>
      <c r="LQH8" s="143"/>
      <c r="LQI8" s="143"/>
      <c r="LQJ8" s="143"/>
      <c r="LQK8" s="143"/>
      <c r="LQL8" s="143"/>
      <c r="LQM8" s="143"/>
      <c r="LQN8" s="143"/>
      <c r="LQO8" s="143"/>
      <c r="LQP8" s="143"/>
      <c r="LQQ8" s="143"/>
      <c r="LQR8" s="143"/>
      <c r="LQS8" s="143"/>
      <c r="LQT8" s="143"/>
      <c r="LQU8" s="143"/>
      <c r="LQV8" s="143"/>
      <c r="LQW8" s="143"/>
      <c r="LQX8" s="143"/>
      <c r="LQY8" s="143"/>
      <c r="LQZ8" s="143"/>
      <c r="LRA8" s="143"/>
      <c r="LRB8" s="143"/>
      <c r="LRC8" s="143"/>
      <c r="LRD8" s="143"/>
      <c r="LRE8" s="143"/>
      <c r="LRF8" s="143"/>
      <c r="LRG8" s="143"/>
      <c r="LRH8" s="143"/>
      <c r="LRI8" s="143"/>
      <c r="LRJ8" s="143"/>
      <c r="LRK8" s="143"/>
      <c r="LRL8" s="143"/>
      <c r="LRM8" s="143"/>
      <c r="LRN8" s="143"/>
      <c r="LRO8" s="143"/>
      <c r="LRP8" s="143"/>
      <c r="LRQ8" s="143"/>
      <c r="LRR8" s="143"/>
      <c r="LRS8" s="143"/>
      <c r="LRT8" s="143"/>
      <c r="LRU8" s="143"/>
      <c r="LRV8" s="143"/>
      <c r="LRW8" s="143"/>
      <c r="LRX8" s="143"/>
      <c r="LRY8" s="143"/>
      <c r="LRZ8" s="143"/>
      <c r="LSA8" s="143"/>
      <c r="LSB8" s="143"/>
      <c r="LSC8" s="143"/>
      <c r="LSD8" s="143"/>
      <c r="LSE8" s="143"/>
      <c r="LSF8" s="143"/>
      <c r="LSG8" s="143"/>
      <c r="LSH8" s="143"/>
      <c r="LSI8" s="143"/>
      <c r="LSJ8" s="143"/>
      <c r="LSK8" s="143"/>
      <c r="LSL8" s="143"/>
      <c r="LSM8" s="143"/>
      <c r="LSN8" s="143"/>
      <c r="LSO8" s="143"/>
      <c r="LSP8" s="143"/>
      <c r="LSQ8" s="143"/>
      <c r="LSR8" s="143"/>
      <c r="LSS8" s="143"/>
      <c r="LST8" s="143"/>
      <c r="LSU8" s="143"/>
      <c r="LSV8" s="143"/>
      <c r="LSW8" s="143"/>
      <c r="LSX8" s="143"/>
      <c r="LSY8" s="143"/>
      <c r="LSZ8" s="143"/>
      <c r="LTA8" s="143"/>
      <c r="LTB8" s="143"/>
      <c r="LTC8" s="143"/>
      <c r="LTD8" s="143"/>
      <c r="LTE8" s="143"/>
      <c r="LTF8" s="143"/>
      <c r="LTG8" s="143"/>
      <c r="LTH8" s="143"/>
      <c r="LTI8" s="143"/>
      <c r="LTJ8" s="143"/>
      <c r="LTK8" s="143"/>
      <c r="LTL8" s="143"/>
      <c r="LTM8" s="143"/>
      <c r="LTN8" s="143"/>
      <c r="LTO8" s="143"/>
      <c r="LTP8" s="143"/>
      <c r="LTQ8" s="143"/>
      <c r="LTR8" s="143"/>
      <c r="LTS8" s="143"/>
      <c r="LTT8" s="143"/>
      <c r="LTU8" s="143"/>
      <c r="LTV8" s="143"/>
      <c r="LTW8" s="143"/>
      <c r="LTX8" s="143"/>
      <c r="LTY8" s="143"/>
      <c r="LTZ8" s="143"/>
      <c r="LUA8" s="143"/>
      <c r="LUB8" s="143"/>
      <c r="LUC8" s="143"/>
      <c r="LUD8" s="143"/>
      <c r="LUE8" s="143"/>
      <c r="LUF8" s="143"/>
      <c r="LUG8" s="143"/>
      <c r="LUH8" s="143"/>
      <c r="LUI8" s="143"/>
      <c r="LUJ8" s="143"/>
      <c r="LUK8" s="143"/>
      <c r="LUL8" s="143"/>
      <c r="LUM8" s="143"/>
      <c r="LUN8" s="143"/>
      <c r="LUO8" s="143"/>
      <c r="LUP8" s="143"/>
      <c r="LUQ8" s="143"/>
      <c r="LUR8" s="143"/>
      <c r="LUS8" s="143"/>
      <c r="LUT8" s="143"/>
      <c r="LUU8" s="143"/>
      <c r="LUV8" s="143"/>
      <c r="LUW8" s="143"/>
      <c r="LUX8" s="143"/>
      <c r="LUY8" s="143"/>
      <c r="LUZ8" s="143"/>
      <c r="LVA8" s="143"/>
      <c r="LVB8" s="143"/>
      <c r="LVC8" s="143"/>
      <c r="LVD8" s="143"/>
      <c r="LVE8" s="143"/>
      <c r="LVF8" s="143"/>
      <c r="LVG8" s="143"/>
      <c r="LVH8" s="143"/>
      <c r="LVI8" s="143"/>
      <c r="LVJ8" s="143"/>
      <c r="LVK8" s="143"/>
      <c r="LVL8" s="143"/>
      <c r="LVM8" s="143"/>
      <c r="LVN8" s="143"/>
      <c r="LVO8" s="143"/>
      <c r="LVP8" s="143"/>
      <c r="LVQ8" s="143"/>
      <c r="LVR8" s="143"/>
      <c r="LVS8" s="143"/>
      <c r="LVT8" s="143"/>
      <c r="LVU8" s="143"/>
      <c r="LVV8" s="143"/>
      <c r="LVW8" s="143"/>
      <c r="LVX8" s="143"/>
      <c r="LVY8" s="143"/>
      <c r="LVZ8" s="143"/>
      <c r="LWA8" s="143"/>
      <c r="LWB8" s="143"/>
      <c r="LWC8" s="143"/>
      <c r="LWD8" s="143"/>
      <c r="LWE8" s="143"/>
      <c r="LWF8" s="143"/>
      <c r="LWG8" s="143"/>
      <c r="LWH8" s="143"/>
      <c r="LWI8" s="143"/>
      <c r="LWJ8" s="143"/>
      <c r="LWK8" s="143"/>
      <c r="LWL8" s="143"/>
      <c r="LWM8" s="143"/>
      <c r="LWN8" s="143"/>
      <c r="LWO8" s="143"/>
      <c r="LWP8" s="143"/>
      <c r="LWQ8" s="143"/>
      <c r="LWR8" s="143"/>
      <c r="LWS8" s="143"/>
      <c r="LWT8" s="143"/>
      <c r="LWU8" s="143"/>
      <c r="LWV8" s="143"/>
      <c r="LWW8" s="143"/>
      <c r="LWX8" s="143"/>
      <c r="LWY8" s="143"/>
      <c r="LWZ8" s="143"/>
      <c r="LXA8" s="143"/>
      <c r="LXB8" s="143"/>
      <c r="LXC8" s="143"/>
      <c r="LXD8" s="143"/>
      <c r="LXE8" s="143"/>
      <c r="LXF8" s="143"/>
      <c r="LXG8" s="143"/>
      <c r="LXH8" s="143"/>
      <c r="LXI8" s="143"/>
      <c r="LXJ8" s="143"/>
      <c r="LXK8" s="143"/>
      <c r="LXL8" s="143"/>
      <c r="LXM8" s="143"/>
      <c r="LXN8" s="143"/>
      <c r="LXO8" s="143"/>
      <c r="LXP8" s="143"/>
      <c r="LXQ8" s="143"/>
      <c r="LXR8" s="143"/>
      <c r="LXS8" s="143"/>
      <c r="LXT8" s="143"/>
      <c r="LXU8" s="143"/>
      <c r="LXV8" s="143"/>
      <c r="LXW8" s="143"/>
      <c r="LXX8" s="143"/>
      <c r="LXY8" s="143"/>
      <c r="LXZ8" s="143"/>
      <c r="LYA8" s="143"/>
      <c r="LYB8" s="143"/>
      <c r="LYC8" s="143"/>
      <c r="LYD8" s="143"/>
      <c r="LYE8" s="143"/>
      <c r="LYF8" s="143"/>
      <c r="LYG8" s="143"/>
      <c r="LYH8" s="143"/>
      <c r="LYI8" s="143"/>
      <c r="LYJ8" s="143"/>
      <c r="LYK8" s="143"/>
      <c r="LYL8" s="143"/>
      <c r="LYM8" s="143"/>
      <c r="LYN8" s="143"/>
      <c r="LYO8" s="143"/>
      <c r="LYP8" s="143"/>
      <c r="LYQ8" s="143"/>
      <c r="LYR8" s="143"/>
      <c r="LYS8" s="143"/>
      <c r="LYT8" s="143"/>
      <c r="LYU8" s="143"/>
      <c r="LYV8" s="143"/>
      <c r="LYW8" s="143"/>
      <c r="LYX8" s="143"/>
      <c r="LYY8" s="143"/>
      <c r="LYZ8" s="143"/>
      <c r="LZA8" s="143"/>
      <c r="LZB8" s="143"/>
      <c r="LZC8" s="143"/>
      <c r="LZD8" s="143"/>
      <c r="LZE8" s="143"/>
      <c r="LZF8" s="143"/>
      <c r="LZG8" s="143"/>
      <c r="LZH8" s="143"/>
      <c r="LZI8" s="143"/>
      <c r="LZJ8" s="143"/>
      <c r="LZK8" s="143"/>
      <c r="LZL8" s="143"/>
      <c r="LZM8" s="143"/>
      <c r="LZN8" s="143"/>
      <c r="LZO8" s="143"/>
      <c r="LZP8" s="143"/>
      <c r="LZQ8" s="143"/>
      <c r="LZR8" s="143"/>
      <c r="LZS8" s="143"/>
      <c r="LZT8" s="143"/>
      <c r="LZU8" s="143"/>
      <c r="LZV8" s="143"/>
      <c r="LZW8" s="143"/>
      <c r="LZX8" s="143"/>
      <c r="LZY8" s="143"/>
      <c r="LZZ8" s="143"/>
      <c r="MAA8" s="143"/>
      <c r="MAB8" s="143"/>
      <c r="MAC8" s="143"/>
      <c r="MAD8" s="143"/>
      <c r="MAE8" s="143"/>
      <c r="MAF8" s="143"/>
      <c r="MAG8" s="143"/>
      <c r="MAH8" s="143"/>
      <c r="MAI8" s="143"/>
      <c r="MAJ8" s="143"/>
      <c r="MAK8" s="143"/>
      <c r="MAL8" s="143"/>
      <c r="MAM8" s="143"/>
      <c r="MAN8" s="143"/>
      <c r="MAO8" s="143"/>
      <c r="MAP8" s="143"/>
      <c r="MAQ8" s="143"/>
      <c r="MAR8" s="143"/>
      <c r="MAS8" s="143"/>
      <c r="MAT8" s="143"/>
      <c r="MAU8" s="143"/>
      <c r="MAV8" s="143"/>
      <c r="MAW8" s="143"/>
      <c r="MAX8" s="143"/>
      <c r="MAY8" s="143"/>
      <c r="MAZ8" s="143"/>
      <c r="MBA8" s="143"/>
      <c r="MBB8" s="143"/>
      <c r="MBC8" s="143"/>
      <c r="MBD8" s="143"/>
      <c r="MBE8" s="143"/>
      <c r="MBF8" s="143"/>
      <c r="MBG8" s="143"/>
      <c r="MBH8" s="143"/>
      <c r="MBI8" s="143"/>
      <c r="MBJ8" s="143"/>
      <c r="MBK8" s="143"/>
      <c r="MBL8" s="143"/>
      <c r="MBM8" s="143"/>
      <c r="MBN8" s="143"/>
      <c r="MBO8" s="143"/>
      <c r="MBP8" s="143"/>
      <c r="MBQ8" s="143"/>
      <c r="MBR8" s="143"/>
      <c r="MBS8" s="143"/>
      <c r="MBT8" s="143"/>
      <c r="MBU8" s="143"/>
      <c r="MBV8" s="143"/>
      <c r="MBW8" s="143"/>
      <c r="MBX8" s="143"/>
      <c r="MBY8" s="143"/>
      <c r="MBZ8" s="143"/>
      <c r="MCA8" s="143"/>
      <c r="MCB8" s="143"/>
      <c r="MCC8" s="143"/>
      <c r="MCD8" s="143"/>
      <c r="MCE8" s="143"/>
      <c r="MCF8" s="143"/>
      <c r="MCG8" s="143"/>
      <c r="MCH8" s="143"/>
      <c r="MCI8" s="143"/>
      <c r="MCJ8" s="143"/>
      <c r="MCK8" s="143"/>
      <c r="MCL8" s="143"/>
      <c r="MCM8" s="143"/>
      <c r="MCN8" s="143"/>
      <c r="MCO8" s="143"/>
      <c r="MCP8" s="143"/>
      <c r="MCQ8" s="143"/>
      <c r="MCR8" s="143"/>
      <c r="MCS8" s="143"/>
      <c r="MCT8" s="143"/>
      <c r="MCU8" s="143"/>
      <c r="MCV8" s="143"/>
      <c r="MCW8" s="143"/>
      <c r="MCX8" s="143"/>
      <c r="MCY8" s="143"/>
      <c r="MCZ8" s="143"/>
      <c r="MDA8" s="143"/>
      <c r="MDB8" s="143"/>
      <c r="MDC8" s="143"/>
      <c r="MDD8" s="143"/>
      <c r="MDE8" s="143"/>
      <c r="MDF8" s="143"/>
      <c r="MDG8" s="143"/>
      <c r="MDH8" s="143"/>
      <c r="MDI8" s="143"/>
      <c r="MDJ8" s="143"/>
      <c r="MDK8" s="143"/>
      <c r="MDL8" s="143"/>
      <c r="MDM8" s="143"/>
      <c r="MDN8" s="143"/>
      <c r="MDO8" s="143"/>
      <c r="MDP8" s="143"/>
      <c r="MDQ8" s="143"/>
      <c r="MDR8" s="143"/>
      <c r="MDS8" s="143"/>
      <c r="MDT8" s="143"/>
      <c r="MDU8" s="143"/>
      <c r="MDV8" s="143"/>
      <c r="MDW8" s="143"/>
      <c r="MDX8" s="143"/>
      <c r="MDY8" s="143"/>
      <c r="MDZ8" s="143"/>
      <c r="MEA8" s="143"/>
      <c r="MEB8" s="143"/>
      <c r="MEC8" s="143"/>
      <c r="MED8" s="143"/>
      <c r="MEE8" s="143"/>
      <c r="MEF8" s="143"/>
      <c r="MEG8" s="143"/>
      <c r="MEH8" s="143"/>
      <c r="MEI8" s="143"/>
      <c r="MEJ8" s="143"/>
      <c r="MEK8" s="143"/>
      <c r="MEL8" s="143"/>
      <c r="MEM8" s="143"/>
      <c r="MEN8" s="143"/>
      <c r="MEO8" s="143"/>
      <c r="MEP8" s="143"/>
      <c r="MEQ8" s="143"/>
      <c r="MER8" s="143"/>
      <c r="MES8" s="143"/>
      <c r="MET8" s="143"/>
      <c r="MEU8" s="143"/>
      <c r="MEV8" s="143"/>
      <c r="MEW8" s="143"/>
      <c r="MEX8" s="143"/>
      <c r="MEY8" s="143"/>
      <c r="MEZ8" s="143"/>
      <c r="MFA8" s="143"/>
      <c r="MFB8" s="143"/>
      <c r="MFC8" s="143"/>
      <c r="MFD8" s="143"/>
      <c r="MFE8" s="143"/>
      <c r="MFF8" s="143"/>
      <c r="MFG8" s="143"/>
      <c r="MFH8" s="143"/>
      <c r="MFI8" s="143"/>
      <c r="MFJ8" s="143"/>
      <c r="MFK8" s="143"/>
      <c r="MFL8" s="143"/>
      <c r="MFM8" s="143"/>
      <c r="MFN8" s="143"/>
      <c r="MFO8" s="143"/>
      <c r="MFP8" s="143"/>
      <c r="MFQ8" s="143"/>
      <c r="MFR8" s="143"/>
      <c r="MFS8" s="143"/>
      <c r="MFT8" s="143"/>
      <c r="MFU8" s="143"/>
      <c r="MFV8" s="143"/>
      <c r="MFW8" s="143"/>
      <c r="MFX8" s="143"/>
      <c r="MFY8" s="143"/>
      <c r="MFZ8" s="143"/>
      <c r="MGA8" s="143"/>
      <c r="MGB8" s="143"/>
      <c r="MGC8" s="143"/>
      <c r="MGD8" s="143"/>
      <c r="MGE8" s="143"/>
      <c r="MGF8" s="143"/>
      <c r="MGG8" s="143"/>
      <c r="MGH8" s="143"/>
      <c r="MGI8" s="143"/>
      <c r="MGJ8" s="143"/>
      <c r="MGK8" s="143"/>
      <c r="MGL8" s="143"/>
      <c r="MGM8" s="143"/>
      <c r="MGN8" s="143"/>
      <c r="MGO8" s="143"/>
      <c r="MGP8" s="143"/>
      <c r="MGQ8" s="143"/>
      <c r="MGR8" s="143"/>
      <c r="MGS8" s="143"/>
      <c r="MGT8" s="143"/>
      <c r="MGU8" s="143"/>
      <c r="MGV8" s="143"/>
      <c r="MGW8" s="143"/>
      <c r="MGX8" s="143"/>
      <c r="MGY8" s="143"/>
      <c r="MGZ8" s="143"/>
      <c r="MHA8" s="143"/>
      <c r="MHB8" s="143"/>
      <c r="MHC8" s="143"/>
      <c r="MHD8" s="143"/>
      <c r="MHE8" s="143"/>
      <c r="MHF8" s="143"/>
      <c r="MHG8" s="143"/>
      <c r="MHH8" s="143"/>
      <c r="MHI8" s="143"/>
      <c r="MHJ8" s="143"/>
      <c r="MHK8" s="143"/>
      <c r="MHL8" s="143"/>
      <c r="MHM8" s="143"/>
      <c r="MHN8" s="143"/>
      <c r="MHO8" s="143"/>
      <c r="MHP8" s="143"/>
      <c r="MHQ8" s="143"/>
      <c r="MHR8" s="143"/>
      <c r="MHS8" s="143"/>
      <c r="MHT8" s="143"/>
      <c r="MHU8" s="143"/>
      <c r="MHV8" s="143"/>
      <c r="MHW8" s="143"/>
      <c r="MHX8" s="143"/>
      <c r="MHY8" s="143"/>
      <c r="MHZ8" s="143"/>
      <c r="MIA8" s="143"/>
      <c r="MIB8" s="143"/>
      <c r="MIC8" s="143"/>
      <c r="MID8" s="143"/>
      <c r="MIE8" s="143"/>
      <c r="MIF8" s="143"/>
      <c r="MIG8" s="143"/>
      <c r="MIH8" s="143"/>
      <c r="MII8" s="143"/>
      <c r="MIJ8" s="143"/>
      <c r="MIK8" s="143"/>
      <c r="MIL8" s="143"/>
      <c r="MIM8" s="143"/>
      <c r="MIN8" s="143"/>
      <c r="MIO8" s="143"/>
      <c r="MIP8" s="143"/>
      <c r="MIQ8" s="143"/>
      <c r="MIR8" s="143"/>
      <c r="MIS8" s="143"/>
      <c r="MIT8" s="143"/>
      <c r="MIU8" s="143"/>
      <c r="MIV8" s="143"/>
      <c r="MIW8" s="143"/>
      <c r="MIX8" s="143"/>
      <c r="MIY8" s="143"/>
      <c r="MIZ8" s="143"/>
      <c r="MJA8" s="143"/>
      <c r="MJB8" s="143"/>
      <c r="MJC8" s="143"/>
      <c r="MJD8" s="143"/>
      <c r="MJE8" s="143"/>
      <c r="MJF8" s="143"/>
      <c r="MJG8" s="143"/>
      <c r="MJH8" s="143"/>
      <c r="MJI8" s="143"/>
      <c r="MJJ8" s="143"/>
      <c r="MJK8" s="143"/>
      <c r="MJL8" s="143"/>
      <c r="MJM8" s="143"/>
      <c r="MJN8" s="143"/>
      <c r="MJO8" s="143"/>
      <c r="MJP8" s="143"/>
      <c r="MJQ8" s="143"/>
      <c r="MJR8" s="143"/>
      <c r="MJS8" s="143"/>
      <c r="MJT8" s="143"/>
      <c r="MJU8" s="143"/>
      <c r="MJV8" s="143"/>
      <c r="MJW8" s="143"/>
      <c r="MJX8" s="143"/>
      <c r="MJY8" s="143"/>
      <c r="MJZ8" s="143"/>
      <c r="MKA8" s="143"/>
      <c r="MKB8" s="143"/>
      <c r="MKC8" s="143"/>
      <c r="MKD8" s="143"/>
      <c r="MKE8" s="143"/>
      <c r="MKF8" s="143"/>
      <c r="MKG8" s="143"/>
      <c r="MKH8" s="143"/>
      <c r="MKI8" s="143"/>
      <c r="MKJ8" s="143"/>
      <c r="MKK8" s="143"/>
      <c r="MKL8" s="143"/>
      <c r="MKM8" s="143"/>
      <c r="MKN8" s="143"/>
      <c r="MKO8" s="143"/>
      <c r="MKP8" s="143"/>
      <c r="MKQ8" s="143"/>
      <c r="MKR8" s="143"/>
      <c r="MKS8" s="143"/>
      <c r="MKT8" s="143"/>
      <c r="MKU8" s="143"/>
      <c r="MKV8" s="143"/>
      <c r="MKW8" s="143"/>
      <c r="MKX8" s="143"/>
      <c r="MKY8" s="143"/>
      <c r="MKZ8" s="143"/>
      <c r="MLA8" s="143"/>
      <c r="MLB8" s="143"/>
      <c r="MLC8" s="143"/>
      <c r="MLD8" s="143"/>
      <c r="MLE8" s="143"/>
      <c r="MLF8" s="143"/>
      <c r="MLG8" s="143"/>
      <c r="MLH8" s="143"/>
      <c r="MLI8" s="143"/>
      <c r="MLJ8" s="143"/>
      <c r="MLK8" s="143"/>
      <c r="MLL8" s="143"/>
      <c r="MLM8" s="143"/>
      <c r="MLN8" s="143"/>
      <c r="MLO8" s="143"/>
      <c r="MLP8" s="143"/>
      <c r="MLQ8" s="143"/>
      <c r="MLR8" s="143"/>
      <c r="MLS8" s="143"/>
      <c r="MLT8" s="143"/>
      <c r="MLU8" s="143"/>
      <c r="MLV8" s="143"/>
      <c r="MLW8" s="143"/>
      <c r="MLX8" s="143"/>
      <c r="MLY8" s="143"/>
      <c r="MLZ8" s="143"/>
      <c r="MMA8" s="143"/>
      <c r="MMB8" s="143"/>
      <c r="MMC8" s="143"/>
      <c r="MMD8" s="143"/>
      <c r="MME8" s="143"/>
      <c r="MMF8" s="143"/>
      <c r="MMG8" s="143"/>
      <c r="MMH8" s="143"/>
      <c r="MMI8" s="143"/>
      <c r="MMJ8" s="143"/>
      <c r="MMK8" s="143"/>
      <c r="MML8" s="143"/>
      <c r="MMM8" s="143"/>
      <c r="MMN8" s="143"/>
      <c r="MMO8" s="143"/>
      <c r="MMP8" s="143"/>
      <c r="MMQ8" s="143"/>
      <c r="MMR8" s="143"/>
      <c r="MMS8" s="143"/>
      <c r="MMT8" s="143"/>
      <c r="MMU8" s="143"/>
      <c r="MMV8" s="143"/>
      <c r="MMW8" s="143"/>
      <c r="MMX8" s="143"/>
      <c r="MMY8" s="143"/>
      <c r="MMZ8" s="143"/>
      <c r="MNA8" s="143"/>
      <c r="MNB8" s="143"/>
      <c r="MNC8" s="143"/>
      <c r="MND8" s="143"/>
      <c r="MNE8" s="143"/>
      <c r="MNF8" s="143"/>
      <c r="MNG8" s="143"/>
      <c r="MNH8" s="143"/>
      <c r="MNI8" s="143"/>
      <c r="MNJ8" s="143"/>
      <c r="MNK8" s="143"/>
      <c r="MNL8" s="143"/>
      <c r="MNM8" s="143"/>
      <c r="MNN8" s="143"/>
      <c r="MNO8" s="143"/>
      <c r="MNP8" s="143"/>
      <c r="MNQ8" s="143"/>
      <c r="MNR8" s="143"/>
      <c r="MNS8" s="143"/>
      <c r="MNT8" s="143"/>
      <c r="MNU8" s="143"/>
      <c r="MNV8" s="143"/>
      <c r="MNW8" s="143"/>
      <c r="MNX8" s="143"/>
      <c r="MNY8" s="143"/>
      <c r="MNZ8" s="143"/>
      <c r="MOA8" s="143"/>
      <c r="MOB8" s="143"/>
      <c r="MOC8" s="143"/>
      <c r="MOD8" s="143"/>
      <c r="MOE8" s="143"/>
      <c r="MOF8" s="143"/>
      <c r="MOG8" s="143"/>
      <c r="MOH8" s="143"/>
      <c r="MOI8" s="143"/>
      <c r="MOJ8" s="143"/>
      <c r="MOK8" s="143"/>
      <c r="MOL8" s="143"/>
      <c r="MOM8" s="143"/>
      <c r="MON8" s="143"/>
      <c r="MOO8" s="143"/>
      <c r="MOP8" s="143"/>
      <c r="MOQ8" s="143"/>
      <c r="MOR8" s="143"/>
      <c r="MOS8" s="143"/>
      <c r="MOT8" s="143"/>
      <c r="MOU8" s="143"/>
      <c r="MOV8" s="143"/>
      <c r="MOW8" s="143"/>
      <c r="MOX8" s="143"/>
      <c r="MOY8" s="143"/>
      <c r="MOZ8" s="143"/>
      <c r="MPA8" s="143"/>
      <c r="MPB8" s="143"/>
      <c r="MPC8" s="143"/>
      <c r="MPD8" s="143"/>
      <c r="MPE8" s="143"/>
      <c r="MPF8" s="143"/>
      <c r="MPG8" s="143"/>
      <c r="MPH8" s="143"/>
      <c r="MPI8" s="143"/>
      <c r="MPJ8" s="143"/>
      <c r="MPK8" s="143"/>
      <c r="MPL8" s="143"/>
      <c r="MPM8" s="143"/>
      <c r="MPN8" s="143"/>
      <c r="MPO8" s="143"/>
      <c r="MPP8" s="143"/>
      <c r="MPQ8" s="143"/>
      <c r="MPR8" s="143"/>
      <c r="MPS8" s="143"/>
      <c r="MPT8" s="143"/>
      <c r="MPU8" s="143"/>
      <c r="MPV8" s="143"/>
      <c r="MPW8" s="143"/>
      <c r="MPX8" s="143"/>
      <c r="MPY8" s="143"/>
      <c r="MPZ8" s="143"/>
      <c r="MQA8" s="143"/>
      <c r="MQB8" s="143"/>
      <c r="MQC8" s="143"/>
      <c r="MQD8" s="143"/>
      <c r="MQE8" s="143"/>
      <c r="MQF8" s="143"/>
      <c r="MQG8" s="143"/>
      <c r="MQH8" s="143"/>
      <c r="MQI8" s="143"/>
      <c r="MQJ8" s="143"/>
      <c r="MQK8" s="143"/>
      <c r="MQL8" s="143"/>
      <c r="MQM8" s="143"/>
      <c r="MQN8" s="143"/>
      <c r="MQO8" s="143"/>
      <c r="MQP8" s="143"/>
      <c r="MQQ8" s="143"/>
      <c r="MQR8" s="143"/>
      <c r="MQS8" s="143"/>
      <c r="MQT8" s="143"/>
      <c r="MQU8" s="143"/>
      <c r="MQV8" s="143"/>
      <c r="MQW8" s="143"/>
      <c r="MQX8" s="143"/>
      <c r="MQY8" s="143"/>
      <c r="MQZ8" s="143"/>
      <c r="MRA8" s="143"/>
      <c r="MRB8" s="143"/>
      <c r="MRC8" s="143"/>
      <c r="MRD8" s="143"/>
      <c r="MRE8" s="143"/>
      <c r="MRF8" s="143"/>
      <c r="MRG8" s="143"/>
      <c r="MRH8" s="143"/>
      <c r="MRI8" s="143"/>
      <c r="MRJ8" s="143"/>
      <c r="MRK8" s="143"/>
      <c r="MRL8" s="143"/>
      <c r="MRM8" s="143"/>
      <c r="MRN8" s="143"/>
      <c r="MRO8" s="143"/>
      <c r="MRP8" s="143"/>
      <c r="MRQ8" s="143"/>
      <c r="MRR8" s="143"/>
      <c r="MRS8" s="143"/>
      <c r="MRT8" s="143"/>
      <c r="MRU8" s="143"/>
      <c r="MRV8" s="143"/>
      <c r="MRW8" s="143"/>
      <c r="MRX8" s="143"/>
      <c r="MRY8" s="143"/>
      <c r="MRZ8" s="143"/>
      <c r="MSA8" s="143"/>
      <c r="MSB8" s="143"/>
      <c r="MSC8" s="143"/>
      <c r="MSD8" s="143"/>
      <c r="MSE8" s="143"/>
      <c r="MSF8" s="143"/>
      <c r="MSG8" s="143"/>
      <c r="MSH8" s="143"/>
      <c r="MSI8" s="143"/>
      <c r="MSJ8" s="143"/>
      <c r="MSK8" s="143"/>
      <c r="MSL8" s="143"/>
      <c r="MSM8" s="143"/>
      <c r="MSN8" s="143"/>
      <c r="MSO8" s="143"/>
      <c r="MSP8" s="143"/>
      <c r="MSQ8" s="143"/>
      <c r="MSR8" s="143"/>
      <c r="MSS8" s="143"/>
      <c r="MST8" s="143"/>
      <c r="MSU8" s="143"/>
      <c r="MSV8" s="143"/>
      <c r="MSW8" s="143"/>
      <c r="MSX8" s="143"/>
      <c r="MSY8" s="143"/>
      <c r="MSZ8" s="143"/>
      <c r="MTA8" s="143"/>
      <c r="MTB8" s="143"/>
      <c r="MTC8" s="143"/>
      <c r="MTD8" s="143"/>
      <c r="MTE8" s="143"/>
      <c r="MTF8" s="143"/>
      <c r="MTG8" s="143"/>
      <c r="MTH8" s="143"/>
      <c r="MTI8" s="143"/>
      <c r="MTJ8" s="143"/>
      <c r="MTK8" s="143"/>
      <c r="MTL8" s="143"/>
      <c r="MTM8" s="143"/>
      <c r="MTN8" s="143"/>
      <c r="MTO8" s="143"/>
      <c r="MTP8" s="143"/>
      <c r="MTQ8" s="143"/>
      <c r="MTR8" s="143"/>
      <c r="MTS8" s="143"/>
      <c r="MTT8" s="143"/>
      <c r="MTU8" s="143"/>
      <c r="MTV8" s="143"/>
      <c r="MTW8" s="143"/>
      <c r="MTX8" s="143"/>
      <c r="MTY8" s="143"/>
      <c r="MTZ8" s="143"/>
      <c r="MUA8" s="143"/>
      <c r="MUB8" s="143"/>
      <c r="MUC8" s="143"/>
      <c r="MUD8" s="143"/>
      <c r="MUE8" s="143"/>
      <c r="MUF8" s="143"/>
      <c r="MUG8" s="143"/>
      <c r="MUH8" s="143"/>
      <c r="MUI8" s="143"/>
      <c r="MUJ8" s="143"/>
      <c r="MUK8" s="143"/>
      <c r="MUL8" s="143"/>
      <c r="MUM8" s="143"/>
      <c r="MUN8" s="143"/>
      <c r="MUO8" s="143"/>
      <c r="MUP8" s="143"/>
      <c r="MUQ8" s="143"/>
      <c r="MUR8" s="143"/>
      <c r="MUS8" s="143"/>
      <c r="MUT8" s="143"/>
      <c r="MUU8" s="143"/>
      <c r="MUV8" s="143"/>
      <c r="MUW8" s="143"/>
      <c r="MUX8" s="143"/>
      <c r="MUY8" s="143"/>
      <c r="MUZ8" s="143"/>
      <c r="MVA8" s="143"/>
      <c r="MVB8" s="143"/>
      <c r="MVC8" s="143"/>
      <c r="MVD8" s="143"/>
      <c r="MVE8" s="143"/>
      <c r="MVF8" s="143"/>
      <c r="MVG8" s="143"/>
      <c r="MVH8" s="143"/>
      <c r="MVI8" s="143"/>
      <c r="MVJ8" s="143"/>
      <c r="MVK8" s="143"/>
      <c r="MVL8" s="143"/>
      <c r="MVM8" s="143"/>
      <c r="MVN8" s="143"/>
      <c r="MVO8" s="143"/>
      <c r="MVP8" s="143"/>
      <c r="MVQ8" s="143"/>
      <c r="MVR8" s="143"/>
      <c r="MVS8" s="143"/>
      <c r="MVT8" s="143"/>
      <c r="MVU8" s="143"/>
      <c r="MVV8" s="143"/>
      <c r="MVW8" s="143"/>
      <c r="MVX8" s="143"/>
      <c r="MVY8" s="143"/>
      <c r="MVZ8" s="143"/>
      <c r="MWA8" s="143"/>
      <c r="MWB8" s="143"/>
      <c r="MWC8" s="143"/>
      <c r="MWD8" s="143"/>
      <c r="MWE8" s="143"/>
      <c r="MWF8" s="143"/>
      <c r="MWG8" s="143"/>
      <c r="MWH8" s="143"/>
      <c r="MWI8" s="143"/>
      <c r="MWJ8" s="143"/>
      <c r="MWK8" s="143"/>
      <c r="MWL8" s="143"/>
      <c r="MWM8" s="143"/>
      <c r="MWN8" s="143"/>
      <c r="MWO8" s="143"/>
      <c r="MWP8" s="143"/>
      <c r="MWQ8" s="143"/>
      <c r="MWR8" s="143"/>
      <c r="MWS8" s="143"/>
      <c r="MWT8" s="143"/>
      <c r="MWU8" s="143"/>
      <c r="MWV8" s="143"/>
      <c r="MWW8" s="143"/>
      <c r="MWX8" s="143"/>
      <c r="MWY8" s="143"/>
      <c r="MWZ8" s="143"/>
      <c r="MXA8" s="143"/>
      <c r="MXB8" s="143"/>
      <c r="MXC8" s="143"/>
      <c r="MXD8" s="143"/>
      <c r="MXE8" s="143"/>
      <c r="MXF8" s="143"/>
      <c r="MXG8" s="143"/>
      <c r="MXH8" s="143"/>
      <c r="MXI8" s="143"/>
      <c r="MXJ8" s="143"/>
      <c r="MXK8" s="143"/>
      <c r="MXL8" s="143"/>
      <c r="MXM8" s="143"/>
      <c r="MXN8" s="143"/>
      <c r="MXO8" s="143"/>
      <c r="MXP8" s="143"/>
      <c r="MXQ8" s="143"/>
      <c r="MXR8" s="143"/>
      <c r="MXS8" s="143"/>
      <c r="MXT8" s="143"/>
      <c r="MXU8" s="143"/>
      <c r="MXV8" s="143"/>
      <c r="MXW8" s="143"/>
      <c r="MXX8" s="143"/>
      <c r="MXY8" s="143"/>
      <c r="MXZ8" s="143"/>
      <c r="MYA8" s="143"/>
      <c r="MYB8" s="143"/>
      <c r="MYC8" s="143"/>
      <c r="MYD8" s="143"/>
      <c r="MYE8" s="143"/>
      <c r="MYF8" s="143"/>
      <c r="MYG8" s="143"/>
      <c r="MYH8" s="143"/>
      <c r="MYI8" s="143"/>
      <c r="MYJ8" s="143"/>
      <c r="MYK8" s="143"/>
      <c r="MYL8" s="143"/>
      <c r="MYM8" s="143"/>
      <c r="MYN8" s="143"/>
      <c r="MYO8" s="143"/>
      <c r="MYP8" s="143"/>
      <c r="MYQ8" s="143"/>
      <c r="MYR8" s="143"/>
      <c r="MYS8" s="143"/>
      <c r="MYT8" s="143"/>
      <c r="MYU8" s="143"/>
      <c r="MYV8" s="143"/>
      <c r="MYW8" s="143"/>
      <c r="MYX8" s="143"/>
      <c r="MYY8" s="143"/>
      <c r="MYZ8" s="143"/>
      <c r="MZA8" s="143"/>
      <c r="MZB8" s="143"/>
      <c r="MZC8" s="143"/>
      <c r="MZD8" s="143"/>
      <c r="MZE8" s="143"/>
      <c r="MZF8" s="143"/>
      <c r="MZG8" s="143"/>
      <c r="MZH8" s="143"/>
      <c r="MZI8" s="143"/>
      <c r="MZJ8" s="143"/>
      <c r="MZK8" s="143"/>
      <c r="MZL8" s="143"/>
      <c r="MZM8" s="143"/>
      <c r="MZN8" s="143"/>
      <c r="MZO8" s="143"/>
      <c r="MZP8" s="143"/>
      <c r="MZQ8" s="143"/>
      <c r="MZR8" s="143"/>
      <c r="MZS8" s="143"/>
      <c r="MZT8" s="143"/>
      <c r="MZU8" s="143"/>
      <c r="MZV8" s="143"/>
      <c r="MZW8" s="143"/>
      <c r="MZX8" s="143"/>
      <c r="MZY8" s="143"/>
      <c r="MZZ8" s="143"/>
      <c r="NAA8" s="143"/>
      <c r="NAB8" s="143"/>
      <c r="NAC8" s="143"/>
      <c r="NAD8" s="143"/>
      <c r="NAE8" s="143"/>
      <c r="NAF8" s="143"/>
      <c r="NAG8" s="143"/>
      <c r="NAH8" s="143"/>
      <c r="NAI8" s="143"/>
      <c r="NAJ8" s="143"/>
      <c r="NAK8" s="143"/>
      <c r="NAL8" s="143"/>
      <c r="NAM8" s="143"/>
      <c r="NAN8" s="143"/>
      <c r="NAO8" s="143"/>
      <c r="NAP8" s="143"/>
      <c r="NAQ8" s="143"/>
      <c r="NAR8" s="143"/>
      <c r="NAS8" s="143"/>
      <c r="NAT8" s="143"/>
      <c r="NAU8" s="143"/>
      <c r="NAV8" s="143"/>
      <c r="NAW8" s="143"/>
      <c r="NAX8" s="143"/>
      <c r="NAY8" s="143"/>
      <c r="NAZ8" s="143"/>
      <c r="NBA8" s="143"/>
      <c r="NBB8" s="143"/>
      <c r="NBC8" s="143"/>
      <c r="NBD8" s="143"/>
      <c r="NBE8" s="143"/>
      <c r="NBF8" s="143"/>
      <c r="NBG8" s="143"/>
      <c r="NBH8" s="143"/>
      <c r="NBI8" s="143"/>
      <c r="NBJ8" s="143"/>
      <c r="NBK8" s="143"/>
      <c r="NBL8" s="143"/>
      <c r="NBM8" s="143"/>
      <c r="NBN8" s="143"/>
      <c r="NBO8" s="143"/>
      <c r="NBP8" s="143"/>
      <c r="NBQ8" s="143"/>
      <c r="NBR8" s="143"/>
      <c r="NBS8" s="143"/>
      <c r="NBT8" s="143"/>
      <c r="NBU8" s="143"/>
      <c r="NBV8" s="143"/>
      <c r="NBW8" s="143"/>
      <c r="NBX8" s="143"/>
      <c r="NBY8" s="143"/>
      <c r="NBZ8" s="143"/>
      <c r="NCA8" s="143"/>
      <c r="NCB8" s="143"/>
      <c r="NCC8" s="143"/>
      <c r="NCD8" s="143"/>
      <c r="NCE8" s="143"/>
      <c r="NCF8" s="143"/>
      <c r="NCG8" s="143"/>
      <c r="NCH8" s="143"/>
      <c r="NCI8" s="143"/>
      <c r="NCJ8" s="143"/>
      <c r="NCK8" s="143"/>
      <c r="NCL8" s="143"/>
      <c r="NCM8" s="143"/>
      <c r="NCN8" s="143"/>
      <c r="NCO8" s="143"/>
      <c r="NCP8" s="143"/>
      <c r="NCQ8" s="143"/>
      <c r="NCR8" s="143"/>
      <c r="NCS8" s="143"/>
      <c r="NCT8" s="143"/>
      <c r="NCU8" s="143"/>
      <c r="NCV8" s="143"/>
      <c r="NCW8" s="143"/>
      <c r="NCX8" s="143"/>
      <c r="NCY8" s="143"/>
      <c r="NCZ8" s="143"/>
      <c r="NDA8" s="143"/>
      <c r="NDB8" s="143"/>
      <c r="NDC8" s="143"/>
      <c r="NDD8" s="143"/>
      <c r="NDE8" s="143"/>
      <c r="NDF8" s="143"/>
      <c r="NDG8" s="143"/>
      <c r="NDH8" s="143"/>
      <c r="NDI8" s="143"/>
      <c r="NDJ8" s="143"/>
      <c r="NDK8" s="143"/>
      <c r="NDL8" s="143"/>
      <c r="NDM8" s="143"/>
      <c r="NDN8" s="143"/>
      <c r="NDO8" s="143"/>
      <c r="NDP8" s="143"/>
      <c r="NDQ8" s="143"/>
      <c r="NDR8" s="143"/>
      <c r="NDS8" s="143"/>
      <c r="NDT8" s="143"/>
      <c r="NDU8" s="143"/>
      <c r="NDV8" s="143"/>
      <c r="NDW8" s="143"/>
      <c r="NDX8" s="143"/>
      <c r="NDY8" s="143"/>
      <c r="NDZ8" s="143"/>
      <c r="NEA8" s="143"/>
      <c r="NEB8" s="143"/>
      <c r="NEC8" s="143"/>
      <c r="NED8" s="143"/>
      <c r="NEE8" s="143"/>
      <c r="NEF8" s="143"/>
      <c r="NEG8" s="143"/>
      <c r="NEH8" s="143"/>
      <c r="NEI8" s="143"/>
      <c r="NEJ8" s="143"/>
      <c r="NEK8" s="143"/>
      <c r="NEL8" s="143"/>
      <c r="NEM8" s="143"/>
      <c r="NEN8" s="143"/>
      <c r="NEO8" s="143"/>
      <c r="NEP8" s="143"/>
      <c r="NEQ8" s="143"/>
      <c r="NER8" s="143"/>
      <c r="NES8" s="143"/>
      <c r="NET8" s="143"/>
      <c r="NEU8" s="143"/>
      <c r="NEV8" s="143"/>
      <c r="NEW8" s="143"/>
      <c r="NEX8" s="143"/>
      <c r="NEY8" s="143"/>
      <c r="NEZ8" s="143"/>
      <c r="NFA8" s="143"/>
      <c r="NFB8" s="143"/>
      <c r="NFC8" s="143"/>
      <c r="NFD8" s="143"/>
      <c r="NFE8" s="143"/>
      <c r="NFF8" s="143"/>
      <c r="NFG8" s="143"/>
      <c r="NFH8" s="143"/>
      <c r="NFI8" s="143"/>
      <c r="NFJ8" s="143"/>
      <c r="NFK8" s="143"/>
      <c r="NFL8" s="143"/>
      <c r="NFM8" s="143"/>
      <c r="NFN8" s="143"/>
      <c r="NFO8" s="143"/>
      <c r="NFP8" s="143"/>
      <c r="NFQ8" s="143"/>
      <c r="NFR8" s="143"/>
      <c r="NFS8" s="143"/>
      <c r="NFT8" s="143"/>
      <c r="NFU8" s="143"/>
      <c r="NFV8" s="143"/>
      <c r="NFW8" s="143"/>
      <c r="NFX8" s="143"/>
      <c r="NFY8" s="143"/>
      <c r="NFZ8" s="143"/>
      <c r="NGA8" s="143"/>
      <c r="NGB8" s="143"/>
      <c r="NGC8" s="143"/>
      <c r="NGD8" s="143"/>
      <c r="NGE8" s="143"/>
      <c r="NGF8" s="143"/>
      <c r="NGG8" s="143"/>
      <c r="NGH8" s="143"/>
      <c r="NGI8" s="143"/>
      <c r="NGJ8" s="143"/>
      <c r="NGK8" s="143"/>
      <c r="NGL8" s="143"/>
      <c r="NGM8" s="143"/>
      <c r="NGN8" s="143"/>
      <c r="NGO8" s="143"/>
      <c r="NGP8" s="143"/>
      <c r="NGQ8" s="143"/>
      <c r="NGR8" s="143"/>
      <c r="NGS8" s="143"/>
      <c r="NGT8" s="143"/>
      <c r="NGU8" s="143"/>
      <c r="NGV8" s="143"/>
      <c r="NGW8" s="143"/>
      <c r="NGX8" s="143"/>
      <c r="NGY8" s="143"/>
      <c r="NGZ8" s="143"/>
      <c r="NHA8" s="143"/>
      <c r="NHB8" s="143"/>
      <c r="NHC8" s="143"/>
      <c r="NHD8" s="143"/>
      <c r="NHE8" s="143"/>
      <c r="NHF8" s="143"/>
      <c r="NHG8" s="143"/>
      <c r="NHH8" s="143"/>
      <c r="NHI8" s="143"/>
      <c r="NHJ8" s="143"/>
      <c r="NHK8" s="143"/>
      <c r="NHL8" s="143"/>
      <c r="NHM8" s="143"/>
      <c r="NHN8" s="143"/>
      <c r="NHO8" s="143"/>
      <c r="NHP8" s="143"/>
      <c r="NHQ8" s="143"/>
      <c r="NHR8" s="143"/>
      <c r="NHS8" s="143"/>
      <c r="NHT8" s="143"/>
      <c r="NHU8" s="143"/>
      <c r="NHV8" s="143"/>
      <c r="NHW8" s="143"/>
      <c r="NHX8" s="143"/>
      <c r="NHY8" s="143"/>
      <c r="NHZ8" s="143"/>
      <c r="NIA8" s="143"/>
      <c r="NIB8" s="143"/>
      <c r="NIC8" s="143"/>
      <c r="NID8" s="143"/>
      <c r="NIE8" s="143"/>
      <c r="NIF8" s="143"/>
      <c r="NIG8" s="143"/>
      <c r="NIH8" s="143"/>
      <c r="NII8" s="143"/>
      <c r="NIJ8" s="143"/>
      <c r="NIK8" s="143"/>
      <c r="NIL8" s="143"/>
      <c r="NIM8" s="143"/>
      <c r="NIN8" s="143"/>
      <c r="NIO8" s="143"/>
      <c r="NIP8" s="143"/>
      <c r="NIQ8" s="143"/>
      <c r="NIR8" s="143"/>
      <c r="NIS8" s="143"/>
      <c r="NIT8" s="143"/>
      <c r="NIU8" s="143"/>
      <c r="NIV8" s="143"/>
      <c r="NIW8" s="143"/>
      <c r="NIX8" s="143"/>
      <c r="NIY8" s="143"/>
      <c r="NIZ8" s="143"/>
      <c r="NJA8" s="143"/>
      <c r="NJB8" s="143"/>
      <c r="NJC8" s="143"/>
      <c r="NJD8" s="143"/>
      <c r="NJE8" s="143"/>
      <c r="NJF8" s="143"/>
      <c r="NJG8" s="143"/>
      <c r="NJH8" s="143"/>
      <c r="NJI8" s="143"/>
      <c r="NJJ8" s="143"/>
      <c r="NJK8" s="143"/>
      <c r="NJL8" s="143"/>
      <c r="NJM8" s="143"/>
      <c r="NJN8" s="143"/>
      <c r="NJO8" s="143"/>
      <c r="NJP8" s="143"/>
      <c r="NJQ8" s="143"/>
      <c r="NJR8" s="143"/>
      <c r="NJS8" s="143"/>
      <c r="NJT8" s="143"/>
      <c r="NJU8" s="143"/>
      <c r="NJV8" s="143"/>
      <c r="NJW8" s="143"/>
      <c r="NJX8" s="143"/>
      <c r="NJY8" s="143"/>
      <c r="NJZ8" s="143"/>
      <c r="NKA8" s="143"/>
      <c r="NKB8" s="143"/>
      <c r="NKC8" s="143"/>
      <c r="NKD8" s="143"/>
      <c r="NKE8" s="143"/>
      <c r="NKF8" s="143"/>
      <c r="NKG8" s="143"/>
      <c r="NKH8" s="143"/>
      <c r="NKI8" s="143"/>
      <c r="NKJ8" s="143"/>
      <c r="NKK8" s="143"/>
      <c r="NKL8" s="143"/>
      <c r="NKM8" s="143"/>
      <c r="NKN8" s="143"/>
      <c r="NKO8" s="143"/>
      <c r="NKP8" s="143"/>
      <c r="NKQ8" s="143"/>
      <c r="NKR8" s="143"/>
      <c r="NKS8" s="143"/>
      <c r="NKT8" s="143"/>
      <c r="NKU8" s="143"/>
      <c r="NKV8" s="143"/>
      <c r="NKW8" s="143"/>
      <c r="NKX8" s="143"/>
      <c r="NKY8" s="143"/>
      <c r="NKZ8" s="143"/>
      <c r="NLA8" s="143"/>
      <c r="NLB8" s="143"/>
      <c r="NLC8" s="143"/>
      <c r="NLD8" s="143"/>
      <c r="NLE8" s="143"/>
      <c r="NLF8" s="143"/>
      <c r="NLG8" s="143"/>
      <c r="NLH8" s="143"/>
      <c r="NLI8" s="143"/>
      <c r="NLJ8" s="143"/>
      <c r="NLK8" s="143"/>
      <c r="NLL8" s="143"/>
      <c r="NLM8" s="143"/>
      <c r="NLN8" s="143"/>
      <c r="NLO8" s="143"/>
      <c r="NLP8" s="143"/>
      <c r="NLQ8" s="143"/>
      <c r="NLR8" s="143"/>
      <c r="NLS8" s="143"/>
      <c r="NLT8" s="143"/>
      <c r="NLU8" s="143"/>
      <c r="NLV8" s="143"/>
      <c r="NLW8" s="143"/>
      <c r="NLX8" s="143"/>
      <c r="NLY8" s="143"/>
      <c r="NLZ8" s="143"/>
      <c r="NMA8" s="143"/>
      <c r="NMB8" s="143"/>
      <c r="NMC8" s="143"/>
      <c r="NMD8" s="143"/>
      <c r="NME8" s="143"/>
      <c r="NMF8" s="143"/>
      <c r="NMG8" s="143"/>
      <c r="NMH8" s="143"/>
      <c r="NMI8" s="143"/>
      <c r="NMJ8" s="143"/>
      <c r="NMK8" s="143"/>
      <c r="NML8" s="143"/>
      <c r="NMM8" s="143"/>
      <c r="NMN8" s="143"/>
      <c r="NMO8" s="143"/>
      <c r="NMP8" s="143"/>
      <c r="NMQ8" s="143"/>
      <c r="NMR8" s="143"/>
      <c r="NMS8" s="143"/>
      <c r="NMT8" s="143"/>
      <c r="NMU8" s="143"/>
      <c r="NMV8" s="143"/>
      <c r="NMW8" s="143"/>
      <c r="NMX8" s="143"/>
      <c r="NMY8" s="143"/>
      <c r="NMZ8" s="143"/>
      <c r="NNA8" s="143"/>
      <c r="NNB8" s="143"/>
      <c r="NNC8" s="143"/>
      <c r="NND8" s="143"/>
      <c r="NNE8" s="143"/>
      <c r="NNF8" s="143"/>
      <c r="NNG8" s="143"/>
      <c r="NNH8" s="143"/>
      <c r="NNI8" s="143"/>
      <c r="NNJ8" s="143"/>
      <c r="NNK8" s="143"/>
      <c r="NNL8" s="143"/>
      <c r="NNM8" s="143"/>
      <c r="NNN8" s="143"/>
      <c r="NNO8" s="143"/>
      <c r="NNP8" s="143"/>
      <c r="NNQ8" s="143"/>
      <c r="NNR8" s="143"/>
      <c r="NNS8" s="143"/>
      <c r="NNT8" s="143"/>
      <c r="NNU8" s="143"/>
      <c r="NNV8" s="143"/>
      <c r="NNW8" s="143"/>
      <c r="NNX8" s="143"/>
      <c r="NNY8" s="143"/>
      <c r="NNZ8" s="143"/>
      <c r="NOA8" s="143"/>
      <c r="NOB8" s="143"/>
      <c r="NOC8" s="143"/>
      <c r="NOD8" s="143"/>
      <c r="NOE8" s="143"/>
      <c r="NOF8" s="143"/>
      <c r="NOG8" s="143"/>
      <c r="NOH8" s="143"/>
      <c r="NOI8" s="143"/>
      <c r="NOJ8" s="143"/>
      <c r="NOK8" s="143"/>
      <c r="NOL8" s="143"/>
      <c r="NOM8" s="143"/>
      <c r="NON8" s="143"/>
      <c r="NOO8" s="143"/>
      <c r="NOP8" s="143"/>
      <c r="NOQ8" s="143"/>
      <c r="NOR8" s="143"/>
      <c r="NOS8" s="143"/>
      <c r="NOT8" s="143"/>
      <c r="NOU8" s="143"/>
      <c r="NOV8" s="143"/>
      <c r="NOW8" s="143"/>
      <c r="NOX8" s="143"/>
      <c r="NOY8" s="143"/>
      <c r="NOZ8" s="143"/>
      <c r="NPA8" s="143"/>
      <c r="NPB8" s="143"/>
      <c r="NPC8" s="143"/>
      <c r="NPD8" s="143"/>
      <c r="NPE8" s="143"/>
      <c r="NPF8" s="143"/>
      <c r="NPG8" s="143"/>
      <c r="NPH8" s="143"/>
      <c r="NPI8" s="143"/>
      <c r="NPJ8" s="143"/>
      <c r="NPK8" s="143"/>
      <c r="NPL8" s="143"/>
      <c r="NPM8" s="143"/>
      <c r="NPN8" s="143"/>
      <c r="NPO8" s="143"/>
      <c r="NPP8" s="143"/>
      <c r="NPQ8" s="143"/>
      <c r="NPR8" s="143"/>
      <c r="NPS8" s="143"/>
      <c r="NPT8" s="143"/>
      <c r="NPU8" s="143"/>
      <c r="NPV8" s="143"/>
      <c r="NPW8" s="143"/>
      <c r="NPX8" s="143"/>
      <c r="NPY8" s="143"/>
      <c r="NPZ8" s="143"/>
      <c r="NQA8" s="143"/>
      <c r="NQB8" s="143"/>
      <c r="NQC8" s="143"/>
      <c r="NQD8" s="143"/>
      <c r="NQE8" s="143"/>
      <c r="NQF8" s="143"/>
      <c r="NQG8" s="143"/>
      <c r="NQH8" s="143"/>
      <c r="NQI8" s="143"/>
      <c r="NQJ8" s="143"/>
      <c r="NQK8" s="143"/>
      <c r="NQL8" s="143"/>
      <c r="NQM8" s="143"/>
      <c r="NQN8" s="143"/>
      <c r="NQO8" s="143"/>
      <c r="NQP8" s="143"/>
      <c r="NQQ8" s="143"/>
      <c r="NQR8" s="143"/>
      <c r="NQS8" s="143"/>
      <c r="NQT8" s="143"/>
      <c r="NQU8" s="143"/>
      <c r="NQV8" s="143"/>
      <c r="NQW8" s="143"/>
      <c r="NQX8" s="143"/>
      <c r="NQY8" s="143"/>
      <c r="NQZ8" s="143"/>
      <c r="NRA8" s="143"/>
      <c r="NRB8" s="143"/>
      <c r="NRC8" s="143"/>
      <c r="NRD8" s="143"/>
      <c r="NRE8" s="143"/>
      <c r="NRF8" s="143"/>
      <c r="NRG8" s="143"/>
      <c r="NRH8" s="143"/>
      <c r="NRI8" s="143"/>
      <c r="NRJ8" s="143"/>
      <c r="NRK8" s="143"/>
      <c r="NRL8" s="143"/>
      <c r="NRM8" s="143"/>
      <c r="NRN8" s="143"/>
      <c r="NRO8" s="143"/>
      <c r="NRP8" s="143"/>
      <c r="NRQ8" s="143"/>
      <c r="NRR8" s="143"/>
      <c r="NRS8" s="143"/>
      <c r="NRT8" s="143"/>
      <c r="NRU8" s="143"/>
      <c r="NRV8" s="143"/>
      <c r="NRW8" s="143"/>
      <c r="NRX8" s="143"/>
      <c r="NRY8" s="143"/>
      <c r="NRZ8" s="143"/>
      <c r="NSA8" s="143"/>
      <c r="NSB8" s="143"/>
      <c r="NSC8" s="143"/>
      <c r="NSD8" s="143"/>
      <c r="NSE8" s="143"/>
      <c r="NSF8" s="143"/>
      <c r="NSG8" s="143"/>
      <c r="NSH8" s="143"/>
      <c r="NSI8" s="143"/>
      <c r="NSJ8" s="143"/>
      <c r="NSK8" s="143"/>
      <c r="NSL8" s="143"/>
      <c r="NSM8" s="143"/>
      <c r="NSN8" s="143"/>
      <c r="NSO8" s="143"/>
      <c r="NSP8" s="143"/>
      <c r="NSQ8" s="143"/>
      <c r="NSR8" s="143"/>
      <c r="NSS8" s="143"/>
      <c r="NST8" s="143"/>
      <c r="NSU8" s="143"/>
      <c r="NSV8" s="143"/>
      <c r="NSW8" s="143"/>
      <c r="NSX8" s="143"/>
      <c r="NSY8" s="143"/>
      <c r="NSZ8" s="143"/>
      <c r="NTA8" s="143"/>
      <c r="NTB8" s="143"/>
      <c r="NTC8" s="143"/>
      <c r="NTD8" s="143"/>
      <c r="NTE8" s="143"/>
      <c r="NTF8" s="143"/>
      <c r="NTG8" s="143"/>
      <c r="NTH8" s="143"/>
      <c r="NTI8" s="143"/>
      <c r="NTJ8" s="143"/>
      <c r="NTK8" s="143"/>
      <c r="NTL8" s="143"/>
      <c r="NTM8" s="143"/>
      <c r="NTN8" s="143"/>
      <c r="NTO8" s="143"/>
      <c r="NTP8" s="143"/>
      <c r="NTQ8" s="143"/>
      <c r="NTR8" s="143"/>
      <c r="NTS8" s="143"/>
      <c r="NTT8" s="143"/>
      <c r="NTU8" s="143"/>
      <c r="NTV8" s="143"/>
      <c r="NTW8" s="143"/>
      <c r="NTX8" s="143"/>
      <c r="NTY8" s="143"/>
      <c r="NTZ8" s="143"/>
      <c r="NUA8" s="143"/>
      <c r="NUB8" s="143"/>
      <c r="NUC8" s="143"/>
      <c r="NUD8" s="143"/>
      <c r="NUE8" s="143"/>
      <c r="NUF8" s="143"/>
      <c r="NUG8" s="143"/>
      <c r="NUH8" s="143"/>
      <c r="NUI8" s="143"/>
      <c r="NUJ8" s="143"/>
      <c r="NUK8" s="143"/>
      <c r="NUL8" s="143"/>
      <c r="NUM8" s="143"/>
      <c r="NUN8" s="143"/>
      <c r="NUO8" s="143"/>
      <c r="NUP8" s="143"/>
      <c r="NUQ8" s="143"/>
      <c r="NUR8" s="143"/>
      <c r="NUS8" s="143"/>
      <c r="NUT8" s="143"/>
      <c r="NUU8" s="143"/>
      <c r="NUV8" s="143"/>
      <c r="NUW8" s="143"/>
      <c r="NUX8" s="143"/>
      <c r="NUY8" s="143"/>
      <c r="NUZ8" s="143"/>
      <c r="NVA8" s="143"/>
      <c r="NVB8" s="143"/>
      <c r="NVC8" s="143"/>
      <c r="NVD8" s="143"/>
      <c r="NVE8" s="143"/>
      <c r="NVF8" s="143"/>
      <c r="NVG8" s="143"/>
      <c r="NVH8" s="143"/>
      <c r="NVI8" s="143"/>
      <c r="NVJ8" s="143"/>
      <c r="NVK8" s="143"/>
      <c r="NVL8" s="143"/>
      <c r="NVM8" s="143"/>
      <c r="NVN8" s="143"/>
      <c r="NVO8" s="143"/>
      <c r="NVP8" s="143"/>
      <c r="NVQ8" s="143"/>
      <c r="NVR8" s="143"/>
      <c r="NVS8" s="143"/>
      <c r="NVT8" s="143"/>
      <c r="NVU8" s="143"/>
      <c r="NVV8" s="143"/>
      <c r="NVW8" s="143"/>
      <c r="NVX8" s="143"/>
      <c r="NVY8" s="143"/>
      <c r="NVZ8" s="143"/>
      <c r="NWA8" s="143"/>
      <c r="NWB8" s="143"/>
      <c r="NWC8" s="143"/>
      <c r="NWD8" s="143"/>
      <c r="NWE8" s="143"/>
      <c r="NWF8" s="143"/>
      <c r="NWG8" s="143"/>
      <c r="NWH8" s="143"/>
      <c r="NWI8" s="143"/>
      <c r="NWJ8" s="143"/>
      <c r="NWK8" s="143"/>
      <c r="NWL8" s="143"/>
      <c r="NWM8" s="143"/>
      <c r="NWN8" s="143"/>
      <c r="NWO8" s="143"/>
      <c r="NWP8" s="143"/>
      <c r="NWQ8" s="143"/>
      <c r="NWR8" s="143"/>
      <c r="NWS8" s="143"/>
      <c r="NWT8" s="143"/>
      <c r="NWU8" s="143"/>
      <c r="NWV8" s="143"/>
      <c r="NWW8" s="143"/>
      <c r="NWX8" s="143"/>
      <c r="NWY8" s="143"/>
      <c r="NWZ8" s="143"/>
      <c r="NXA8" s="143"/>
      <c r="NXB8" s="143"/>
      <c r="NXC8" s="143"/>
      <c r="NXD8" s="143"/>
      <c r="NXE8" s="143"/>
      <c r="NXF8" s="143"/>
      <c r="NXG8" s="143"/>
      <c r="NXH8" s="143"/>
      <c r="NXI8" s="143"/>
      <c r="NXJ8" s="143"/>
      <c r="NXK8" s="143"/>
      <c r="NXL8" s="143"/>
      <c r="NXM8" s="143"/>
      <c r="NXN8" s="143"/>
      <c r="NXO8" s="143"/>
      <c r="NXP8" s="143"/>
      <c r="NXQ8" s="143"/>
      <c r="NXR8" s="143"/>
      <c r="NXS8" s="143"/>
      <c r="NXT8" s="143"/>
      <c r="NXU8" s="143"/>
      <c r="NXV8" s="143"/>
      <c r="NXW8" s="143"/>
      <c r="NXX8" s="143"/>
      <c r="NXY8" s="143"/>
      <c r="NXZ8" s="143"/>
      <c r="NYA8" s="143"/>
      <c r="NYB8" s="143"/>
      <c r="NYC8" s="143"/>
      <c r="NYD8" s="143"/>
      <c r="NYE8" s="143"/>
      <c r="NYF8" s="143"/>
      <c r="NYG8" s="143"/>
      <c r="NYH8" s="143"/>
      <c r="NYI8" s="143"/>
      <c r="NYJ8" s="143"/>
      <c r="NYK8" s="143"/>
      <c r="NYL8" s="143"/>
      <c r="NYM8" s="143"/>
      <c r="NYN8" s="143"/>
      <c r="NYO8" s="143"/>
      <c r="NYP8" s="143"/>
      <c r="NYQ8" s="143"/>
      <c r="NYR8" s="143"/>
      <c r="NYS8" s="143"/>
      <c r="NYT8" s="143"/>
      <c r="NYU8" s="143"/>
      <c r="NYV8" s="143"/>
      <c r="NYW8" s="143"/>
      <c r="NYX8" s="143"/>
      <c r="NYY8" s="143"/>
      <c r="NYZ8" s="143"/>
      <c r="NZA8" s="143"/>
      <c r="NZB8" s="143"/>
      <c r="NZC8" s="143"/>
      <c r="NZD8" s="143"/>
      <c r="NZE8" s="143"/>
      <c r="NZF8" s="143"/>
      <c r="NZG8" s="143"/>
      <c r="NZH8" s="143"/>
      <c r="NZI8" s="143"/>
      <c r="NZJ8" s="143"/>
      <c r="NZK8" s="143"/>
      <c r="NZL8" s="143"/>
      <c r="NZM8" s="143"/>
      <c r="NZN8" s="143"/>
      <c r="NZO8" s="143"/>
      <c r="NZP8" s="143"/>
      <c r="NZQ8" s="143"/>
      <c r="NZR8" s="143"/>
      <c r="NZS8" s="143"/>
      <c r="NZT8" s="143"/>
      <c r="NZU8" s="143"/>
      <c r="NZV8" s="143"/>
      <c r="NZW8" s="143"/>
      <c r="NZX8" s="143"/>
      <c r="NZY8" s="143"/>
      <c r="NZZ8" s="143"/>
      <c r="OAA8" s="143"/>
      <c r="OAB8" s="143"/>
      <c r="OAC8" s="143"/>
      <c r="OAD8" s="143"/>
      <c r="OAE8" s="143"/>
      <c r="OAF8" s="143"/>
      <c r="OAG8" s="143"/>
      <c r="OAH8" s="143"/>
      <c r="OAI8" s="143"/>
      <c r="OAJ8" s="143"/>
      <c r="OAK8" s="143"/>
      <c r="OAL8" s="143"/>
      <c r="OAM8" s="143"/>
      <c r="OAN8" s="143"/>
      <c r="OAO8" s="143"/>
      <c r="OAP8" s="143"/>
      <c r="OAQ8" s="143"/>
      <c r="OAR8" s="143"/>
      <c r="OAS8" s="143"/>
      <c r="OAT8" s="143"/>
      <c r="OAU8" s="143"/>
      <c r="OAV8" s="143"/>
      <c r="OAW8" s="143"/>
      <c r="OAX8" s="143"/>
      <c r="OAY8" s="143"/>
      <c r="OAZ8" s="143"/>
      <c r="OBA8" s="143"/>
      <c r="OBB8" s="143"/>
      <c r="OBC8" s="143"/>
      <c r="OBD8" s="143"/>
      <c r="OBE8" s="143"/>
      <c r="OBF8" s="143"/>
      <c r="OBG8" s="143"/>
      <c r="OBH8" s="143"/>
      <c r="OBI8" s="143"/>
      <c r="OBJ8" s="143"/>
      <c r="OBK8" s="143"/>
      <c r="OBL8" s="143"/>
      <c r="OBM8" s="143"/>
      <c r="OBN8" s="143"/>
      <c r="OBO8" s="143"/>
      <c r="OBP8" s="143"/>
      <c r="OBQ8" s="143"/>
      <c r="OBR8" s="143"/>
      <c r="OBS8" s="143"/>
      <c r="OBT8" s="143"/>
      <c r="OBU8" s="143"/>
      <c r="OBV8" s="143"/>
      <c r="OBW8" s="143"/>
      <c r="OBX8" s="143"/>
      <c r="OBY8" s="143"/>
      <c r="OBZ8" s="143"/>
      <c r="OCA8" s="143"/>
      <c r="OCB8" s="143"/>
      <c r="OCC8" s="143"/>
      <c r="OCD8" s="143"/>
      <c r="OCE8" s="143"/>
      <c r="OCF8" s="143"/>
      <c r="OCG8" s="143"/>
      <c r="OCH8" s="143"/>
      <c r="OCI8" s="143"/>
      <c r="OCJ8" s="143"/>
      <c r="OCK8" s="143"/>
      <c r="OCL8" s="143"/>
      <c r="OCM8" s="143"/>
      <c r="OCN8" s="143"/>
      <c r="OCO8" s="143"/>
      <c r="OCP8" s="143"/>
      <c r="OCQ8" s="143"/>
      <c r="OCR8" s="143"/>
      <c r="OCS8" s="143"/>
      <c r="OCT8" s="143"/>
      <c r="OCU8" s="143"/>
      <c r="OCV8" s="143"/>
      <c r="OCW8" s="143"/>
      <c r="OCX8" s="143"/>
      <c r="OCY8" s="143"/>
      <c r="OCZ8" s="143"/>
      <c r="ODA8" s="143"/>
      <c r="ODB8" s="143"/>
      <c r="ODC8" s="143"/>
      <c r="ODD8" s="143"/>
      <c r="ODE8" s="143"/>
      <c r="ODF8" s="143"/>
      <c r="ODG8" s="143"/>
      <c r="ODH8" s="143"/>
      <c r="ODI8" s="143"/>
      <c r="ODJ8" s="143"/>
      <c r="ODK8" s="143"/>
      <c r="ODL8" s="143"/>
      <c r="ODM8" s="143"/>
      <c r="ODN8" s="143"/>
      <c r="ODO8" s="143"/>
      <c r="ODP8" s="143"/>
      <c r="ODQ8" s="143"/>
      <c r="ODR8" s="143"/>
      <c r="ODS8" s="143"/>
      <c r="ODT8" s="143"/>
      <c r="ODU8" s="143"/>
      <c r="ODV8" s="143"/>
      <c r="ODW8" s="143"/>
      <c r="ODX8" s="143"/>
      <c r="ODY8" s="143"/>
      <c r="ODZ8" s="143"/>
      <c r="OEA8" s="143"/>
      <c r="OEB8" s="143"/>
      <c r="OEC8" s="143"/>
      <c r="OED8" s="143"/>
      <c r="OEE8" s="143"/>
      <c r="OEF8" s="143"/>
      <c r="OEG8" s="143"/>
      <c r="OEH8" s="143"/>
      <c r="OEI8" s="143"/>
      <c r="OEJ8" s="143"/>
      <c r="OEK8" s="143"/>
      <c r="OEL8" s="143"/>
      <c r="OEM8" s="143"/>
      <c r="OEN8" s="143"/>
      <c r="OEO8" s="143"/>
      <c r="OEP8" s="143"/>
      <c r="OEQ8" s="143"/>
      <c r="OER8" s="143"/>
      <c r="OES8" s="143"/>
      <c r="OET8" s="143"/>
      <c r="OEU8" s="143"/>
      <c r="OEV8" s="143"/>
      <c r="OEW8" s="143"/>
      <c r="OEX8" s="143"/>
      <c r="OEY8" s="143"/>
      <c r="OEZ8" s="143"/>
      <c r="OFA8" s="143"/>
      <c r="OFB8" s="143"/>
      <c r="OFC8" s="143"/>
      <c r="OFD8" s="143"/>
      <c r="OFE8" s="143"/>
      <c r="OFF8" s="143"/>
      <c r="OFG8" s="143"/>
      <c r="OFH8" s="143"/>
      <c r="OFI8" s="143"/>
      <c r="OFJ8" s="143"/>
      <c r="OFK8" s="143"/>
      <c r="OFL8" s="143"/>
      <c r="OFM8" s="143"/>
      <c r="OFN8" s="143"/>
      <c r="OFO8" s="143"/>
      <c r="OFP8" s="143"/>
      <c r="OFQ8" s="143"/>
      <c r="OFR8" s="143"/>
      <c r="OFS8" s="143"/>
      <c r="OFT8" s="143"/>
      <c r="OFU8" s="143"/>
      <c r="OFV8" s="143"/>
      <c r="OFW8" s="143"/>
      <c r="OFX8" s="143"/>
      <c r="OFY8" s="143"/>
      <c r="OFZ8" s="143"/>
      <c r="OGA8" s="143"/>
      <c r="OGB8" s="143"/>
      <c r="OGC8" s="143"/>
      <c r="OGD8" s="143"/>
      <c r="OGE8" s="143"/>
      <c r="OGF8" s="143"/>
      <c r="OGG8" s="143"/>
      <c r="OGH8" s="143"/>
      <c r="OGI8" s="143"/>
      <c r="OGJ8" s="143"/>
      <c r="OGK8" s="143"/>
      <c r="OGL8" s="143"/>
      <c r="OGM8" s="143"/>
      <c r="OGN8" s="143"/>
      <c r="OGO8" s="143"/>
      <c r="OGP8" s="143"/>
      <c r="OGQ8" s="143"/>
      <c r="OGR8" s="143"/>
      <c r="OGS8" s="143"/>
      <c r="OGT8" s="143"/>
      <c r="OGU8" s="143"/>
      <c r="OGV8" s="143"/>
      <c r="OGW8" s="143"/>
      <c r="OGX8" s="143"/>
      <c r="OGY8" s="143"/>
      <c r="OGZ8" s="143"/>
      <c r="OHA8" s="143"/>
      <c r="OHB8" s="143"/>
      <c r="OHC8" s="143"/>
      <c r="OHD8" s="143"/>
      <c r="OHE8" s="143"/>
      <c r="OHF8" s="143"/>
      <c r="OHG8" s="143"/>
      <c r="OHH8" s="143"/>
      <c r="OHI8" s="143"/>
      <c r="OHJ8" s="143"/>
      <c r="OHK8" s="143"/>
      <c r="OHL8" s="143"/>
      <c r="OHM8" s="143"/>
      <c r="OHN8" s="143"/>
      <c r="OHO8" s="143"/>
      <c r="OHP8" s="143"/>
      <c r="OHQ8" s="143"/>
      <c r="OHR8" s="143"/>
      <c r="OHS8" s="143"/>
      <c r="OHT8" s="143"/>
      <c r="OHU8" s="143"/>
      <c r="OHV8" s="143"/>
      <c r="OHW8" s="143"/>
      <c r="OHX8" s="143"/>
      <c r="OHY8" s="143"/>
      <c r="OHZ8" s="143"/>
      <c r="OIA8" s="143"/>
      <c r="OIB8" s="143"/>
      <c r="OIC8" s="143"/>
      <c r="OID8" s="143"/>
      <c r="OIE8" s="143"/>
      <c r="OIF8" s="143"/>
      <c r="OIG8" s="143"/>
      <c r="OIH8" s="143"/>
      <c r="OII8" s="143"/>
      <c r="OIJ8" s="143"/>
      <c r="OIK8" s="143"/>
      <c r="OIL8" s="143"/>
      <c r="OIM8" s="143"/>
      <c r="OIN8" s="143"/>
      <c r="OIO8" s="143"/>
      <c r="OIP8" s="143"/>
      <c r="OIQ8" s="143"/>
      <c r="OIR8" s="143"/>
      <c r="OIS8" s="143"/>
      <c r="OIT8" s="143"/>
      <c r="OIU8" s="143"/>
      <c r="OIV8" s="143"/>
      <c r="OIW8" s="143"/>
      <c r="OIX8" s="143"/>
      <c r="OIY8" s="143"/>
      <c r="OIZ8" s="143"/>
      <c r="OJA8" s="143"/>
      <c r="OJB8" s="143"/>
      <c r="OJC8" s="143"/>
      <c r="OJD8" s="143"/>
      <c r="OJE8" s="143"/>
      <c r="OJF8" s="143"/>
      <c r="OJG8" s="143"/>
      <c r="OJH8" s="143"/>
      <c r="OJI8" s="143"/>
      <c r="OJJ8" s="143"/>
      <c r="OJK8" s="143"/>
      <c r="OJL8" s="143"/>
      <c r="OJM8" s="143"/>
      <c r="OJN8" s="143"/>
      <c r="OJO8" s="143"/>
      <c r="OJP8" s="143"/>
      <c r="OJQ8" s="143"/>
      <c r="OJR8" s="143"/>
      <c r="OJS8" s="143"/>
      <c r="OJT8" s="143"/>
      <c r="OJU8" s="143"/>
      <c r="OJV8" s="143"/>
      <c r="OJW8" s="143"/>
      <c r="OJX8" s="143"/>
      <c r="OJY8" s="143"/>
      <c r="OJZ8" s="143"/>
      <c r="OKA8" s="143"/>
      <c r="OKB8" s="143"/>
      <c r="OKC8" s="143"/>
      <c r="OKD8" s="143"/>
      <c r="OKE8" s="143"/>
      <c r="OKF8" s="143"/>
      <c r="OKG8" s="143"/>
      <c r="OKH8" s="143"/>
      <c r="OKI8" s="143"/>
      <c r="OKJ8" s="143"/>
      <c r="OKK8" s="143"/>
      <c r="OKL8" s="143"/>
      <c r="OKM8" s="143"/>
      <c r="OKN8" s="143"/>
      <c r="OKO8" s="143"/>
      <c r="OKP8" s="143"/>
      <c r="OKQ8" s="143"/>
      <c r="OKR8" s="143"/>
      <c r="OKS8" s="143"/>
      <c r="OKT8" s="143"/>
      <c r="OKU8" s="143"/>
      <c r="OKV8" s="143"/>
      <c r="OKW8" s="143"/>
      <c r="OKX8" s="143"/>
      <c r="OKY8" s="143"/>
      <c r="OKZ8" s="143"/>
      <c r="OLA8" s="143"/>
      <c r="OLB8" s="143"/>
      <c r="OLC8" s="143"/>
      <c r="OLD8" s="143"/>
      <c r="OLE8" s="143"/>
      <c r="OLF8" s="143"/>
      <c r="OLG8" s="143"/>
      <c r="OLH8" s="143"/>
      <c r="OLI8" s="143"/>
      <c r="OLJ8" s="143"/>
      <c r="OLK8" s="143"/>
      <c r="OLL8" s="143"/>
      <c r="OLM8" s="143"/>
      <c r="OLN8" s="143"/>
      <c r="OLO8" s="143"/>
      <c r="OLP8" s="143"/>
      <c r="OLQ8" s="143"/>
      <c r="OLR8" s="143"/>
      <c r="OLS8" s="143"/>
      <c r="OLT8" s="143"/>
      <c r="OLU8" s="143"/>
      <c r="OLV8" s="143"/>
      <c r="OLW8" s="143"/>
      <c r="OLX8" s="143"/>
      <c r="OLY8" s="143"/>
      <c r="OLZ8" s="143"/>
      <c r="OMA8" s="143"/>
      <c r="OMB8" s="143"/>
      <c r="OMC8" s="143"/>
      <c r="OMD8" s="143"/>
      <c r="OME8" s="143"/>
      <c r="OMF8" s="143"/>
      <c r="OMG8" s="143"/>
      <c r="OMH8" s="143"/>
      <c r="OMI8" s="143"/>
      <c r="OMJ8" s="143"/>
      <c r="OMK8" s="143"/>
      <c r="OML8" s="143"/>
      <c r="OMM8" s="143"/>
      <c r="OMN8" s="143"/>
      <c r="OMO8" s="143"/>
      <c r="OMP8" s="143"/>
      <c r="OMQ8" s="143"/>
      <c r="OMR8" s="143"/>
      <c r="OMS8" s="143"/>
      <c r="OMT8" s="143"/>
      <c r="OMU8" s="143"/>
      <c r="OMV8" s="143"/>
      <c r="OMW8" s="143"/>
      <c r="OMX8" s="143"/>
      <c r="OMY8" s="143"/>
      <c r="OMZ8" s="143"/>
      <c r="ONA8" s="143"/>
      <c r="ONB8" s="143"/>
      <c r="ONC8" s="143"/>
      <c r="OND8" s="143"/>
      <c r="ONE8" s="143"/>
      <c r="ONF8" s="143"/>
      <c r="ONG8" s="143"/>
      <c r="ONH8" s="143"/>
      <c r="ONI8" s="143"/>
      <c r="ONJ8" s="143"/>
      <c r="ONK8" s="143"/>
      <c r="ONL8" s="143"/>
      <c r="ONM8" s="143"/>
      <c r="ONN8" s="143"/>
      <c r="ONO8" s="143"/>
      <c r="ONP8" s="143"/>
      <c r="ONQ8" s="143"/>
      <c r="ONR8" s="143"/>
      <c r="ONS8" s="143"/>
      <c r="ONT8" s="143"/>
      <c r="ONU8" s="143"/>
      <c r="ONV8" s="143"/>
      <c r="ONW8" s="143"/>
      <c r="ONX8" s="143"/>
      <c r="ONY8" s="143"/>
      <c r="ONZ8" s="143"/>
      <c r="OOA8" s="143"/>
      <c r="OOB8" s="143"/>
      <c r="OOC8" s="143"/>
      <c r="OOD8" s="143"/>
      <c r="OOE8" s="143"/>
      <c r="OOF8" s="143"/>
      <c r="OOG8" s="143"/>
      <c r="OOH8" s="143"/>
      <c r="OOI8" s="143"/>
      <c r="OOJ8" s="143"/>
      <c r="OOK8" s="143"/>
      <c r="OOL8" s="143"/>
      <c r="OOM8" s="143"/>
      <c r="OON8" s="143"/>
      <c r="OOO8" s="143"/>
      <c r="OOP8" s="143"/>
      <c r="OOQ8" s="143"/>
      <c r="OOR8" s="143"/>
      <c r="OOS8" s="143"/>
      <c r="OOT8" s="143"/>
      <c r="OOU8" s="143"/>
      <c r="OOV8" s="143"/>
      <c r="OOW8" s="143"/>
      <c r="OOX8" s="143"/>
      <c r="OOY8" s="143"/>
      <c r="OOZ8" s="143"/>
      <c r="OPA8" s="143"/>
      <c r="OPB8" s="143"/>
      <c r="OPC8" s="143"/>
      <c r="OPD8" s="143"/>
      <c r="OPE8" s="143"/>
      <c r="OPF8" s="143"/>
      <c r="OPG8" s="143"/>
      <c r="OPH8" s="143"/>
      <c r="OPI8" s="143"/>
      <c r="OPJ8" s="143"/>
      <c r="OPK8" s="143"/>
      <c r="OPL8" s="143"/>
      <c r="OPM8" s="143"/>
      <c r="OPN8" s="143"/>
      <c r="OPO8" s="143"/>
      <c r="OPP8" s="143"/>
      <c r="OPQ8" s="143"/>
      <c r="OPR8" s="143"/>
      <c r="OPS8" s="143"/>
      <c r="OPT8" s="143"/>
      <c r="OPU8" s="143"/>
      <c r="OPV8" s="143"/>
      <c r="OPW8" s="143"/>
      <c r="OPX8" s="143"/>
      <c r="OPY8" s="143"/>
      <c r="OPZ8" s="143"/>
      <c r="OQA8" s="143"/>
      <c r="OQB8" s="143"/>
      <c r="OQC8" s="143"/>
      <c r="OQD8" s="143"/>
      <c r="OQE8" s="143"/>
      <c r="OQF8" s="143"/>
      <c r="OQG8" s="143"/>
      <c r="OQH8" s="143"/>
      <c r="OQI8" s="143"/>
      <c r="OQJ8" s="143"/>
      <c r="OQK8" s="143"/>
      <c r="OQL8" s="143"/>
      <c r="OQM8" s="143"/>
      <c r="OQN8" s="143"/>
      <c r="OQO8" s="143"/>
      <c r="OQP8" s="143"/>
      <c r="OQQ8" s="143"/>
      <c r="OQR8" s="143"/>
      <c r="OQS8" s="143"/>
      <c r="OQT8" s="143"/>
      <c r="OQU8" s="143"/>
      <c r="OQV8" s="143"/>
      <c r="OQW8" s="143"/>
      <c r="OQX8" s="143"/>
      <c r="OQY8" s="143"/>
      <c r="OQZ8" s="143"/>
      <c r="ORA8" s="143"/>
      <c r="ORB8" s="143"/>
      <c r="ORC8" s="143"/>
      <c r="ORD8" s="143"/>
      <c r="ORE8" s="143"/>
      <c r="ORF8" s="143"/>
      <c r="ORG8" s="143"/>
      <c r="ORH8" s="143"/>
      <c r="ORI8" s="143"/>
      <c r="ORJ8" s="143"/>
      <c r="ORK8" s="143"/>
      <c r="ORL8" s="143"/>
      <c r="ORM8" s="143"/>
      <c r="ORN8" s="143"/>
      <c r="ORO8" s="143"/>
      <c r="ORP8" s="143"/>
      <c r="ORQ8" s="143"/>
      <c r="ORR8" s="143"/>
      <c r="ORS8" s="143"/>
      <c r="ORT8" s="143"/>
      <c r="ORU8" s="143"/>
      <c r="ORV8" s="143"/>
      <c r="ORW8" s="143"/>
      <c r="ORX8" s="143"/>
      <c r="ORY8" s="143"/>
      <c r="ORZ8" s="143"/>
      <c r="OSA8" s="143"/>
      <c r="OSB8" s="143"/>
      <c r="OSC8" s="143"/>
      <c r="OSD8" s="143"/>
      <c r="OSE8" s="143"/>
      <c r="OSF8" s="143"/>
      <c r="OSG8" s="143"/>
      <c r="OSH8" s="143"/>
      <c r="OSI8" s="143"/>
      <c r="OSJ8" s="143"/>
      <c r="OSK8" s="143"/>
      <c r="OSL8" s="143"/>
      <c r="OSM8" s="143"/>
      <c r="OSN8" s="143"/>
      <c r="OSO8" s="143"/>
      <c r="OSP8" s="143"/>
      <c r="OSQ8" s="143"/>
      <c r="OSR8" s="143"/>
      <c r="OSS8" s="143"/>
      <c r="OST8" s="143"/>
      <c r="OSU8" s="143"/>
      <c r="OSV8" s="143"/>
      <c r="OSW8" s="143"/>
      <c r="OSX8" s="143"/>
      <c r="OSY8" s="143"/>
      <c r="OSZ8" s="143"/>
      <c r="OTA8" s="143"/>
      <c r="OTB8" s="143"/>
      <c r="OTC8" s="143"/>
      <c r="OTD8" s="143"/>
      <c r="OTE8" s="143"/>
      <c r="OTF8" s="143"/>
      <c r="OTG8" s="143"/>
      <c r="OTH8" s="143"/>
      <c r="OTI8" s="143"/>
      <c r="OTJ8" s="143"/>
      <c r="OTK8" s="143"/>
      <c r="OTL8" s="143"/>
      <c r="OTM8" s="143"/>
      <c r="OTN8" s="143"/>
      <c r="OTO8" s="143"/>
      <c r="OTP8" s="143"/>
      <c r="OTQ8" s="143"/>
      <c r="OTR8" s="143"/>
      <c r="OTS8" s="143"/>
      <c r="OTT8" s="143"/>
      <c r="OTU8" s="143"/>
      <c r="OTV8" s="143"/>
      <c r="OTW8" s="143"/>
      <c r="OTX8" s="143"/>
      <c r="OTY8" s="143"/>
      <c r="OTZ8" s="143"/>
      <c r="OUA8" s="143"/>
      <c r="OUB8" s="143"/>
      <c r="OUC8" s="143"/>
      <c r="OUD8" s="143"/>
      <c r="OUE8" s="143"/>
      <c r="OUF8" s="143"/>
      <c r="OUG8" s="143"/>
      <c r="OUH8" s="143"/>
      <c r="OUI8" s="143"/>
      <c r="OUJ8" s="143"/>
      <c r="OUK8" s="143"/>
      <c r="OUL8" s="143"/>
      <c r="OUM8" s="143"/>
      <c r="OUN8" s="143"/>
      <c r="OUO8" s="143"/>
      <c r="OUP8" s="143"/>
      <c r="OUQ8" s="143"/>
      <c r="OUR8" s="143"/>
      <c r="OUS8" s="143"/>
      <c r="OUT8" s="143"/>
      <c r="OUU8" s="143"/>
      <c r="OUV8" s="143"/>
      <c r="OUW8" s="143"/>
      <c r="OUX8" s="143"/>
      <c r="OUY8" s="143"/>
      <c r="OUZ8" s="143"/>
      <c r="OVA8" s="143"/>
      <c r="OVB8" s="143"/>
      <c r="OVC8" s="143"/>
      <c r="OVD8" s="143"/>
      <c r="OVE8" s="143"/>
      <c r="OVF8" s="143"/>
      <c r="OVG8" s="143"/>
      <c r="OVH8" s="143"/>
      <c r="OVI8" s="143"/>
      <c r="OVJ8" s="143"/>
      <c r="OVK8" s="143"/>
      <c r="OVL8" s="143"/>
      <c r="OVM8" s="143"/>
      <c r="OVN8" s="143"/>
      <c r="OVO8" s="143"/>
      <c r="OVP8" s="143"/>
      <c r="OVQ8" s="143"/>
      <c r="OVR8" s="143"/>
      <c r="OVS8" s="143"/>
      <c r="OVT8" s="143"/>
      <c r="OVU8" s="143"/>
      <c r="OVV8" s="143"/>
      <c r="OVW8" s="143"/>
      <c r="OVX8" s="143"/>
      <c r="OVY8" s="143"/>
      <c r="OVZ8" s="143"/>
      <c r="OWA8" s="143"/>
      <c r="OWB8" s="143"/>
      <c r="OWC8" s="143"/>
      <c r="OWD8" s="143"/>
      <c r="OWE8" s="143"/>
      <c r="OWF8" s="143"/>
      <c r="OWG8" s="143"/>
      <c r="OWH8" s="143"/>
      <c r="OWI8" s="143"/>
      <c r="OWJ8" s="143"/>
      <c r="OWK8" s="143"/>
      <c r="OWL8" s="143"/>
      <c r="OWM8" s="143"/>
      <c r="OWN8" s="143"/>
      <c r="OWO8" s="143"/>
      <c r="OWP8" s="143"/>
      <c r="OWQ8" s="143"/>
      <c r="OWR8" s="143"/>
      <c r="OWS8" s="143"/>
      <c r="OWT8" s="143"/>
      <c r="OWU8" s="143"/>
      <c r="OWV8" s="143"/>
      <c r="OWW8" s="143"/>
      <c r="OWX8" s="143"/>
      <c r="OWY8" s="143"/>
      <c r="OWZ8" s="143"/>
      <c r="OXA8" s="143"/>
      <c r="OXB8" s="143"/>
      <c r="OXC8" s="143"/>
      <c r="OXD8" s="143"/>
      <c r="OXE8" s="143"/>
      <c r="OXF8" s="143"/>
      <c r="OXG8" s="143"/>
      <c r="OXH8" s="143"/>
      <c r="OXI8" s="143"/>
      <c r="OXJ8" s="143"/>
      <c r="OXK8" s="143"/>
      <c r="OXL8" s="143"/>
      <c r="OXM8" s="143"/>
      <c r="OXN8" s="143"/>
      <c r="OXO8" s="143"/>
      <c r="OXP8" s="143"/>
      <c r="OXQ8" s="143"/>
      <c r="OXR8" s="143"/>
      <c r="OXS8" s="143"/>
      <c r="OXT8" s="143"/>
      <c r="OXU8" s="143"/>
      <c r="OXV8" s="143"/>
      <c r="OXW8" s="143"/>
      <c r="OXX8" s="143"/>
      <c r="OXY8" s="143"/>
      <c r="OXZ8" s="143"/>
      <c r="OYA8" s="143"/>
      <c r="OYB8" s="143"/>
      <c r="OYC8" s="143"/>
      <c r="OYD8" s="143"/>
      <c r="OYE8" s="143"/>
      <c r="OYF8" s="143"/>
      <c r="OYG8" s="143"/>
      <c r="OYH8" s="143"/>
      <c r="OYI8" s="143"/>
      <c r="OYJ8" s="143"/>
      <c r="OYK8" s="143"/>
      <c r="OYL8" s="143"/>
      <c r="OYM8" s="143"/>
      <c r="OYN8" s="143"/>
      <c r="OYO8" s="143"/>
      <c r="OYP8" s="143"/>
      <c r="OYQ8" s="143"/>
      <c r="OYR8" s="143"/>
      <c r="OYS8" s="143"/>
      <c r="OYT8" s="143"/>
      <c r="OYU8" s="143"/>
      <c r="OYV8" s="143"/>
      <c r="OYW8" s="143"/>
      <c r="OYX8" s="143"/>
      <c r="OYY8" s="143"/>
      <c r="OYZ8" s="143"/>
      <c r="OZA8" s="143"/>
      <c r="OZB8" s="143"/>
      <c r="OZC8" s="143"/>
      <c r="OZD8" s="143"/>
      <c r="OZE8" s="143"/>
      <c r="OZF8" s="143"/>
      <c r="OZG8" s="143"/>
      <c r="OZH8" s="143"/>
      <c r="OZI8" s="143"/>
      <c r="OZJ8" s="143"/>
      <c r="OZK8" s="143"/>
      <c r="OZL8" s="143"/>
      <c r="OZM8" s="143"/>
      <c r="OZN8" s="143"/>
      <c r="OZO8" s="143"/>
      <c r="OZP8" s="143"/>
      <c r="OZQ8" s="143"/>
      <c r="OZR8" s="143"/>
      <c r="OZS8" s="143"/>
      <c r="OZT8" s="143"/>
      <c r="OZU8" s="143"/>
      <c r="OZV8" s="143"/>
      <c r="OZW8" s="143"/>
      <c r="OZX8" s="143"/>
      <c r="OZY8" s="143"/>
      <c r="OZZ8" s="143"/>
      <c r="PAA8" s="143"/>
      <c r="PAB8" s="143"/>
      <c r="PAC8" s="143"/>
      <c r="PAD8" s="143"/>
      <c r="PAE8" s="143"/>
      <c r="PAF8" s="143"/>
      <c r="PAG8" s="143"/>
      <c r="PAH8" s="143"/>
      <c r="PAI8" s="143"/>
      <c r="PAJ8" s="143"/>
      <c r="PAK8" s="143"/>
      <c r="PAL8" s="143"/>
      <c r="PAM8" s="143"/>
      <c r="PAN8" s="143"/>
      <c r="PAO8" s="143"/>
      <c r="PAP8" s="143"/>
      <c r="PAQ8" s="143"/>
      <c r="PAR8" s="143"/>
      <c r="PAS8" s="143"/>
      <c r="PAT8" s="143"/>
      <c r="PAU8" s="143"/>
      <c r="PAV8" s="143"/>
      <c r="PAW8" s="143"/>
      <c r="PAX8" s="143"/>
      <c r="PAY8" s="143"/>
      <c r="PAZ8" s="143"/>
      <c r="PBA8" s="143"/>
      <c r="PBB8" s="143"/>
      <c r="PBC8" s="143"/>
      <c r="PBD8" s="143"/>
      <c r="PBE8" s="143"/>
      <c r="PBF8" s="143"/>
      <c r="PBG8" s="143"/>
      <c r="PBH8" s="143"/>
      <c r="PBI8" s="143"/>
      <c r="PBJ8" s="143"/>
      <c r="PBK8" s="143"/>
      <c r="PBL8" s="143"/>
      <c r="PBM8" s="143"/>
      <c r="PBN8" s="143"/>
      <c r="PBO8" s="143"/>
      <c r="PBP8" s="143"/>
      <c r="PBQ8" s="143"/>
      <c r="PBR8" s="143"/>
      <c r="PBS8" s="143"/>
      <c r="PBT8" s="143"/>
      <c r="PBU8" s="143"/>
      <c r="PBV8" s="143"/>
      <c r="PBW8" s="143"/>
      <c r="PBX8" s="143"/>
      <c r="PBY8" s="143"/>
      <c r="PBZ8" s="143"/>
      <c r="PCA8" s="143"/>
      <c r="PCB8" s="143"/>
      <c r="PCC8" s="143"/>
      <c r="PCD8" s="143"/>
      <c r="PCE8" s="143"/>
      <c r="PCF8" s="143"/>
      <c r="PCG8" s="143"/>
      <c r="PCH8" s="143"/>
      <c r="PCI8" s="143"/>
      <c r="PCJ8" s="143"/>
      <c r="PCK8" s="143"/>
      <c r="PCL8" s="143"/>
      <c r="PCM8" s="143"/>
      <c r="PCN8" s="143"/>
      <c r="PCO8" s="143"/>
      <c r="PCP8" s="143"/>
      <c r="PCQ8" s="143"/>
      <c r="PCR8" s="143"/>
      <c r="PCS8" s="143"/>
      <c r="PCT8" s="143"/>
      <c r="PCU8" s="143"/>
      <c r="PCV8" s="143"/>
      <c r="PCW8" s="143"/>
      <c r="PCX8" s="143"/>
      <c r="PCY8" s="143"/>
      <c r="PCZ8" s="143"/>
      <c r="PDA8" s="143"/>
      <c r="PDB8" s="143"/>
      <c r="PDC8" s="143"/>
      <c r="PDD8" s="143"/>
      <c r="PDE8" s="143"/>
      <c r="PDF8" s="143"/>
      <c r="PDG8" s="143"/>
      <c r="PDH8" s="143"/>
      <c r="PDI8" s="143"/>
      <c r="PDJ8" s="143"/>
      <c r="PDK8" s="143"/>
      <c r="PDL8" s="143"/>
      <c r="PDM8" s="143"/>
      <c r="PDN8" s="143"/>
      <c r="PDO8" s="143"/>
      <c r="PDP8" s="143"/>
      <c r="PDQ8" s="143"/>
      <c r="PDR8" s="143"/>
      <c r="PDS8" s="143"/>
      <c r="PDT8" s="143"/>
      <c r="PDU8" s="143"/>
      <c r="PDV8" s="143"/>
      <c r="PDW8" s="143"/>
      <c r="PDX8" s="143"/>
      <c r="PDY8" s="143"/>
      <c r="PDZ8" s="143"/>
      <c r="PEA8" s="143"/>
      <c r="PEB8" s="143"/>
      <c r="PEC8" s="143"/>
      <c r="PED8" s="143"/>
      <c r="PEE8" s="143"/>
      <c r="PEF8" s="143"/>
      <c r="PEG8" s="143"/>
      <c r="PEH8" s="143"/>
      <c r="PEI8" s="143"/>
      <c r="PEJ8" s="143"/>
      <c r="PEK8" s="143"/>
      <c r="PEL8" s="143"/>
      <c r="PEM8" s="143"/>
      <c r="PEN8" s="143"/>
      <c r="PEO8" s="143"/>
      <c r="PEP8" s="143"/>
      <c r="PEQ8" s="143"/>
      <c r="PER8" s="143"/>
      <c r="PES8" s="143"/>
      <c r="PET8" s="143"/>
      <c r="PEU8" s="143"/>
      <c r="PEV8" s="143"/>
      <c r="PEW8" s="143"/>
      <c r="PEX8" s="143"/>
      <c r="PEY8" s="143"/>
      <c r="PEZ8" s="143"/>
      <c r="PFA8" s="143"/>
      <c r="PFB8" s="143"/>
      <c r="PFC8" s="143"/>
      <c r="PFD8" s="143"/>
      <c r="PFE8" s="143"/>
      <c r="PFF8" s="143"/>
      <c r="PFG8" s="143"/>
      <c r="PFH8" s="143"/>
      <c r="PFI8" s="143"/>
      <c r="PFJ8" s="143"/>
      <c r="PFK8" s="143"/>
      <c r="PFL8" s="143"/>
      <c r="PFM8" s="143"/>
      <c r="PFN8" s="143"/>
      <c r="PFO8" s="143"/>
      <c r="PFP8" s="143"/>
      <c r="PFQ8" s="143"/>
      <c r="PFR8" s="143"/>
      <c r="PFS8" s="143"/>
      <c r="PFT8" s="143"/>
      <c r="PFU8" s="143"/>
      <c r="PFV8" s="143"/>
      <c r="PFW8" s="143"/>
      <c r="PFX8" s="143"/>
      <c r="PFY8" s="143"/>
      <c r="PFZ8" s="143"/>
      <c r="PGA8" s="143"/>
      <c r="PGB8" s="143"/>
      <c r="PGC8" s="143"/>
      <c r="PGD8" s="143"/>
      <c r="PGE8" s="143"/>
      <c r="PGF8" s="143"/>
      <c r="PGG8" s="143"/>
      <c r="PGH8" s="143"/>
      <c r="PGI8" s="143"/>
      <c r="PGJ8" s="143"/>
      <c r="PGK8" s="143"/>
      <c r="PGL8" s="143"/>
      <c r="PGM8" s="143"/>
      <c r="PGN8" s="143"/>
      <c r="PGO8" s="143"/>
      <c r="PGP8" s="143"/>
      <c r="PGQ8" s="143"/>
      <c r="PGR8" s="143"/>
      <c r="PGS8" s="143"/>
      <c r="PGT8" s="143"/>
      <c r="PGU8" s="143"/>
      <c r="PGV8" s="143"/>
      <c r="PGW8" s="143"/>
      <c r="PGX8" s="143"/>
      <c r="PGY8" s="143"/>
      <c r="PGZ8" s="143"/>
      <c r="PHA8" s="143"/>
      <c r="PHB8" s="143"/>
      <c r="PHC8" s="143"/>
      <c r="PHD8" s="143"/>
      <c r="PHE8" s="143"/>
      <c r="PHF8" s="143"/>
      <c r="PHG8" s="143"/>
      <c r="PHH8" s="143"/>
      <c r="PHI8" s="143"/>
      <c r="PHJ8" s="143"/>
      <c r="PHK8" s="143"/>
      <c r="PHL8" s="143"/>
      <c r="PHM8" s="143"/>
      <c r="PHN8" s="143"/>
      <c r="PHO8" s="143"/>
      <c r="PHP8" s="143"/>
      <c r="PHQ8" s="143"/>
      <c r="PHR8" s="143"/>
      <c r="PHS8" s="143"/>
      <c r="PHT8" s="143"/>
      <c r="PHU8" s="143"/>
      <c r="PHV8" s="143"/>
      <c r="PHW8" s="143"/>
      <c r="PHX8" s="143"/>
      <c r="PHY8" s="143"/>
      <c r="PHZ8" s="143"/>
      <c r="PIA8" s="143"/>
      <c r="PIB8" s="143"/>
      <c r="PIC8" s="143"/>
      <c r="PID8" s="143"/>
      <c r="PIE8" s="143"/>
      <c r="PIF8" s="143"/>
      <c r="PIG8" s="143"/>
      <c r="PIH8" s="143"/>
      <c r="PII8" s="143"/>
      <c r="PIJ8" s="143"/>
      <c r="PIK8" s="143"/>
      <c r="PIL8" s="143"/>
      <c r="PIM8" s="143"/>
      <c r="PIN8" s="143"/>
      <c r="PIO8" s="143"/>
      <c r="PIP8" s="143"/>
      <c r="PIQ8" s="143"/>
      <c r="PIR8" s="143"/>
      <c r="PIS8" s="143"/>
      <c r="PIT8" s="143"/>
      <c r="PIU8" s="143"/>
      <c r="PIV8" s="143"/>
      <c r="PIW8" s="143"/>
      <c r="PIX8" s="143"/>
      <c r="PIY8" s="143"/>
      <c r="PIZ8" s="143"/>
      <c r="PJA8" s="143"/>
      <c r="PJB8" s="143"/>
      <c r="PJC8" s="143"/>
      <c r="PJD8" s="143"/>
      <c r="PJE8" s="143"/>
      <c r="PJF8" s="143"/>
      <c r="PJG8" s="143"/>
      <c r="PJH8" s="143"/>
      <c r="PJI8" s="143"/>
      <c r="PJJ8" s="143"/>
      <c r="PJK8" s="143"/>
      <c r="PJL8" s="143"/>
      <c r="PJM8" s="143"/>
      <c r="PJN8" s="143"/>
      <c r="PJO8" s="143"/>
      <c r="PJP8" s="143"/>
      <c r="PJQ8" s="143"/>
      <c r="PJR8" s="143"/>
      <c r="PJS8" s="143"/>
      <c r="PJT8" s="143"/>
      <c r="PJU8" s="143"/>
      <c r="PJV8" s="143"/>
      <c r="PJW8" s="143"/>
      <c r="PJX8" s="143"/>
      <c r="PJY8" s="143"/>
      <c r="PJZ8" s="143"/>
      <c r="PKA8" s="143"/>
      <c r="PKB8" s="143"/>
      <c r="PKC8" s="143"/>
      <c r="PKD8" s="143"/>
      <c r="PKE8" s="143"/>
      <c r="PKF8" s="143"/>
      <c r="PKG8" s="143"/>
      <c r="PKH8" s="143"/>
      <c r="PKI8" s="143"/>
      <c r="PKJ8" s="143"/>
      <c r="PKK8" s="143"/>
      <c r="PKL8" s="143"/>
      <c r="PKM8" s="143"/>
      <c r="PKN8" s="143"/>
      <c r="PKO8" s="143"/>
      <c r="PKP8" s="143"/>
      <c r="PKQ8" s="143"/>
      <c r="PKR8" s="143"/>
      <c r="PKS8" s="143"/>
      <c r="PKT8" s="143"/>
      <c r="PKU8" s="143"/>
      <c r="PKV8" s="143"/>
      <c r="PKW8" s="143"/>
      <c r="PKX8" s="143"/>
      <c r="PKY8" s="143"/>
      <c r="PKZ8" s="143"/>
      <c r="PLA8" s="143"/>
      <c r="PLB8" s="143"/>
      <c r="PLC8" s="143"/>
      <c r="PLD8" s="143"/>
      <c r="PLE8" s="143"/>
      <c r="PLF8" s="143"/>
      <c r="PLG8" s="143"/>
      <c r="PLH8" s="143"/>
      <c r="PLI8" s="143"/>
      <c r="PLJ8" s="143"/>
      <c r="PLK8" s="143"/>
      <c r="PLL8" s="143"/>
      <c r="PLM8" s="143"/>
      <c r="PLN8" s="143"/>
      <c r="PLO8" s="143"/>
      <c r="PLP8" s="143"/>
      <c r="PLQ8" s="143"/>
      <c r="PLR8" s="143"/>
      <c r="PLS8" s="143"/>
      <c r="PLT8" s="143"/>
      <c r="PLU8" s="143"/>
      <c r="PLV8" s="143"/>
      <c r="PLW8" s="143"/>
      <c r="PLX8" s="143"/>
      <c r="PLY8" s="143"/>
      <c r="PLZ8" s="143"/>
      <c r="PMA8" s="143"/>
      <c r="PMB8" s="143"/>
      <c r="PMC8" s="143"/>
      <c r="PMD8" s="143"/>
      <c r="PME8" s="143"/>
      <c r="PMF8" s="143"/>
      <c r="PMG8" s="143"/>
      <c r="PMH8" s="143"/>
      <c r="PMI8" s="143"/>
      <c r="PMJ8" s="143"/>
      <c r="PMK8" s="143"/>
      <c r="PML8" s="143"/>
      <c r="PMM8" s="143"/>
      <c r="PMN8" s="143"/>
      <c r="PMO8" s="143"/>
      <c r="PMP8" s="143"/>
      <c r="PMQ8" s="143"/>
      <c r="PMR8" s="143"/>
      <c r="PMS8" s="143"/>
      <c r="PMT8" s="143"/>
      <c r="PMU8" s="143"/>
      <c r="PMV8" s="143"/>
      <c r="PMW8" s="143"/>
      <c r="PMX8" s="143"/>
      <c r="PMY8" s="143"/>
      <c r="PMZ8" s="143"/>
      <c r="PNA8" s="143"/>
      <c r="PNB8" s="143"/>
      <c r="PNC8" s="143"/>
      <c r="PND8" s="143"/>
      <c r="PNE8" s="143"/>
      <c r="PNF8" s="143"/>
      <c r="PNG8" s="143"/>
      <c r="PNH8" s="143"/>
      <c r="PNI8" s="143"/>
      <c r="PNJ8" s="143"/>
      <c r="PNK8" s="143"/>
      <c r="PNL8" s="143"/>
      <c r="PNM8" s="143"/>
      <c r="PNN8" s="143"/>
      <c r="PNO8" s="143"/>
      <c r="PNP8" s="143"/>
      <c r="PNQ8" s="143"/>
      <c r="PNR8" s="143"/>
      <c r="PNS8" s="143"/>
      <c r="PNT8" s="143"/>
      <c r="PNU8" s="143"/>
      <c r="PNV8" s="143"/>
      <c r="PNW8" s="143"/>
      <c r="PNX8" s="143"/>
      <c r="PNY8" s="143"/>
      <c r="PNZ8" s="143"/>
      <c r="POA8" s="143"/>
      <c r="POB8" s="143"/>
      <c r="POC8" s="143"/>
      <c r="POD8" s="143"/>
      <c r="POE8" s="143"/>
      <c r="POF8" s="143"/>
      <c r="POG8" s="143"/>
      <c r="POH8" s="143"/>
      <c r="POI8" s="143"/>
      <c r="POJ8" s="143"/>
      <c r="POK8" s="143"/>
      <c r="POL8" s="143"/>
      <c r="POM8" s="143"/>
      <c r="PON8" s="143"/>
      <c r="POO8" s="143"/>
      <c r="POP8" s="143"/>
      <c r="POQ8" s="143"/>
      <c r="POR8" s="143"/>
      <c r="POS8" s="143"/>
      <c r="POT8" s="143"/>
      <c r="POU8" s="143"/>
      <c r="POV8" s="143"/>
      <c r="POW8" s="143"/>
      <c r="POX8" s="143"/>
      <c r="POY8" s="143"/>
      <c r="POZ8" s="143"/>
      <c r="PPA8" s="143"/>
      <c r="PPB8" s="143"/>
      <c r="PPC8" s="143"/>
      <c r="PPD8" s="143"/>
      <c r="PPE8" s="143"/>
      <c r="PPF8" s="143"/>
      <c r="PPG8" s="143"/>
      <c r="PPH8" s="143"/>
      <c r="PPI8" s="143"/>
      <c r="PPJ8" s="143"/>
      <c r="PPK8" s="143"/>
      <c r="PPL8" s="143"/>
      <c r="PPM8" s="143"/>
      <c r="PPN8" s="143"/>
      <c r="PPO8" s="143"/>
      <c r="PPP8" s="143"/>
      <c r="PPQ8" s="143"/>
      <c r="PPR8" s="143"/>
      <c r="PPS8" s="143"/>
      <c r="PPT8" s="143"/>
      <c r="PPU8" s="143"/>
      <c r="PPV8" s="143"/>
      <c r="PPW8" s="143"/>
      <c r="PPX8" s="143"/>
      <c r="PPY8" s="143"/>
      <c r="PPZ8" s="143"/>
      <c r="PQA8" s="143"/>
      <c r="PQB8" s="143"/>
      <c r="PQC8" s="143"/>
      <c r="PQD8" s="143"/>
      <c r="PQE8" s="143"/>
      <c r="PQF8" s="143"/>
      <c r="PQG8" s="143"/>
      <c r="PQH8" s="143"/>
      <c r="PQI8" s="143"/>
      <c r="PQJ8" s="143"/>
      <c r="PQK8" s="143"/>
      <c r="PQL8" s="143"/>
      <c r="PQM8" s="143"/>
      <c r="PQN8" s="143"/>
      <c r="PQO8" s="143"/>
      <c r="PQP8" s="143"/>
      <c r="PQQ8" s="143"/>
      <c r="PQR8" s="143"/>
      <c r="PQS8" s="143"/>
      <c r="PQT8" s="143"/>
      <c r="PQU8" s="143"/>
      <c r="PQV8" s="143"/>
      <c r="PQW8" s="143"/>
      <c r="PQX8" s="143"/>
      <c r="PQY8" s="143"/>
      <c r="PQZ8" s="143"/>
      <c r="PRA8" s="143"/>
      <c r="PRB8" s="143"/>
      <c r="PRC8" s="143"/>
      <c r="PRD8" s="143"/>
      <c r="PRE8" s="143"/>
      <c r="PRF8" s="143"/>
      <c r="PRG8" s="143"/>
      <c r="PRH8" s="143"/>
      <c r="PRI8" s="143"/>
      <c r="PRJ8" s="143"/>
      <c r="PRK8" s="143"/>
      <c r="PRL8" s="143"/>
      <c r="PRM8" s="143"/>
      <c r="PRN8" s="143"/>
      <c r="PRO8" s="143"/>
      <c r="PRP8" s="143"/>
      <c r="PRQ8" s="143"/>
      <c r="PRR8" s="143"/>
      <c r="PRS8" s="143"/>
      <c r="PRT8" s="143"/>
      <c r="PRU8" s="143"/>
      <c r="PRV8" s="143"/>
      <c r="PRW8" s="143"/>
      <c r="PRX8" s="143"/>
      <c r="PRY8" s="143"/>
      <c r="PRZ8" s="143"/>
      <c r="PSA8" s="143"/>
      <c r="PSB8" s="143"/>
      <c r="PSC8" s="143"/>
      <c r="PSD8" s="143"/>
      <c r="PSE8" s="143"/>
      <c r="PSF8" s="143"/>
      <c r="PSG8" s="143"/>
      <c r="PSH8" s="143"/>
      <c r="PSI8" s="143"/>
      <c r="PSJ8" s="143"/>
      <c r="PSK8" s="143"/>
      <c r="PSL8" s="143"/>
      <c r="PSM8" s="143"/>
      <c r="PSN8" s="143"/>
      <c r="PSO8" s="143"/>
      <c r="PSP8" s="143"/>
      <c r="PSQ8" s="143"/>
      <c r="PSR8" s="143"/>
      <c r="PSS8" s="143"/>
      <c r="PST8" s="143"/>
      <c r="PSU8" s="143"/>
      <c r="PSV8" s="143"/>
      <c r="PSW8" s="143"/>
      <c r="PSX8" s="143"/>
      <c r="PSY8" s="143"/>
      <c r="PSZ8" s="143"/>
      <c r="PTA8" s="143"/>
      <c r="PTB8" s="143"/>
      <c r="PTC8" s="143"/>
      <c r="PTD8" s="143"/>
      <c r="PTE8" s="143"/>
      <c r="PTF8" s="143"/>
      <c r="PTG8" s="143"/>
      <c r="PTH8" s="143"/>
      <c r="PTI8" s="143"/>
      <c r="PTJ8" s="143"/>
      <c r="PTK8" s="143"/>
      <c r="PTL8" s="143"/>
      <c r="PTM8" s="143"/>
      <c r="PTN8" s="143"/>
      <c r="PTO8" s="143"/>
      <c r="PTP8" s="143"/>
      <c r="PTQ8" s="143"/>
      <c r="PTR8" s="143"/>
      <c r="PTS8" s="143"/>
      <c r="PTT8" s="143"/>
      <c r="PTU8" s="143"/>
      <c r="PTV8" s="143"/>
      <c r="PTW8" s="143"/>
      <c r="PTX8" s="143"/>
      <c r="PTY8" s="143"/>
      <c r="PTZ8" s="143"/>
      <c r="PUA8" s="143"/>
      <c r="PUB8" s="143"/>
      <c r="PUC8" s="143"/>
      <c r="PUD8" s="143"/>
      <c r="PUE8" s="143"/>
      <c r="PUF8" s="143"/>
      <c r="PUG8" s="143"/>
      <c r="PUH8" s="143"/>
      <c r="PUI8" s="143"/>
      <c r="PUJ8" s="143"/>
      <c r="PUK8" s="143"/>
      <c r="PUL8" s="143"/>
      <c r="PUM8" s="143"/>
      <c r="PUN8" s="143"/>
      <c r="PUO8" s="143"/>
      <c r="PUP8" s="143"/>
      <c r="PUQ8" s="143"/>
      <c r="PUR8" s="143"/>
      <c r="PUS8" s="143"/>
      <c r="PUT8" s="143"/>
      <c r="PUU8" s="143"/>
      <c r="PUV8" s="143"/>
      <c r="PUW8" s="143"/>
      <c r="PUX8" s="143"/>
      <c r="PUY8" s="143"/>
      <c r="PUZ8" s="143"/>
      <c r="PVA8" s="143"/>
      <c r="PVB8" s="143"/>
      <c r="PVC8" s="143"/>
      <c r="PVD8" s="143"/>
      <c r="PVE8" s="143"/>
      <c r="PVF8" s="143"/>
      <c r="PVG8" s="143"/>
      <c r="PVH8" s="143"/>
      <c r="PVI8" s="143"/>
      <c r="PVJ8" s="143"/>
      <c r="PVK8" s="143"/>
      <c r="PVL8" s="143"/>
      <c r="PVM8" s="143"/>
      <c r="PVN8" s="143"/>
      <c r="PVO8" s="143"/>
      <c r="PVP8" s="143"/>
      <c r="PVQ8" s="143"/>
      <c r="PVR8" s="143"/>
      <c r="PVS8" s="143"/>
      <c r="PVT8" s="143"/>
      <c r="PVU8" s="143"/>
      <c r="PVV8" s="143"/>
      <c r="PVW8" s="143"/>
      <c r="PVX8" s="143"/>
      <c r="PVY8" s="143"/>
      <c r="PVZ8" s="143"/>
      <c r="PWA8" s="143"/>
      <c r="PWB8" s="143"/>
      <c r="PWC8" s="143"/>
      <c r="PWD8" s="143"/>
      <c r="PWE8" s="143"/>
      <c r="PWF8" s="143"/>
      <c r="PWG8" s="143"/>
      <c r="PWH8" s="143"/>
      <c r="PWI8" s="143"/>
      <c r="PWJ8" s="143"/>
      <c r="PWK8" s="143"/>
      <c r="PWL8" s="143"/>
      <c r="PWM8" s="143"/>
      <c r="PWN8" s="143"/>
      <c r="PWO8" s="143"/>
      <c r="PWP8" s="143"/>
      <c r="PWQ8" s="143"/>
      <c r="PWR8" s="143"/>
      <c r="PWS8" s="143"/>
      <c r="PWT8" s="143"/>
      <c r="PWU8" s="143"/>
      <c r="PWV8" s="143"/>
      <c r="PWW8" s="143"/>
      <c r="PWX8" s="143"/>
      <c r="PWY8" s="143"/>
      <c r="PWZ8" s="143"/>
      <c r="PXA8" s="143"/>
      <c r="PXB8" s="143"/>
      <c r="PXC8" s="143"/>
      <c r="PXD8" s="143"/>
      <c r="PXE8" s="143"/>
      <c r="PXF8" s="143"/>
      <c r="PXG8" s="143"/>
      <c r="PXH8" s="143"/>
      <c r="PXI8" s="143"/>
      <c r="PXJ8" s="143"/>
      <c r="PXK8" s="143"/>
      <c r="PXL8" s="143"/>
      <c r="PXM8" s="143"/>
      <c r="PXN8" s="143"/>
      <c r="PXO8" s="143"/>
      <c r="PXP8" s="143"/>
      <c r="PXQ8" s="143"/>
      <c r="PXR8" s="143"/>
      <c r="PXS8" s="143"/>
      <c r="PXT8" s="143"/>
      <c r="PXU8" s="143"/>
      <c r="PXV8" s="143"/>
      <c r="PXW8" s="143"/>
      <c r="PXX8" s="143"/>
      <c r="PXY8" s="143"/>
      <c r="PXZ8" s="143"/>
      <c r="PYA8" s="143"/>
      <c r="PYB8" s="143"/>
      <c r="PYC8" s="143"/>
      <c r="PYD8" s="143"/>
      <c r="PYE8" s="143"/>
      <c r="PYF8" s="143"/>
      <c r="PYG8" s="143"/>
      <c r="PYH8" s="143"/>
      <c r="PYI8" s="143"/>
      <c r="PYJ8" s="143"/>
      <c r="PYK8" s="143"/>
      <c r="PYL8" s="143"/>
      <c r="PYM8" s="143"/>
      <c r="PYN8" s="143"/>
      <c r="PYO8" s="143"/>
      <c r="PYP8" s="143"/>
      <c r="PYQ8" s="143"/>
      <c r="PYR8" s="143"/>
      <c r="PYS8" s="143"/>
      <c r="PYT8" s="143"/>
      <c r="PYU8" s="143"/>
      <c r="PYV8" s="143"/>
      <c r="PYW8" s="143"/>
      <c r="PYX8" s="143"/>
      <c r="PYY8" s="143"/>
      <c r="PYZ8" s="143"/>
      <c r="PZA8" s="143"/>
      <c r="PZB8" s="143"/>
      <c r="PZC8" s="143"/>
      <c r="PZD8" s="143"/>
      <c r="PZE8" s="143"/>
      <c r="PZF8" s="143"/>
      <c r="PZG8" s="143"/>
      <c r="PZH8" s="143"/>
      <c r="PZI8" s="143"/>
      <c r="PZJ8" s="143"/>
      <c r="PZK8" s="143"/>
      <c r="PZL8" s="143"/>
      <c r="PZM8" s="143"/>
      <c r="PZN8" s="143"/>
      <c r="PZO8" s="143"/>
      <c r="PZP8" s="143"/>
      <c r="PZQ8" s="143"/>
      <c r="PZR8" s="143"/>
      <c r="PZS8" s="143"/>
      <c r="PZT8" s="143"/>
      <c r="PZU8" s="143"/>
      <c r="PZV8" s="143"/>
      <c r="PZW8" s="143"/>
      <c r="PZX8" s="143"/>
      <c r="PZY8" s="143"/>
      <c r="PZZ8" s="143"/>
      <c r="QAA8" s="143"/>
      <c r="QAB8" s="143"/>
      <c r="QAC8" s="143"/>
      <c r="QAD8" s="143"/>
      <c r="QAE8" s="143"/>
      <c r="QAF8" s="143"/>
      <c r="QAG8" s="143"/>
      <c r="QAH8" s="143"/>
      <c r="QAI8" s="143"/>
      <c r="QAJ8" s="143"/>
      <c r="QAK8" s="143"/>
      <c r="QAL8" s="143"/>
      <c r="QAM8" s="143"/>
      <c r="QAN8" s="143"/>
      <c r="QAO8" s="143"/>
      <c r="QAP8" s="143"/>
      <c r="QAQ8" s="143"/>
      <c r="QAR8" s="143"/>
      <c r="QAS8" s="143"/>
      <c r="QAT8" s="143"/>
      <c r="QAU8" s="143"/>
      <c r="QAV8" s="143"/>
      <c r="QAW8" s="143"/>
      <c r="QAX8" s="143"/>
      <c r="QAY8" s="143"/>
      <c r="QAZ8" s="143"/>
      <c r="QBA8" s="143"/>
      <c r="QBB8" s="143"/>
      <c r="QBC8" s="143"/>
      <c r="QBD8" s="143"/>
      <c r="QBE8" s="143"/>
      <c r="QBF8" s="143"/>
      <c r="QBG8" s="143"/>
      <c r="QBH8" s="143"/>
      <c r="QBI8" s="143"/>
      <c r="QBJ8" s="143"/>
      <c r="QBK8" s="143"/>
      <c r="QBL8" s="143"/>
      <c r="QBM8" s="143"/>
      <c r="QBN8" s="143"/>
      <c r="QBO8" s="143"/>
      <c r="QBP8" s="143"/>
      <c r="QBQ8" s="143"/>
      <c r="QBR8" s="143"/>
      <c r="QBS8" s="143"/>
      <c r="QBT8" s="143"/>
      <c r="QBU8" s="143"/>
      <c r="QBV8" s="143"/>
      <c r="QBW8" s="143"/>
      <c r="QBX8" s="143"/>
      <c r="QBY8" s="143"/>
      <c r="QBZ8" s="143"/>
      <c r="QCA8" s="143"/>
      <c r="QCB8" s="143"/>
      <c r="QCC8" s="143"/>
      <c r="QCD8" s="143"/>
      <c r="QCE8" s="143"/>
      <c r="QCF8" s="143"/>
      <c r="QCG8" s="143"/>
      <c r="QCH8" s="143"/>
      <c r="QCI8" s="143"/>
      <c r="QCJ8" s="143"/>
      <c r="QCK8" s="143"/>
      <c r="QCL8" s="143"/>
      <c r="QCM8" s="143"/>
      <c r="QCN8" s="143"/>
      <c r="QCO8" s="143"/>
      <c r="QCP8" s="143"/>
      <c r="QCQ8" s="143"/>
      <c r="QCR8" s="143"/>
      <c r="QCS8" s="143"/>
      <c r="QCT8" s="143"/>
      <c r="QCU8" s="143"/>
      <c r="QCV8" s="143"/>
      <c r="QCW8" s="143"/>
      <c r="QCX8" s="143"/>
      <c r="QCY8" s="143"/>
      <c r="QCZ8" s="143"/>
      <c r="QDA8" s="143"/>
      <c r="QDB8" s="143"/>
      <c r="QDC8" s="143"/>
      <c r="QDD8" s="143"/>
      <c r="QDE8" s="143"/>
      <c r="QDF8" s="143"/>
      <c r="QDG8" s="143"/>
      <c r="QDH8" s="143"/>
      <c r="QDI8" s="143"/>
      <c r="QDJ8" s="143"/>
      <c r="QDK8" s="143"/>
      <c r="QDL8" s="143"/>
      <c r="QDM8" s="143"/>
      <c r="QDN8" s="143"/>
      <c r="QDO8" s="143"/>
      <c r="QDP8" s="143"/>
      <c r="QDQ8" s="143"/>
      <c r="QDR8" s="143"/>
      <c r="QDS8" s="143"/>
      <c r="QDT8" s="143"/>
      <c r="QDU8" s="143"/>
      <c r="QDV8" s="143"/>
      <c r="QDW8" s="143"/>
      <c r="QDX8" s="143"/>
      <c r="QDY8" s="143"/>
      <c r="QDZ8" s="143"/>
      <c r="QEA8" s="143"/>
      <c r="QEB8" s="143"/>
      <c r="QEC8" s="143"/>
      <c r="QED8" s="143"/>
      <c r="QEE8" s="143"/>
      <c r="QEF8" s="143"/>
      <c r="QEG8" s="143"/>
      <c r="QEH8" s="143"/>
      <c r="QEI8" s="143"/>
      <c r="QEJ8" s="143"/>
      <c r="QEK8" s="143"/>
      <c r="QEL8" s="143"/>
      <c r="QEM8" s="143"/>
      <c r="QEN8" s="143"/>
      <c r="QEO8" s="143"/>
      <c r="QEP8" s="143"/>
      <c r="QEQ8" s="143"/>
      <c r="QER8" s="143"/>
      <c r="QES8" s="143"/>
      <c r="QET8" s="143"/>
      <c r="QEU8" s="143"/>
      <c r="QEV8" s="143"/>
      <c r="QEW8" s="143"/>
      <c r="QEX8" s="143"/>
      <c r="QEY8" s="143"/>
      <c r="QEZ8" s="143"/>
      <c r="QFA8" s="143"/>
      <c r="QFB8" s="143"/>
      <c r="QFC8" s="143"/>
      <c r="QFD8" s="143"/>
      <c r="QFE8" s="143"/>
      <c r="QFF8" s="143"/>
      <c r="QFG8" s="143"/>
      <c r="QFH8" s="143"/>
      <c r="QFI8" s="143"/>
      <c r="QFJ8" s="143"/>
      <c r="QFK8" s="143"/>
      <c r="QFL8" s="143"/>
      <c r="QFM8" s="143"/>
      <c r="QFN8" s="143"/>
      <c r="QFO8" s="143"/>
      <c r="QFP8" s="143"/>
      <c r="QFQ8" s="143"/>
      <c r="QFR8" s="143"/>
      <c r="QFS8" s="143"/>
      <c r="QFT8" s="143"/>
      <c r="QFU8" s="143"/>
      <c r="QFV8" s="143"/>
      <c r="QFW8" s="143"/>
      <c r="QFX8" s="143"/>
      <c r="QFY8" s="143"/>
      <c r="QFZ8" s="143"/>
      <c r="QGA8" s="143"/>
      <c r="QGB8" s="143"/>
      <c r="QGC8" s="143"/>
      <c r="QGD8" s="143"/>
      <c r="QGE8" s="143"/>
      <c r="QGF8" s="143"/>
      <c r="QGG8" s="143"/>
      <c r="QGH8" s="143"/>
      <c r="QGI8" s="143"/>
      <c r="QGJ8" s="143"/>
      <c r="QGK8" s="143"/>
      <c r="QGL8" s="143"/>
      <c r="QGM8" s="143"/>
      <c r="QGN8" s="143"/>
      <c r="QGO8" s="143"/>
      <c r="QGP8" s="143"/>
      <c r="QGQ8" s="143"/>
      <c r="QGR8" s="143"/>
      <c r="QGS8" s="143"/>
      <c r="QGT8" s="143"/>
      <c r="QGU8" s="143"/>
      <c r="QGV8" s="143"/>
      <c r="QGW8" s="143"/>
      <c r="QGX8" s="143"/>
      <c r="QGY8" s="143"/>
      <c r="QGZ8" s="143"/>
      <c r="QHA8" s="143"/>
      <c r="QHB8" s="143"/>
      <c r="QHC8" s="143"/>
      <c r="QHD8" s="143"/>
      <c r="QHE8" s="143"/>
      <c r="QHF8" s="143"/>
      <c r="QHG8" s="143"/>
      <c r="QHH8" s="143"/>
      <c r="QHI8" s="143"/>
      <c r="QHJ8" s="143"/>
      <c r="QHK8" s="143"/>
      <c r="QHL8" s="143"/>
      <c r="QHM8" s="143"/>
      <c r="QHN8" s="143"/>
      <c r="QHO8" s="143"/>
      <c r="QHP8" s="143"/>
      <c r="QHQ8" s="143"/>
      <c r="QHR8" s="143"/>
      <c r="QHS8" s="143"/>
      <c r="QHT8" s="143"/>
      <c r="QHU8" s="143"/>
      <c r="QHV8" s="143"/>
      <c r="QHW8" s="143"/>
      <c r="QHX8" s="143"/>
      <c r="QHY8" s="143"/>
      <c r="QHZ8" s="143"/>
      <c r="QIA8" s="143"/>
      <c r="QIB8" s="143"/>
      <c r="QIC8" s="143"/>
      <c r="QID8" s="143"/>
      <c r="QIE8" s="143"/>
      <c r="QIF8" s="143"/>
      <c r="QIG8" s="143"/>
      <c r="QIH8" s="143"/>
      <c r="QII8" s="143"/>
      <c r="QIJ8" s="143"/>
      <c r="QIK8" s="143"/>
      <c r="QIL8" s="143"/>
      <c r="QIM8" s="143"/>
      <c r="QIN8" s="143"/>
      <c r="QIO8" s="143"/>
      <c r="QIP8" s="143"/>
      <c r="QIQ8" s="143"/>
      <c r="QIR8" s="143"/>
      <c r="QIS8" s="143"/>
      <c r="QIT8" s="143"/>
      <c r="QIU8" s="143"/>
      <c r="QIV8" s="143"/>
      <c r="QIW8" s="143"/>
      <c r="QIX8" s="143"/>
      <c r="QIY8" s="143"/>
      <c r="QIZ8" s="143"/>
      <c r="QJA8" s="143"/>
      <c r="QJB8" s="143"/>
      <c r="QJC8" s="143"/>
      <c r="QJD8" s="143"/>
      <c r="QJE8" s="143"/>
      <c r="QJF8" s="143"/>
      <c r="QJG8" s="143"/>
      <c r="QJH8" s="143"/>
      <c r="QJI8" s="143"/>
      <c r="QJJ8" s="143"/>
      <c r="QJK8" s="143"/>
      <c r="QJL8" s="143"/>
      <c r="QJM8" s="143"/>
      <c r="QJN8" s="143"/>
      <c r="QJO8" s="143"/>
      <c r="QJP8" s="143"/>
      <c r="QJQ8" s="143"/>
      <c r="QJR8" s="143"/>
      <c r="QJS8" s="143"/>
      <c r="QJT8" s="143"/>
      <c r="QJU8" s="143"/>
      <c r="QJV8" s="143"/>
      <c r="QJW8" s="143"/>
      <c r="QJX8" s="143"/>
      <c r="QJY8" s="143"/>
      <c r="QJZ8" s="143"/>
      <c r="QKA8" s="143"/>
      <c r="QKB8" s="143"/>
      <c r="QKC8" s="143"/>
      <c r="QKD8" s="143"/>
      <c r="QKE8" s="143"/>
      <c r="QKF8" s="143"/>
      <c r="QKG8" s="143"/>
      <c r="QKH8" s="143"/>
      <c r="QKI8" s="143"/>
      <c r="QKJ8" s="143"/>
      <c r="QKK8" s="143"/>
      <c r="QKL8" s="143"/>
      <c r="QKM8" s="143"/>
      <c r="QKN8" s="143"/>
      <c r="QKO8" s="143"/>
      <c r="QKP8" s="143"/>
      <c r="QKQ8" s="143"/>
      <c r="QKR8" s="143"/>
      <c r="QKS8" s="143"/>
      <c r="QKT8" s="143"/>
      <c r="QKU8" s="143"/>
      <c r="QKV8" s="143"/>
      <c r="QKW8" s="143"/>
      <c r="QKX8" s="143"/>
      <c r="QKY8" s="143"/>
      <c r="QKZ8" s="143"/>
      <c r="QLA8" s="143"/>
      <c r="QLB8" s="143"/>
      <c r="QLC8" s="143"/>
      <c r="QLD8" s="143"/>
      <c r="QLE8" s="143"/>
      <c r="QLF8" s="143"/>
      <c r="QLG8" s="143"/>
      <c r="QLH8" s="143"/>
      <c r="QLI8" s="143"/>
      <c r="QLJ8" s="143"/>
      <c r="QLK8" s="143"/>
      <c r="QLL8" s="143"/>
      <c r="QLM8" s="143"/>
      <c r="QLN8" s="143"/>
      <c r="QLO8" s="143"/>
      <c r="QLP8" s="143"/>
      <c r="QLQ8" s="143"/>
      <c r="QLR8" s="143"/>
      <c r="QLS8" s="143"/>
      <c r="QLT8" s="143"/>
      <c r="QLU8" s="143"/>
      <c r="QLV8" s="143"/>
      <c r="QLW8" s="143"/>
      <c r="QLX8" s="143"/>
      <c r="QLY8" s="143"/>
      <c r="QLZ8" s="143"/>
      <c r="QMA8" s="143"/>
      <c r="QMB8" s="143"/>
      <c r="QMC8" s="143"/>
      <c r="QMD8" s="143"/>
      <c r="QME8" s="143"/>
      <c r="QMF8" s="143"/>
      <c r="QMG8" s="143"/>
      <c r="QMH8" s="143"/>
      <c r="QMI8" s="143"/>
      <c r="QMJ8" s="143"/>
      <c r="QMK8" s="143"/>
      <c r="QML8" s="143"/>
      <c r="QMM8" s="143"/>
      <c r="QMN8" s="143"/>
      <c r="QMO8" s="143"/>
      <c r="QMP8" s="143"/>
      <c r="QMQ8" s="143"/>
      <c r="QMR8" s="143"/>
      <c r="QMS8" s="143"/>
      <c r="QMT8" s="143"/>
      <c r="QMU8" s="143"/>
      <c r="QMV8" s="143"/>
      <c r="QMW8" s="143"/>
      <c r="QMX8" s="143"/>
      <c r="QMY8" s="143"/>
      <c r="QMZ8" s="143"/>
      <c r="QNA8" s="143"/>
      <c r="QNB8" s="143"/>
      <c r="QNC8" s="143"/>
      <c r="QND8" s="143"/>
      <c r="QNE8" s="143"/>
      <c r="QNF8" s="143"/>
      <c r="QNG8" s="143"/>
      <c r="QNH8" s="143"/>
      <c r="QNI8" s="143"/>
      <c r="QNJ8" s="143"/>
      <c r="QNK8" s="143"/>
      <c r="QNL8" s="143"/>
      <c r="QNM8" s="143"/>
      <c r="QNN8" s="143"/>
      <c r="QNO8" s="143"/>
      <c r="QNP8" s="143"/>
      <c r="QNQ8" s="143"/>
      <c r="QNR8" s="143"/>
      <c r="QNS8" s="143"/>
      <c r="QNT8" s="143"/>
      <c r="QNU8" s="143"/>
      <c r="QNV8" s="143"/>
      <c r="QNW8" s="143"/>
      <c r="QNX8" s="143"/>
      <c r="QNY8" s="143"/>
      <c r="QNZ8" s="143"/>
      <c r="QOA8" s="143"/>
      <c r="QOB8" s="143"/>
      <c r="QOC8" s="143"/>
      <c r="QOD8" s="143"/>
      <c r="QOE8" s="143"/>
      <c r="QOF8" s="143"/>
      <c r="QOG8" s="143"/>
      <c r="QOH8" s="143"/>
      <c r="QOI8" s="143"/>
      <c r="QOJ8" s="143"/>
      <c r="QOK8" s="143"/>
      <c r="QOL8" s="143"/>
      <c r="QOM8" s="143"/>
      <c r="QON8" s="143"/>
      <c r="QOO8" s="143"/>
      <c r="QOP8" s="143"/>
      <c r="QOQ8" s="143"/>
      <c r="QOR8" s="143"/>
      <c r="QOS8" s="143"/>
      <c r="QOT8" s="143"/>
      <c r="QOU8" s="143"/>
      <c r="QOV8" s="143"/>
      <c r="QOW8" s="143"/>
      <c r="QOX8" s="143"/>
      <c r="QOY8" s="143"/>
      <c r="QOZ8" s="143"/>
      <c r="QPA8" s="143"/>
      <c r="QPB8" s="143"/>
      <c r="QPC8" s="143"/>
      <c r="QPD8" s="143"/>
      <c r="QPE8" s="143"/>
      <c r="QPF8" s="143"/>
      <c r="QPG8" s="143"/>
      <c r="QPH8" s="143"/>
      <c r="QPI8" s="143"/>
      <c r="QPJ8" s="143"/>
      <c r="QPK8" s="143"/>
      <c r="QPL8" s="143"/>
      <c r="QPM8" s="143"/>
      <c r="QPN8" s="143"/>
      <c r="QPO8" s="143"/>
      <c r="QPP8" s="143"/>
      <c r="QPQ8" s="143"/>
      <c r="QPR8" s="143"/>
      <c r="QPS8" s="143"/>
      <c r="QPT8" s="143"/>
      <c r="QPU8" s="143"/>
      <c r="QPV8" s="143"/>
      <c r="QPW8" s="143"/>
      <c r="QPX8" s="143"/>
      <c r="QPY8" s="143"/>
      <c r="QPZ8" s="143"/>
      <c r="QQA8" s="143"/>
      <c r="QQB8" s="143"/>
      <c r="QQC8" s="143"/>
      <c r="QQD8" s="143"/>
      <c r="QQE8" s="143"/>
      <c r="QQF8" s="143"/>
      <c r="QQG8" s="143"/>
      <c r="QQH8" s="143"/>
      <c r="QQI8" s="143"/>
      <c r="QQJ8" s="143"/>
      <c r="QQK8" s="143"/>
      <c r="QQL8" s="143"/>
      <c r="QQM8" s="143"/>
      <c r="QQN8" s="143"/>
      <c r="QQO8" s="143"/>
      <c r="QQP8" s="143"/>
      <c r="QQQ8" s="143"/>
      <c r="QQR8" s="143"/>
      <c r="QQS8" s="143"/>
      <c r="QQT8" s="143"/>
      <c r="QQU8" s="143"/>
      <c r="QQV8" s="143"/>
      <c r="QQW8" s="143"/>
      <c r="QQX8" s="143"/>
      <c r="QQY8" s="143"/>
      <c r="QQZ8" s="143"/>
      <c r="QRA8" s="143"/>
      <c r="QRB8" s="143"/>
      <c r="QRC8" s="143"/>
      <c r="QRD8" s="143"/>
      <c r="QRE8" s="143"/>
      <c r="QRF8" s="143"/>
      <c r="QRG8" s="143"/>
      <c r="QRH8" s="143"/>
      <c r="QRI8" s="143"/>
      <c r="QRJ8" s="143"/>
      <c r="QRK8" s="143"/>
      <c r="QRL8" s="143"/>
      <c r="QRM8" s="143"/>
      <c r="QRN8" s="143"/>
      <c r="QRO8" s="143"/>
      <c r="QRP8" s="143"/>
      <c r="QRQ8" s="143"/>
      <c r="QRR8" s="143"/>
      <c r="QRS8" s="143"/>
      <c r="QRT8" s="143"/>
      <c r="QRU8" s="143"/>
      <c r="QRV8" s="143"/>
      <c r="QRW8" s="143"/>
      <c r="QRX8" s="143"/>
      <c r="QRY8" s="143"/>
      <c r="QRZ8" s="143"/>
      <c r="QSA8" s="143"/>
      <c r="QSB8" s="143"/>
      <c r="QSC8" s="143"/>
      <c r="QSD8" s="143"/>
      <c r="QSE8" s="143"/>
      <c r="QSF8" s="143"/>
      <c r="QSG8" s="143"/>
      <c r="QSH8" s="143"/>
      <c r="QSI8" s="143"/>
      <c r="QSJ8" s="143"/>
      <c r="QSK8" s="143"/>
      <c r="QSL8" s="143"/>
      <c r="QSM8" s="143"/>
      <c r="QSN8" s="143"/>
      <c r="QSO8" s="143"/>
      <c r="QSP8" s="143"/>
      <c r="QSQ8" s="143"/>
      <c r="QSR8" s="143"/>
      <c r="QSS8" s="143"/>
      <c r="QST8" s="143"/>
      <c r="QSU8" s="143"/>
      <c r="QSV8" s="143"/>
      <c r="QSW8" s="143"/>
      <c r="QSX8" s="143"/>
      <c r="QSY8" s="143"/>
      <c r="QSZ8" s="143"/>
      <c r="QTA8" s="143"/>
      <c r="QTB8" s="143"/>
      <c r="QTC8" s="143"/>
      <c r="QTD8" s="143"/>
      <c r="QTE8" s="143"/>
      <c r="QTF8" s="143"/>
      <c r="QTG8" s="143"/>
      <c r="QTH8" s="143"/>
      <c r="QTI8" s="143"/>
      <c r="QTJ8" s="143"/>
      <c r="QTK8" s="143"/>
      <c r="QTL8" s="143"/>
      <c r="QTM8" s="143"/>
      <c r="QTN8" s="143"/>
      <c r="QTO8" s="143"/>
      <c r="QTP8" s="143"/>
      <c r="QTQ8" s="143"/>
      <c r="QTR8" s="143"/>
      <c r="QTS8" s="143"/>
      <c r="QTT8" s="143"/>
      <c r="QTU8" s="143"/>
      <c r="QTV8" s="143"/>
      <c r="QTW8" s="143"/>
      <c r="QTX8" s="143"/>
      <c r="QTY8" s="143"/>
      <c r="QTZ8" s="143"/>
      <c r="QUA8" s="143"/>
      <c r="QUB8" s="143"/>
      <c r="QUC8" s="143"/>
      <c r="QUD8" s="143"/>
      <c r="QUE8" s="143"/>
      <c r="QUF8" s="143"/>
      <c r="QUG8" s="143"/>
      <c r="QUH8" s="143"/>
      <c r="QUI8" s="143"/>
      <c r="QUJ8" s="143"/>
      <c r="QUK8" s="143"/>
      <c r="QUL8" s="143"/>
      <c r="QUM8" s="143"/>
      <c r="QUN8" s="143"/>
      <c r="QUO8" s="143"/>
      <c r="QUP8" s="143"/>
      <c r="QUQ8" s="143"/>
      <c r="QUR8" s="143"/>
      <c r="QUS8" s="143"/>
      <c r="QUT8" s="143"/>
      <c r="QUU8" s="143"/>
      <c r="QUV8" s="143"/>
      <c r="QUW8" s="143"/>
      <c r="QUX8" s="143"/>
      <c r="QUY8" s="143"/>
      <c r="QUZ8" s="143"/>
      <c r="QVA8" s="143"/>
      <c r="QVB8" s="143"/>
      <c r="QVC8" s="143"/>
      <c r="QVD8" s="143"/>
      <c r="QVE8" s="143"/>
      <c r="QVF8" s="143"/>
      <c r="QVG8" s="143"/>
      <c r="QVH8" s="143"/>
      <c r="QVI8" s="143"/>
      <c r="QVJ8" s="143"/>
      <c r="QVK8" s="143"/>
      <c r="QVL8" s="143"/>
      <c r="QVM8" s="143"/>
      <c r="QVN8" s="143"/>
      <c r="QVO8" s="143"/>
      <c r="QVP8" s="143"/>
      <c r="QVQ8" s="143"/>
      <c r="QVR8" s="143"/>
      <c r="QVS8" s="143"/>
      <c r="QVT8" s="143"/>
      <c r="QVU8" s="143"/>
      <c r="QVV8" s="143"/>
      <c r="QVW8" s="143"/>
      <c r="QVX8" s="143"/>
      <c r="QVY8" s="143"/>
      <c r="QVZ8" s="143"/>
      <c r="QWA8" s="143"/>
      <c r="QWB8" s="143"/>
      <c r="QWC8" s="143"/>
      <c r="QWD8" s="143"/>
      <c r="QWE8" s="143"/>
      <c r="QWF8" s="143"/>
      <c r="QWG8" s="143"/>
      <c r="QWH8" s="143"/>
      <c r="QWI8" s="143"/>
      <c r="QWJ8" s="143"/>
      <c r="QWK8" s="143"/>
      <c r="QWL8" s="143"/>
      <c r="QWM8" s="143"/>
      <c r="QWN8" s="143"/>
      <c r="QWO8" s="143"/>
      <c r="QWP8" s="143"/>
      <c r="QWQ8" s="143"/>
      <c r="QWR8" s="143"/>
      <c r="QWS8" s="143"/>
      <c r="QWT8" s="143"/>
      <c r="QWU8" s="143"/>
      <c r="QWV8" s="143"/>
      <c r="QWW8" s="143"/>
      <c r="QWX8" s="143"/>
      <c r="QWY8" s="143"/>
      <c r="QWZ8" s="143"/>
      <c r="QXA8" s="143"/>
      <c r="QXB8" s="143"/>
      <c r="QXC8" s="143"/>
      <c r="QXD8" s="143"/>
      <c r="QXE8" s="143"/>
      <c r="QXF8" s="143"/>
      <c r="QXG8" s="143"/>
      <c r="QXH8" s="143"/>
      <c r="QXI8" s="143"/>
      <c r="QXJ8" s="143"/>
      <c r="QXK8" s="143"/>
      <c r="QXL8" s="143"/>
      <c r="QXM8" s="143"/>
      <c r="QXN8" s="143"/>
      <c r="QXO8" s="143"/>
      <c r="QXP8" s="143"/>
      <c r="QXQ8" s="143"/>
      <c r="QXR8" s="143"/>
      <c r="QXS8" s="143"/>
      <c r="QXT8" s="143"/>
      <c r="QXU8" s="143"/>
      <c r="QXV8" s="143"/>
      <c r="QXW8" s="143"/>
      <c r="QXX8" s="143"/>
      <c r="QXY8" s="143"/>
      <c r="QXZ8" s="143"/>
      <c r="QYA8" s="143"/>
      <c r="QYB8" s="143"/>
      <c r="QYC8" s="143"/>
      <c r="QYD8" s="143"/>
      <c r="QYE8" s="143"/>
      <c r="QYF8" s="143"/>
      <c r="QYG8" s="143"/>
      <c r="QYH8" s="143"/>
      <c r="QYI8" s="143"/>
      <c r="QYJ8" s="143"/>
      <c r="QYK8" s="143"/>
      <c r="QYL8" s="143"/>
      <c r="QYM8" s="143"/>
      <c r="QYN8" s="143"/>
      <c r="QYO8" s="143"/>
      <c r="QYP8" s="143"/>
      <c r="QYQ8" s="143"/>
      <c r="QYR8" s="143"/>
      <c r="QYS8" s="143"/>
      <c r="QYT8" s="143"/>
      <c r="QYU8" s="143"/>
      <c r="QYV8" s="143"/>
      <c r="QYW8" s="143"/>
      <c r="QYX8" s="143"/>
      <c r="QYY8" s="143"/>
      <c r="QYZ8" s="143"/>
      <c r="QZA8" s="143"/>
      <c r="QZB8" s="143"/>
      <c r="QZC8" s="143"/>
      <c r="QZD8" s="143"/>
      <c r="QZE8" s="143"/>
      <c r="QZF8" s="143"/>
      <c r="QZG8" s="143"/>
      <c r="QZH8" s="143"/>
      <c r="QZI8" s="143"/>
      <c r="QZJ8" s="143"/>
      <c r="QZK8" s="143"/>
      <c r="QZL8" s="143"/>
      <c r="QZM8" s="143"/>
      <c r="QZN8" s="143"/>
      <c r="QZO8" s="143"/>
      <c r="QZP8" s="143"/>
      <c r="QZQ8" s="143"/>
      <c r="QZR8" s="143"/>
      <c r="QZS8" s="143"/>
      <c r="QZT8" s="143"/>
      <c r="QZU8" s="143"/>
      <c r="QZV8" s="143"/>
      <c r="QZW8" s="143"/>
      <c r="QZX8" s="143"/>
      <c r="QZY8" s="143"/>
      <c r="QZZ8" s="143"/>
      <c r="RAA8" s="143"/>
      <c r="RAB8" s="143"/>
      <c r="RAC8" s="143"/>
      <c r="RAD8" s="143"/>
      <c r="RAE8" s="143"/>
      <c r="RAF8" s="143"/>
      <c r="RAG8" s="143"/>
      <c r="RAH8" s="143"/>
      <c r="RAI8" s="143"/>
      <c r="RAJ8" s="143"/>
      <c r="RAK8" s="143"/>
      <c r="RAL8" s="143"/>
      <c r="RAM8" s="143"/>
      <c r="RAN8" s="143"/>
      <c r="RAO8" s="143"/>
      <c r="RAP8" s="143"/>
      <c r="RAQ8" s="143"/>
      <c r="RAR8" s="143"/>
      <c r="RAS8" s="143"/>
      <c r="RAT8" s="143"/>
      <c r="RAU8" s="143"/>
      <c r="RAV8" s="143"/>
      <c r="RAW8" s="143"/>
      <c r="RAX8" s="143"/>
      <c r="RAY8" s="143"/>
      <c r="RAZ8" s="143"/>
      <c r="RBA8" s="143"/>
      <c r="RBB8" s="143"/>
      <c r="RBC8" s="143"/>
      <c r="RBD8" s="143"/>
      <c r="RBE8" s="143"/>
      <c r="RBF8" s="143"/>
      <c r="RBG8" s="143"/>
      <c r="RBH8" s="143"/>
      <c r="RBI8" s="143"/>
      <c r="RBJ8" s="143"/>
      <c r="RBK8" s="143"/>
      <c r="RBL8" s="143"/>
      <c r="RBM8" s="143"/>
      <c r="RBN8" s="143"/>
      <c r="RBO8" s="143"/>
      <c r="RBP8" s="143"/>
      <c r="RBQ8" s="143"/>
      <c r="RBR8" s="143"/>
      <c r="RBS8" s="143"/>
      <c r="RBT8" s="143"/>
      <c r="RBU8" s="143"/>
      <c r="RBV8" s="143"/>
      <c r="RBW8" s="143"/>
      <c r="RBX8" s="143"/>
      <c r="RBY8" s="143"/>
      <c r="RBZ8" s="143"/>
      <c r="RCA8" s="143"/>
      <c r="RCB8" s="143"/>
      <c r="RCC8" s="143"/>
      <c r="RCD8" s="143"/>
      <c r="RCE8" s="143"/>
      <c r="RCF8" s="143"/>
      <c r="RCG8" s="143"/>
      <c r="RCH8" s="143"/>
      <c r="RCI8" s="143"/>
      <c r="RCJ8" s="143"/>
      <c r="RCK8" s="143"/>
      <c r="RCL8" s="143"/>
      <c r="RCM8" s="143"/>
      <c r="RCN8" s="143"/>
      <c r="RCO8" s="143"/>
      <c r="RCP8" s="143"/>
      <c r="RCQ8" s="143"/>
      <c r="RCR8" s="143"/>
      <c r="RCS8" s="143"/>
      <c r="RCT8" s="143"/>
      <c r="RCU8" s="143"/>
      <c r="RCV8" s="143"/>
      <c r="RCW8" s="143"/>
      <c r="RCX8" s="143"/>
      <c r="RCY8" s="143"/>
      <c r="RCZ8" s="143"/>
      <c r="RDA8" s="143"/>
      <c r="RDB8" s="143"/>
      <c r="RDC8" s="143"/>
      <c r="RDD8" s="143"/>
      <c r="RDE8" s="143"/>
      <c r="RDF8" s="143"/>
      <c r="RDG8" s="143"/>
      <c r="RDH8" s="143"/>
      <c r="RDI8" s="143"/>
      <c r="RDJ8" s="143"/>
      <c r="RDK8" s="143"/>
      <c r="RDL8" s="143"/>
      <c r="RDM8" s="143"/>
      <c r="RDN8" s="143"/>
      <c r="RDO8" s="143"/>
      <c r="RDP8" s="143"/>
      <c r="RDQ8" s="143"/>
      <c r="RDR8" s="143"/>
      <c r="RDS8" s="143"/>
      <c r="RDT8" s="143"/>
      <c r="RDU8" s="143"/>
      <c r="RDV8" s="143"/>
      <c r="RDW8" s="143"/>
      <c r="RDX8" s="143"/>
      <c r="RDY8" s="143"/>
      <c r="RDZ8" s="143"/>
      <c r="REA8" s="143"/>
      <c r="REB8" s="143"/>
      <c r="REC8" s="143"/>
      <c r="RED8" s="143"/>
      <c r="REE8" s="143"/>
      <c r="REF8" s="143"/>
      <c r="REG8" s="143"/>
      <c r="REH8" s="143"/>
      <c r="REI8" s="143"/>
      <c r="REJ8" s="143"/>
      <c r="REK8" s="143"/>
      <c r="REL8" s="143"/>
      <c r="REM8" s="143"/>
      <c r="REN8" s="143"/>
      <c r="REO8" s="143"/>
      <c r="REP8" s="143"/>
      <c r="REQ8" s="143"/>
      <c r="RER8" s="143"/>
      <c r="RES8" s="143"/>
      <c r="RET8" s="143"/>
      <c r="REU8" s="143"/>
      <c r="REV8" s="143"/>
      <c r="REW8" s="143"/>
      <c r="REX8" s="143"/>
      <c r="REY8" s="143"/>
      <c r="REZ8" s="143"/>
      <c r="RFA8" s="143"/>
      <c r="RFB8" s="143"/>
      <c r="RFC8" s="143"/>
      <c r="RFD8" s="143"/>
      <c r="RFE8" s="143"/>
      <c r="RFF8" s="143"/>
      <c r="RFG8" s="143"/>
      <c r="RFH8" s="143"/>
      <c r="RFI8" s="143"/>
      <c r="RFJ8" s="143"/>
      <c r="RFK8" s="143"/>
      <c r="RFL8" s="143"/>
      <c r="RFM8" s="143"/>
      <c r="RFN8" s="143"/>
      <c r="RFO8" s="143"/>
      <c r="RFP8" s="143"/>
      <c r="RFQ8" s="143"/>
      <c r="RFR8" s="143"/>
      <c r="RFS8" s="143"/>
      <c r="RFT8" s="143"/>
      <c r="RFU8" s="143"/>
      <c r="RFV8" s="143"/>
      <c r="RFW8" s="143"/>
      <c r="RFX8" s="143"/>
      <c r="RFY8" s="143"/>
      <c r="RFZ8" s="143"/>
      <c r="RGA8" s="143"/>
      <c r="RGB8" s="143"/>
      <c r="RGC8" s="143"/>
      <c r="RGD8" s="143"/>
      <c r="RGE8" s="143"/>
      <c r="RGF8" s="143"/>
      <c r="RGG8" s="143"/>
      <c r="RGH8" s="143"/>
      <c r="RGI8" s="143"/>
      <c r="RGJ8" s="143"/>
      <c r="RGK8" s="143"/>
      <c r="RGL8" s="143"/>
      <c r="RGM8" s="143"/>
      <c r="RGN8" s="143"/>
      <c r="RGO8" s="143"/>
      <c r="RGP8" s="143"/>
      <c r="RGQ8" s="143"/>
      <c r="RGR8" s="143"/>
      <c r="RGS8" s="143"/>
      <c r="RGT8" s="143"/>
      <c r="RGU8" s="143"/>
      <c r="RGV8" s="143"/>
      <c r="RGW8" s="143"/>
      <c r="RGX8" s="143"/>
      <c r="RGY8" s="143"/>
      <c r="RGZ8" s="143"/>
      <c r="RHA8" s="143"/>
      <c r="RHB8" s="143"/>
      <c r="RHC8" s="143"/>
      <c r="RHD8" s="143"/>
      <c r="RHE8" s="143"/>
      <c r="RHF8" s="143"/>
      <c r="RHG8" s="143"/>
      <c r="RHH8" s="143"/>
      <c r="RHI8" s="143"/>
      <c r="RHJ8" s="143"/>
      <c r="RHK8" s="143"/>
      <c r="RHL8" s="143"/>
      <c r="RHM8" s="143"/>
      <c r="RHN8" s="143"/>
      <c r="RHO8" s="143"/>
      <c r="RHP8" s="143"/>
      <c r="RHQ8" s="143"/>
      <c r="RHR8" s="143"/>
      <c r="RHS8" s="143"/>
      <c r="RHT8" s="143"/>
      <c r="RHU8" s="143"/>
      <c r="RHV8" s="143"/>
      <c r="RHW8" s="143"/>
      <c r="RHX8" s="143"/>
      <c r="RHY8" s="143"/>
      <c r="RHZ8" s="143"/>
      <c r="RIA8" s="143"/>
      <c r="RIB8" s="143"/>
      <c r="RIC8" s="143"/>
      <c r="RID8" s="143"/>
      <c r="RIE8" s="143"/>
      <c r="RIF8" s="143"/>
      <c r="RIG8" s="143"/>
      <c r="RIH8" s="143"/>
      <c r="RII8" s="143"/>
      <c r="RIJ8" s="143"/>
      <c r="RIK8" s="143"/>
      <c r="RIL8" s="143"/>
      <c r="RIM8" s="143"/>
      <c r="RIN8" s="143"/>
      <c r="RIO8" s="143"/>
      <c r="RIP8" s="143"/>
      <c r="RIQ8" s="143"/>
      <c r="RIR8" s="143"/>
      <c r="RIS8" s="143"/>
      <c r="RIT8" s="143"/>
      <c r="RIU8" s="143"/>
      <c r="RIV8" s="143"/>
      <c r="RIW8" s="143"/>
      <c r="RIX8" s="143"/>
      <c r="RIY8" s="143"/>
      <c r="RIZ8" s="143"/>
      <c r="RJA8" s="143"/>
      <c r="RJB8" s="143"/>
      <c r="RJC8" s="143"/>
      <c r="RJD8" s="143"/>
      <c r="RJE8" s="143"/>
      <c r="RJF8" s="143"/>
      <c r="RJG8" s="143"/>
      <c r="RJH8" s="143"/>
      <c r="RJI8" s="143"/>
      <c r="RJJ8" s="143"/>
      <c r="RJK8" s="143"/>
      <c r="RJL8" s="143"/>
      <c r="RJM8" s="143"/>
      <c r="RJN8" s="143"/>
      <c r="RJO8" s="143"/>
      <c r="RJP8" s="143"/>
      <c r="RJQ8" s="143"/>
      <c r="RJR8" s="143"/>
      <c r="RJS8" s="143"/>
      <c r="RJT8" s="143"/>
      <c r="RJU8" s="143"/>
      <c r="RJV8" s="143"/>
      <c r="RJW8" s="143"/>
      <c r="RJX8" s="143"/>
      <c r="RJY8" s="143"/>
      <c r="RJZ8" s="143"/>
      <c r="RKA8" s="143"/>
      <c r="RKB8" s="143"/>
      <c r="RKC8" s="143"/>
      <c r="RKD8" s="143"/>
      <c r="RKE8" s="143"/>
      <c r="RKF8" s="143"/>
      <c r="RKG8" s="143"/>
      <c r="RKH8" s="143"/>
      <c r="RKI8" s="143"/>
      <c r="RKJ8" s="143"/>
      <c r="RKK8" s="143"/>
      <c r="RKL8" s="143"/>
      <c r="RKM8" s="143"/>
      <c r="RKN8" s="143"/>
      <c r="RKO8" s="143"/>
      <c r="RKP8" s="143"/>
      <c r="RKQ8" s="143"/>
      <c r="RKR8" s="143"/>
      <c r="RKS8" s="143"/>
      <c r="RKT8" s="143"/>
      <c r="RKU8" s="143"/>
      <c r="RKV8" s="143"/>
      <c r="RKW8" s="143"/>
      <c r="RKX8" s="143"/>
      <c r="RKY8" s="143"/>
      <c r="RKZ8" s="143"/>
      <c r="RLA8" s="143"/>
      <c r="RLB8" s="143"/>
      <c r="RLC8" s="143"/>
      <c r="RLD8" s="143"/>
      <c r="RLE8" s="143"/>
      <c r="RLF8" s="143"/>
      <c r="RLG8" s="143"/>
      <c r="RLH8" s="143"/>
      <c r="RLI8" s="143"/>
      <c r="RLJ8" s="143"/>
      <c r="RLK8" s="143"/>
      <c r="RLL8" s="143"/>
      <c r="RLM8" s="143"/>
      <c r="RLN8" s="143"/>
      <c r="RLO8" s="143"/>
      <c r="RLP8" s="143"/>
      <c r="RLQ8" s="143"/>
      <c r="RLR8" s="143"/>
      <c r="RLS8" s="143"/>
      <c r="RLT8" s="143"/>
      <c r="RLU8" s="143"/>
      <c r="RLV8" s="143"/>
      <c r="RLW8" s="143"/>
      <c r="RLX8" s="143"/>
      <c r="RLY8" s="143"/>
      <c r="RLZ8" s="143"/>
      <c r="RMA8" s="143"/>
      <c r="RMB8" s="143"/>
      <c r="RMC8" s="143"/>
      <c r="RMD8" s="143"/>
      <c r="RME8" s="143"/>
      <c r="RMF8" s="143"/>
      <c r="RMG8" s="143"/>
      <c r="RMH8" s="143"/>
      <c r="RMI8" s="143"/>
      <c r="RMJ8" s="143"/>
      <c r="RMK8" s="143"/>
      <c r="RML8" s="143"/>
      <c r="RMM8" s="143"/>
      <c r="RMN8" s="143"/>
      <c r="RMO8" s="143"/>
      <c r="RMP8" s="143"/>
      <c r="RMQ8" s="143"/>
      <c r="RMR8" s="143"/>
      <c r="RMS8" s="143"/>
      <c r="RMT8" s="143"/>
      <c r="RMU8" s="143"/>
      <c r="RMV8" s="143"/>
      <c r="RMW8" s="143"/>
      <c r="RMX8" s="143"/>
      <c r="RMY8" s="143"/>
      <c r="RMZ8" s="143"/>
      <c r="RNA8" s="143"/>
      <c r="RNB8" s="143"/>
      <c r="RNC8" s="143"/>
      <c r="RND8" s="143"/>
      <c r="RNE8" s="143"/>
      <c r="RNF8" s="143"/>
      <c r="RNG8" s="143"/>
      <c r="RNH8" s="143"/>
      <c r="RNI8" s="143"/>
      <c r="RNJ8" s="143"/>
      <c r="RNK8" s="143"/>
      <c r="RNL8" s="143"/>
      <c r="RNM8" s="143"/>
      <c r="RNN8" s="143"/>
      <c r="RNO8" s="143"/>
      <c r="RNP8" s="143"/>
      <c r="RNQ8" s="143"/>
      <c r="RNR8" s="143"/>
      <c r="RNS8" s="143"/>
      <c r="RNT8" s="143"/>
      <c r="RNU8" s="143"/>
      <c r="RNV8" s="143"/>
      <c r="RNW8" s="143"/>
      <c r="RNX8" s="143"/>
      <c r="RNY8" s="143"/>
      <c r="RNZ8" s="143"/>
      <c r="ROA8" s="143"/>
      <c r="ROB8" s="143"/>
      <c r="ROC8" s="143"/>
      <c r="ROD8" s="143"/>
      <c r="ROE8" s="143"/>
      <c r="ROF8" s="143"/>
      <c r="ROG8" s="143"/>
      <c r="ROH8" s="143"/>
      <c r="ROI8" s="143"/>
      <c r="ROJ8" s="143"/>
      <c r="ROK8" s="143"/>
      <c r="ROL8" s="143"/>
      <c r="ROM8" s="143"/>
      <c r="RON8" s="143"/>
      <c r="ROO8" s="143"/>
      <c r="ROP8" s="143"/>
      <c r="ROQ8" s="143"/>
      <c r="ROR8" s="143"/>
      <c r="ROS8" s="143"/>
      <c r="ROT8" s="143"/>
      <c r="ROU8" s="143"/>
      <c r="ROV8" s="143"/>
      <c r="ROW8" s="143"/>
      <c r="ROX8" s="143"/>
      <c r="ROY8" s="143"/>
      <c r="ROZ8" s="143"/>
      <c r="RPA8" s="143"/>
      <c r="RPB8" s="143"/>
      <c r="RPC8" s="143"/>
      <c r="RPD8" s="143"/>
      <c r="RPE8" s="143"/>
      <c r="RPF8" s="143"/>
      <c r="RPG8" s="143"/>
      <c r="RPH8" s="143"/>
      <c r="RPI8" s="143"/>
      <c r="RPJ8" s="143"/>
      <c r="RPK8" s="143"/>
      <c r="RPL8" s="143"/>
      <c r="RPM8" s="143"/>
      <c r="RPN8" s="143"/>
      <c r="RPO8" s="143"/>
      <c r="RPP8" s="143"/>
      <c r="RPQ8" s="143"/>
      <c r="RPR8" s="143"/>
      <c r="RPS8" s="143"/>
      <c r="RPT8" s="143"/>
      <c r="RPU8" s="143"/>
      <c r="RPV8" s="143"/>
      <c r="RPW8" s="143"/>
      <c r="RPX8" s="143"/>
      <c r="RPY8" s="143"/>
      <c r="RPZ8" s="143"/>
      <c r="RQA8" s="143"/>
      <c r="RQB8" s="143"/>
      <c r="RQC8" s="143"/>
      <c r="RQD8" s="143"/>
      <c r="RQE8" s="143"/>
      <c r="RQF8" s="143"/>
      <c r="RQG8" s="143"/>
      <c r="RQH8" s="143"/>
      <c r="RQI8" s="143"/>
      <c r="RQJ8" s="143"/>
      <c r="RQK8" s="143"/>
      <c r="RQL8" s="143"/>
      <c r="RQM8" s="143"/>
      <c r="RQN8" s="143"/>
      <c r="RQO8" s="143"/>
      <c r="RQP8" s="143"/>
      <c r="RQQ8" s="143"/>
      <c r="RQR8" s="143"/>
      <c r="RQS8" s="143"/>
      <c r="RQT8" s="143"/>
      <c r="RQU8" s="143"/>
      <c r="RQV8" s="143"/>
      <c r="RQW8" s="143"/>
      <c r="RQX8" s="143"/>
      <c r="RQY8" s="143"/>
      <c r="RQZ8" s="143"/>
      <c r="RRA8" s="143"/>
      <c r="RRB8" s="143"/>
      <c r="RRC8" s="143"/>
      <c r="RRD8" s="143"/>
      <c r="RRE8" s="143"/>
      <c r="RRF8" s="143"/>
      <c r="RRG8" s="143"/>
      <c r="RRH8" s="143"/>
      <c r="RRI8" s="143"/>
      <c r="RRJ8" s="143"/>
      <c r="RRK8" s="143"/>
      <c r="RRL8" s="143"/>
      <c r="RRM8" s="143"/>
      <c r="RRN8" s="143"/>
      <c r="RRO8" s="143"/>
      <c r="RRP8" s="143"/>
      <c r="RRQ8" s="143"/>
      <c r="RRR8" s="143"/>
      <c r="RRS8" s="143"/>
      <c r="RRT8" s="143"/>
      <c r="RRU8" s="143"/>
      <c r="RRV8" s="143"/>
      <c r="RRW8" s="143"/>
      <c r="RRX8" s="143"/>
      <c r="RRY8" s="143"/>
      <c r="RRZ8" s="143"/>
      <c r="RSA8" s="143"/>
      <c r="RSB8" s="143"/>
      <c r="RSC8" s="143"/>
      <c r="RSD8" s="143"/>
      <c r="RSE8" s="143"/>
      <c r="RSF8" s="143"/>
      <c r="RSG8" s="143"/>
      <c r="RSH8" s="143"/>
      <c r="RSI8" s="143"/>
      <c r="RSJ8" s="143"/>
      <c r="RSK8" s="143"/>
      <c r="RSL8" s="143"/>
      <c r="RSM8" s="143"/>
      <c r="RSN8" s="143"/>
      <c r="RSO8" s="143"/>
      <c r="RSP8" s="143"/>
      <c r="RSQ8" s="143"/>
      <c r="RSR8" s="143"/>
      <c r="RSS8" s="143"/>
      <c r="RST8" s="143"/>
      <c r="RSU8" s="143"/>
      <c r="RSV8" s="143"/>
      <c r="RSW8" s="143"/>
      <c r="RSX8" s="143"/>
      <c r="RSY8" s="143"/>
      <c r="RSZ8" s="143"/>
      <c r="RTA8" s="143"/>
      <c r="RTB8" s="143"/>
      <c r="RTC8" s="143"/>
      <c r="RTD8" s="143"/>
      <c r="RTE8" s="143"/>
      <c r="RTF8" s="143"/>
      <c r="RTG8" s="143"/>
      <c r="RTH8" s="143"/>
      <c r="RTI8" s="143"/>
      <c r="RTJ8" s="143"/>
      <c r="RTK8" s="143"/>
      <c r="RTL8" s="143"/>
      <c r="RTM8" s="143"/>
      <c r="RTN8" s="143"/>
      <c r="RTO8" s="143"/>
      <c r="RTP8" s="143"/>
      <c r="RTQ8" s="143"/>
      <c r="RTR8" s="143"/>
      <c r="RTS8" s="143"/>
      <c r="RTT8" s="143"/>
      <c r="RTU8" s="143"/>
      <c r="RTV8" s="143"/>
      <c r="RTW8" s="143"/>
      <c r="RTX8" s="143"/>
      <c r="RTY8" s="143"/>
      <c r="RTZ8" s="143"/>
      <c r="RUA8" s="143"/>
      <c r="RUB8" s="143"/>
      <c r="RUC8" s="143"/>
      <c r="RUD8" s="143"/>
      <c r="RUE8" s="143"/>
      <c r="RUF8" s="143"/>
      <c r="RUG8" s="143"/>
      <c r="RUH8" s="143"/>
      <c r="RUI8" s="143"/>
      <c r="RUJ8" s="143"/>
      <c r="RUK8" s="143"/>
      <c r="RUL8" s="143"/>
      <c r="RUM8" s="143"/>
      <c r="RUN8" s="143"/>
      <c r="RUO8" s="143"/>
      <c r="RUP8" s="143"/>
      <c r="RUQ8" s="143"/>
      <c r="RUR8" s="143"/>
      <c r="RUS8" s="143"/>
      <c r="RUT8" s="143"/>
      <c r="RUU8" s="143"/>
      <c r="RUV8" s="143"/>
      <c r="RUW8" s="143"/>
      <c r="RUX8" s="143"/>
      <c r="RUY8" s="143"/>
      <c r="RUZ8" s="143"/>
      <c r="RVA8" s="143"/>
      <c r="RVB8" s="143"/>
      <c r="RVC8" s="143"/>
      <c r="RVD8" s="143"/>
      <c r="RVE8" s="143"/>
      <c r="RVF8" s="143"/>
      <c r="RVG8" s="143"/>
      <c r="RVH8" s="143"/>
      <c r="RVI8" s="143"/>
      <c r="RVJ8" s="143"/>
      <c r="RVK8" s="143"/>
      <c r="RVL8" s="143"/>
      <c r="RVM8" s="143"/>
      <c r="RVN8" s="143"/>
      <c r="RVO8" s="143"/>
      <c r="RVP8" s="143"/>
      <c r="RVQ8" s="143"/>
      <c r="RVR8" s="143"/>
      <c r="RVS8" s="143"/>
      <c r="RVT8" s="143"/>
      <c r="RVU8" s="143"/>
      <c r="RVV8" s="143"/>
      <c r="RVW8" s="143"/>
      <c r="RVX8" s="143"/>
      <c r="RVY8" s="143"/>
      <c r="RVZ8" s="143"/>
      <c r="RWA8" s="143"/>
      <c r="RWB8" s="143"/>
      <c r="RWC8" s="143"/>
      <c r="RWD8" s="143"/>
      <c r="RWE8" s="143"/>
      <c r="RWF8" s="143"/>
      <c r="RWG8" s="143"/>
      <c r="RWH8" s="143"/>
      <c r="RWI8" s="143"/>
      <c r="RWJ8" s="143"/>
      <c r="RWK8" s="143"/>
      <c r="RWL8" s="143"/>
      <c r="RWM8" s="143"/>
      <c r="RWN8" s="143"/>
      <c r="RWO8" s="143"/>
      <c r="RWP8" s="143"/>
      <c r="RWQ8" s="143"/>
      <c r="RWR8" s="143"/>
      <c r="RWS8" s="143"/>
      <c r="RWT8" s="143"/>
      <c r="RWU8" s="143"/>
      <c r="RWV8" s="143"/>
      <c r="RWW8" s="143"/>
      <c r="RWX8" s="143"/>
      <c r="RWY8" s="143"/>
      <c r="RWZ8" s="143"/>
      <c r="RXA8" s="143"/>
      <c r="RXB8" s="143"/>
      <c r="RXC8" s="143"/>
      <c r="RXD8" s="143"/>
      <c r="RXE8" s="143"/>
      <c r="RXF8" s="143"/>
      <c r="RXG8" s="143"/>
      <c r="RXH8" s="143"/>
      <c r="RXI8" s="143"/>
      <c r="RXJ8" s="143"/>
      <c r="RXK8" s="143"/>
      <c r="RXL8" s="143"/>
      <c r="RXM8" s="143"/>
      <c r="RXN8" s="143"/>
      <c r="RXO8" s="143"/>
      <c r="RXP8" s="143"/>
      <c r="RXQ8" s="143"/>
      <c r="RXR8" s="143"/>
      <c r="RXS8" s="143"/>
      <c r="RXT8" s="143"/>
      <c r="RXU8" s="143"/>
      <c r="RXV8" s="143"/>
      <c r="RXW8" s="143"/>
      <c r="RXX8" s="143"/>
      <c r="RXY8" s="143"/>
      <c r="RXZ8" s="143"/>
      <c r="RYA8" s="143"/>
      <c r="RYB8" s="143"/>
      <c r="RYC8" s="143"/>
      <c r="RYD8" s="143"/>
      <c r="RYE8" s="143"/>
      <c r="RYF8" s="143"/>
      <c r="RYG8" s="143"/>
      <c r="RYH8" s="143"/>
      <c r="RYI8" s="143"/>
      <c r="RYJ8" s="143"/>
      <c r="RYK8" s="143"/>
      <c r="RYL8" s="143"/>
      <c r="RYM8" s="143"/>
      <c r="RYN8" s="143"/>
      <c r="RYO8" s="143"/>
      <c r="RYP8" s="143"/>
      <c r="RYQ8" s="143"/>
      <c r="RYR8" s="143"/>
      <c r="RYS8" s="143"/>
      <c r="RYT8" s="143"/>
      <c r="RYU8" s="143"/>
      <c r="RYV8" s="143"/>
      <c r="RYW8" s="143"/>
      <c r="RYX8" s="143"/>
      <c r="RYY8" s="143"/>
      <c r="RYZ8" s="143"/>
      <c r="RZA8" s="143"/>
      <c r="RZB8" s="143"/>
      <c r="RZC8" s="143"/>
      <c r="RZD8" s="143"/>
      <c r="RZE8" s="143"/>
      <c r="RZF8" s="143"/>
      <c r="RZG8" s="143"/>
      <c r="RZH8" s="143"/>
      <c r="RZI8" s="143"/>
      <c r="RZJ8" s="143"/>
      <c r="RZK8" s="143"/>
      <c r="RZL8" s="143"/>
      <c r="RZM8" s="143"/>
      <c r="RZN8" s="143"/>
      <c r="RZO8" s="143"/>
      <c r="RZP8" s="143"/>
      <c r="RZQ8" s="143"/>
      <c r="RZR8" s="143"/>
      <c r="RZS8" s="143"/>
      <c r="RZT8" s="143"/>
      <c r="RZU8" s="143"/>
      <c r="RZV8" s="143"/>
      <c r="RZW8" s="143"/>
      <c r="RZX8" s="143"/>
      <c r="RZY8" s="143"/>
      <c r="RZZ8" s="143"/>
      <c r="SAA8" s="143"/>
      <c r="SAB8" s="143"/>
      <c r="SAC8" s="143"/>
      <c r="SAD8" s="143"/>
      <c r="SAE8" s="143"/>
      <c r="SAF8" s="143"/>
      <c r="SAG8" s="143"/>
      <c r="SAH8" s="143"/>
      <c r="SAI8" s="143"/>
      <c r="SAJ8" s="143"/>
      <c r="SAK8" s="143"/>
      <c r="SAL8" s="143"/>
      <c r="SAM8" s="143"/>
      <c r="SAN8" s="143"/>
      <c r="SAO8" s="143"/>
      <c r="SAP8" s="143"/>
      <c r="SAQ8" s="143"/>
      <c r="SAR8" s="143"/>
      <c r="SAS8" s="143"/>
      <c r="SAT8" s="143"/>
      <c r="SAU8" s="143"/>
      <c r="SAV8" s="143"/>
      <c r="SAW8" s="143"/>
      <c r="SAX8" s="143"/>
      <c r="SAY8" s="143"/>
      <c r="SAZ8" s="143"/>
      <c r="SBA8" s="143"/>
      <c r="SBB8" s="143"/>
      <c r="SBC8" s="143"/>
      <c r="SBD8" s="143"/>
      <c r="SBE8" s="143"/>
      <c r="SBF8" s="143"/>
      <c r="SBG8" s="143"/>
      <c r="SBH8" s="143"/>
      <c r="SBI8" s="143"/>
      <c r="SBJ8" s="143"/>
      <c r="SBK8" s="143"/>
      <c r="SBL8" s="143"/>
      <c r="SBM8" s="143"/>
      <c r="SBN8" s="143"/>
      <c r="SBO8" s="143"/>
      <c r="SBP8" s="143"/>
      <c r="SBQ8" s="143"/>
      <c r="SBR8" s="143"/>
      <c r="SBS8" s="143"/>
      <c r="SBT8" s="143"/>
      <c r="SBU8" s="143"/>
      <c r="SBV8" s="143"/>
      <c r="SBW8" s="143"/>
      <c r="SBX8" s="143"/>
      <c r="SBY8" s="143"/>
      <c r="SBZ8" s="143"/>
      <c r="SCA8" s="143"/>
      <c r="SCB8" s="143"/>
      <c r="SCC8" s="143"/>
      <c r="SCD8" s="143"/>
      <c r="SCE8" s="143"/>
      <c r="SCF8" s="143"/>
      <c r="SCG8" s="143"/>
      <c r="SCH8" s="143"/>
      <c r="SCI8" s="143"/>
      <c r="SCJ8" s="143"/>
      <c r="SCK8" s="143"/>
      <c r="SCL8" s="143"/>
      <c r="SCM8" s="143"/>
      <c r="SCN8" s="143"/>
      <c r="SCO8" s="143"/>
      <c r="SCP8" s="143"/>
      <c r="SCQ8" s="143"/>
      <c r="SCR8" s="143"/>
      <c r="SCS8" s="143"/>
      <c r="SCT8" s="143"/>
      <c r="SCU8" s="143"/>
      <c r="SCV8" s="143"/>
      <c r="SCW8" s="143"/>
      <c r="SCX8" s="143"/>
      <c r="SCY8" s="143"/>
      <c r="SCZ8" s="143"/>
      <c r="SDA8" s="143"/>
      <c r="SDB8" s="143"/>
      <c r="SDC8" s="143"/>
      <c r="SDD8" s="143"/>
      <c r="SDE8" s="143"/>
      <c r="SDF8" s="143"/>
      <c r="SDG8" s="143"/>
      <c r="SDH8" s="143"/>
      <c r="SDI8" s="143"/>
      <c r="SDJ8" s="143"/>
      <c r="SDK8" s="143"/>
      <c r="SDL8" s="143"/>
      <c r="SDM8" s="143"/>
      <c r="SDN8" s="143"/>
      <c r="SDO8" s="143"/>
      <c r="SDP8" s="143"/>
      <c r="SDQ8" s="143"/>
      <c r="SDR8" s="143"/>
      <c r="SDS8" s="143"/>
      <c r="SDT8" s="143"/>
      <c r="SDU8" s="143"/>
      <c r="SDV8" s="143"/>
      <c r="SDW8" s="143"/>
      <c r="SDX8" s="143"/>
      <c r="SDY8" s="143"/>
      <c r="SDZ8" s="143"/>
      <c r="SEA8" s="143"/>
      <c r="SEB8" s="143"/>
      <c r="SEC8" s="143"/>
      <c r="SED8" s="143"/>
      <c r="SEE8" s="143"/>
      <c r="SEF8" s="143"/>
      <c r="SEG8" s="143"/>
      <c r="SEH8" s="143"/>
      <c r="SEI8" s="143"/>
      <c r="SEJ8" s="143"/>
      <c r="SEK8" s="143"/>
      <c r="SEL8" s="143"/>
      <c r="SEM8" s="143"/>
      <c r="SEN8" s="143"/>
      <c r="SEO8" s="143"/>
      <c r="SEP8" s="143"/>
      <c r="SEQ8" s="143"/>
      <c r="SER8" s="143"/>
      <c r="SES8" s="143"/>
      <c r="SET8" s="143"/>
      <c r="SEU8" s="143"/>
      <c r="SEV8" s="143"/>
      <c r="SEW8" s="143"/>
      <c r="SEX8" s="143"/>
      <c r="SEY8" s="143"/>
      <c r="SEZ8" s="143"/>
      <c r="SFA8" s="143"/>
      <c r="SFB8" s="143"/>
      <c r="SFC8" s="143"/>
      <c r="SFD8" s="143"/>
      <c r="SFE8" s="143"/>
      <c r="SFF8" s="143"/>
      <c r="SFG8" s="143"/>
      <c r="SFH8" s="143"/>
      <c r="SFI8" s="143"/>
      <c r="SFJ8" s="143"/>
      <c r="SFK8" s="143"/>
      <c r="SFL8" s="143"/>
      <c r="SFM8" s="143"/>
      <c r="SFN8" s="143"/>
      <c r="SFO8" s="143"/>
      <c r="SFP8" s="143"/>
      <c r="SFQ8" s="143"/>
      <c r="SFR8" s="143"/>
      <c r="SFS8" s="143"/>
      <c r="SFT8" s="143"/>
      <c r="SFU8" s="143"/>
      <c r="SFV8" s="143"/>
      <c r="SFW8" s="143"/>
      <c r="SFX8" s="143"/>
      <c r="SFY8" s="143"/>
      <c r="SFZ8" s="143"/>
      <c r="SGA8" s="143"/>
      <c r="SGB8" s="143"/>
      <c r="SGC8" s="143"/>
      <c r="SGD8" s="143"/>
      <c r="SGE8" s="143"/>
      <c r="SGF8" s="143"/>
      <c r="SGG8" s="143"/>
      <c r="SGH8" s="143"/>
      <c r="SGI8" s="143"/>
      <c r="SGJ8" s="143"/>
      <c r="SGK8" s="143"/>
      <c r="SGL8" s="143"/>
      <c r="SGM8" s="143"/>
      <c r="SGN8" s="143"/>
      <c r="SGO8" s="143"/>
      <c r="SGP8" s="143"/>
      <c r="SGQ8" s="143"/>
      <c r="SGR8" s="143"/>
      <c r="SGS8" s="143"/>
      <c r="SGT8" s="143"/>
      <c r="SGU8" s="143"/>
      <c r="SGV8" s="143"/>
      <c r="SGW8" s="143"/>
      <c r="SGX8" s="143"/>
      <c r="SGY8" s="143"/>
      <c r="SGZ8" s="143"/>
      <c r="SHA8" s="143"/>
      <c r="SHB8" s="143"/>
      <c r="SHC8" s="143"/>
      <c r="SHD8" s="143"/>
      <c r="SHE8" s="143"/>
      <c r="SHF8" s="143"/>
      <c r="SHG8" s="143"/>
      <c r="SHH8" s="143"/>
      <c r="SHI8" s="143"/>
      <c r="SHJ8" s="143"/>
      <c r="SHK8" s="143"/>
      <c r="SHL8" s="143"/>
      <c r="SHM8" s="143"/>
      <c r="SHN8" s="143"/>
      <c r="SHO8" s="143"/>
      <c r="SHP8" s="143"/>
      <c r="SHQ8" s="143"/>
      <c r="SHR8" s="143"/>
      <c r="SHS8" s="143"/>
      <c r="SHT8" s="143"/>
      <c r="SHU8" s="143"/>
      <c r="SHV8" s="143"/>
      <c r="SHW8" s="143"/>
      <c r="SHX8" s="143"/>
      <c r="SHY8" s="143"/>
      <c r="SHZ8" s="143"/>
      <c r="SIA8" s="143"/>
      <c r="SIB8" s="143"/>
      <c r="SIC8" s="143"/>
      <c r="SID8" s="143"/>
      <c r="SIE8" s="143"/>
      <c r="SIF8" s="143"/>
      <c r="SIG8" s="143"/>
      <c r="SIH8" s="143"/>
      <c r="SII8" s="143"/>
      <c r="SIJ8" s="143"/>
      <c r="SIK8" s="143"/>
      <c r="SIL8" s="143"/>
      <c r="SIM8" s="143"/>
      <c r="SIN8" s="143"/>
      <c r="SIO8" s="143"/>
      <c r="SIP8" s="143"/>
      <c r="SIQ8" s="143"/>
      <c r="SIR8" s="143"/>
      <c r="SIS8" s="143"/>
      <c r="SIT8" s="143"/>
      <c r="SIU8" s="143"/>
      <c r="SIV8" s="143"/>
      <c r="SIW8" s="143"/>
      <c r="SIX8" s="143"/>
      <c r="SIY8" s="143"/>
      <c r="SIZ8" s="143"/>
      <c r="SJA8" s="143"/>
      <c r="SJB8" s="143"/>
      <c r="SJC8" s="143"/>
      <c r="SJD8" s="143"/>
      <c r="SJE8" s="143"/>
      <c r="SJF8" s="143"/>
      <c r="SJG8" s="143"/>
      <c r="SJH8" s="143"/>
      <c r="SJI8" s="143"/>
      <c r="SJJ8" s="143"/>
      <c r="SJK8" s="143"/>
      <c r="SJL8" s="143"/>
      <c r="SJM8" s="143"/>
      <c r="SJN8" s="143"/>
      <c r="SJO8" s="143"/>
      <c r="SJP8" s="143"/>
      <c r="SJQ8" s="143"/>
      <c r="SJR8" s="143"/>
      <c r="SJS8" s="143"/>
      <c r="SJT8" s="143"/>
      <c r="SJU8" s="143"/>
      <c r="SJV8" s="143"/>
      <c r="SJW8" s="143"/>
      <c r="SJX8" s="143"/>
      <c r="SJY8" s="143"/>
      <c r="SJZ8" s="143"/>
      <c r="SKA8" s="143"/>
      <c r="SKB8" s="143"/>
      <c r="SKC8" s="143"/>
      <c r="SKD8" s="143"/>
      <c r="SKE8" s="143"/>
      <c r="SKF8" s="143"/>
      <c r="SKG8" s="143"/>
      <c r="SKH8" s="143"/>
      <c r="SKI8" s="143"/>
      <c r="SKJ8" s="143"/>
      <c r="SKK8" s="143"/>
      <c r="SKL8" s="143"/>
      <c r="SKM8" s="143"/>
      <c r="SKN8" s="143"/>
      <c r="SKO8" s="143"/>
      <c r="SKP8" s="143"/>
      <c r="SKQ8" s="143"/>
      <c r="SKR8" s="143"/>
      <c r="SKS8" s="143"/>
      <c r="SKT8" s="143"/>
      <c r="SKU8" s="143"/>
      <c r="SKV8" s="143"/>
      <c r="SKW8" s="143"/>
      <c r="SKX8" s="143"/>
      <c r="SKY8" s="143"/>
      <c r="SKZ8" s="143"/>
      <c r="SLA8" s="143"/>
      <c r="SLB8" s="143"/>
      <c r="SLC8" s="143"/>
      <c r="SLD8" s="143"/>
      <c r="SLE8" s="143"/>
      <c r="SLF8" s="143"/>
      <c r="SLG8" s="143"/>
      <c r="SLH8" s="143"/>
      <c r="SLI8" s="143"/>
      <c r="SLJ8" s="143"/>
      <c r="SLK8" s="143"/>
      <c r="SLL8" s="143"/>
      <c r="SLM8" s="143"/>
      <c r="SLN8" s="143"/>
      <c r="SLO8" s="143"/>
      <c r="SLP8" s="143"/>
      <c r="SLQ8" s="143"/>
      <c r="SLR8" s="143"/>
      <c r="SLS8" s="143"/>
      <c r="SLT8" s="143"/>
      <c r="SLU8" s="143"/>
      <c r="SLV8" s="143"/>
      <c r="SLW8" s="143"/>
      <c r="SLX8" s="143"/>
      <c r="SLY8" s="143"/>
      <c r="SLZ8" s="143"/>
      <c r="SMA8" s="143"/>
      <c r="SMB8" s="143"/>
      <c r="SMC8" s="143"/>
      <c r="SMD8" s="143"/>
      <c r="SME8" s="143"/>
      <c r="SMF8" s="143"/>
      <c r="SMG8" s="143"/>
      <c r="SMH8" s="143"/>
      <c r="SMI8" s="143"/>
      <c r="SMJ8" s="143"/>
      <c r="SMK8" s="143"/>
      <c r="SML8" s="143"/>
      <c r="SMM8" s="143"/>
      <c r="SMN8" s="143"/>
      <c r="SMO8" s="143"/>
      <c r="SMP8" s="143"/>
      <c r="SMQ8" s="143"/>
      <c r="SMR8" s="143"/>
      <c r="SMS8" s="143"/>
      <c r="SMT8" s="143"/>
      <c r="SMU8" s="143"/>
      <c r="SMV8" s="143"/>
      <c r="SMW8" s="143"/>
      <c r="SMX8" s="143"/>
      <c r="SMY8" s="143"/>
      <c r="SMZ8" s="143"/>
      <c r="SNA8" s="143"/>
      <c r="SNB8" s="143"/>
      <c r="SNC8" s="143"/>
      <c r="SND8" s="143"/>
      <c r="SNE8" s="143"/>
      <c r="SNF8" s="143"/>
      <c r="SNG8" s="143"/>
      <c r="SNH8" s="143"/>
      <c r="SNI8" s="143"/>
      <c r="SNJ8" s="143"/>
      <c r="SNK8" s="143"/>
      <c r="SNL8" s="143"/>
      <c r="SNM8" s="143"/>
      <c r="SNN8" s="143"/>
      <c r="SNO8" s="143"/>
      <c r="SNP8" s="143"/>
      <c r="SNQ8" s="143"/>
      <c r="SNR8" s="143"/>
      <c r="SNS8" s="143"/>
      <c r="SNT8" s="143"/>
      <c r="SNU8" s="143"/>
      <c r="SNV8" s="143"/>
      <c r="SNW8" s="143"/>
      <c r="SNX8" s="143"/>
      <c r="SNY8" s="143"/>
      <c r="SNZ8" s="143"/>
      <c r="SOA8" s="143"/>
      <c r="SOB8" s="143"/>
      <c r="SOC8" s="143"/>
      <c r="SOD8" s="143"/>
      <c r="SOE8" s="143"/>
      <c r="SOF8" s="143"/>
      <c r="SOG8" s="143"/>
      <c r="SOH8" s="143"/>
      <c r="SOI8" s="143"/>
      <c r="SOJ8" s="143"/>
      <c r="SOK8" s="143"/>
      <c r="SOL8" s="143"/>
      <c r="SOM8" s="143"/>
      <c r="SON8" s="143"/>
      <c r="SOO8" s="143"/>
      <c r="SOP8" s="143"/>
      <c r="SOQ8" s="143"/>
      <c r="SOR8" s="143"/>
      <c r="SOS8" s="143"/>
      <c r="SOT8" s="143"/>
      <c r="SOU8" s="143"/>
      <c r="SOV8" s="143"/>
      <c r="SOW8" s="143"/>
      <c r="SOX8" s="143"/>
      <c r="SOY8" s="143"/>
      <c r="SOZ8" s="143"/>
      <c r="SPA8" s="143"/>
      <c r="SPB8" s="143"/>
      <c r="SPC8" s="143"/>
      <c r="SPD8" s="143"/>
      <c r="SPE8" s="143"/>
      <c r="SPF8" s="143"/>
      <c r="SPG8" s="143"/>
      <c r="SPH8" s="143"/>
      <c r="SPI8" s="143"/>
      <c r="SPJ8" s="143"/>
      <c r="SPK8" s="143"/>
      <c r="SPL8" s="143"/>
      <c r="SPM8" s="143"/>
      <c r="SPN8" s="143"/>
      <c r="SPO8" s="143"/>
      <c r="SPP8" s="143"/>
      <c r="SPQ8" s="143"/>
      <c r="SPR8" s="143"/>
      <c r="SPS8" s="143"/>
      <c r="SPT8" s="143"/>
      <c r="SPU8" s="143"/>
      <c r="SPV8" s="143"/>
      <c r="SPW8" s="143"/>
      <c r="SPX8" s="143"/>
      <c r="SPY8" s="143"/>
      <c r="SPZ8" s="143"/>
      <c r="SQA8" s="143"/>
      <c r="SQB8" s="143"/>
      <c r="SQC8" s="143"/>
      <c r="SQD8" s="143"/>
      <c r="SQE8" s="143"/>
      <c r="SQF8" s="143"/>
      <c r="SQG8" s="143"/>
      <c r="SQH8" s="143"/>
      <c r="SQI8" s="143"/>
      <c r="SQJ8" s="143"/>
      <c r="SQK8" s="143"/>
      <c r="SQL8" s="143"/>
      <c r="SQM8" s="143"/>
      <c r="SQN8" s="143"/>
      <c r="SQO8" s="143"/>
      <c r="SQP8" s="143"/>
      <c r="SQQ8" s="143"/>
      <c r="SQR8" s="143"/>
      <c r="SQS8" s="143"/>
      <c r="SQT8" s="143"/>
      <c r="SQU8" s="143"/>
      <c r="SQV8" s="143"/>
      <c r="SQW8" s="143"/>
      <c r="SQX8" s="143"/>
      <c r="SQY8" s="143"/>
      <c r="SQZ8" s="143"/>
      <c r="SRA8" s="143"/>
      <c r="SRB8" s="143"/>
      <c r="SRC8" s="143"/>
      <c r="SRD8" s="143"/>
      <c r="SRE8" s="143"/>
      <c r="SRF8" s="143"/>
      <c r="SRG8" s="143"/>
      <c r="SRH8" s="143"/>
      <c r="SRI8" s="143"/>
      <c r="SRJ8" s="143"/>
      <c r="SRK8" s="143"/>
      <c r="SRL8" s="143"/>
      <c r="SRM8" s="143"/>
      <c r="SRN8" s="143"/>
      <c r="SRO8" s="143"/>
      <c r="SRP8" s="143"/>
      <c r="SRQ8" s="143"/>
      <c r="SRR8" s="143"/>
      <c r="SRS8" s="143"/>
      <c r="SRT8" s="143"/>
      <c r="SRU8" s="143"/>
      <c r="SRV8" s="143"/>
      <c r="SRW8" s="143"/>
      <c r="SRX8" s="143"/>
      <c r="SRY8" s="143"/>
      <c r="SRZ8" s="143"/>
      <c r="SSA8" s="143"/>
      <c r="SSB8" s="143"/>
      <c r="SSC8" s="143"/>
      <c r="SSD8" s="143"/>
      <c r="SSE8" s="143"/>
      <c r="SSF8" s="143"/>
      <c r="SSG8" s="143"/>
      <c r="SSH8" s="143"/>
      <c r="SSI8" s="143"/>
      <c r="SSJ8" s="143"/>
      <c r="SSK8" s="143"/>
      <c r="SSL8" s="143"/>
      <c r="SSM8" s="143"/>
      <c r="SSN8" s="143"/>
      <c r="SSO8" s="143"/>
      <c r="SSP8" s="143"/>
      <c r="SSQ8" s="143"/>
      <c r="SSR8" s="143"/>
      <c r="SSS8" s="143"/>
      <c r="SST8" s="143"/>
      <c r="SSU8" s="143"/>
      <c r="SSV8" s="143"/>
      <c r="SSW8" s="143"/>
      <c r="SSX8" s="143"/>
      <c r="SSY8" s="143"/>
      <c r="SSZ8" s="143"/>
      <c r="STA8" s="143"/>
      <c r="STB8" s="143"/>
      <c r="STC8" s="143"/>
      <c r="STD8" s="143"/>
      <c r="STE8" s="143"/>
      <c r="STF8" s="143"/>
      <c r="STG8" s="143"/>
      <c r="STH8" s="143"/>
      <c r="STI8" s="143"/>
      <c r="STJ8" s="143"/>
      <c r="STK8" s="143"/>
      <c r="STL8" s="143"/>
      <c r="STM8" s="143"/>
      <c r="STN8" s="143"/>
      <c r="STO8" s="143"/>
      <c r="STP8" s="143"/>
      <c r="STQ8" s="143"/>
      <c r="STR8" s="143"/>
      <c r="STS8" s="143"/>
      <c r="STT8" s="143"/>
      <c r="STU8" s="143"/>
      <c r="STV8" s="143"/>
      <c r="STW8" s="143"/>
      <c r="STX8" s="143"/>
      <c r="STY8" s="143"/>
      <c r="STZ8" s="143"/>
      <c r="SUA8" s="143"/>
      <c r="SUB8" s="143"/>
      <c r="SUC8" s="143"/>
      <c r="SUD8" s="143"/>
      <c r="SUE8" s="143"/>
      <c r="SUF8" s="143"/>
      <c r="SUG8" s="143"/>
      <c r="SUH8" s="143"/>
      <c r="SUI8" s="143"/>
      <c r="SUJ8" s="143"/>
      <c r="SUK8" s="143"/>
      <c r="SUL8" s="143"/>
      <c r="SUM8" s="143"/>
      <c r="SUN8" s="143"/>
      <c r="SUO8" s="143"/>
      <c r="SUP8" s="143"/>
      <c r="SUQ8" s="143"/>
      <c r="SUR8" s="143"/>
      <c r="SUS8" s="143"/>
      <c r="SUT8" s="143"/>
      <c r="SUU8" s="143"/>
      <c r="SUV8" s="143"/>
      <c r="SUW8" s="143"/>
      <c r="SUX8" s="143"/>
      <c r="SUY8" s="143"/>
      <c r="SUZ8" s="143"/>
      <c r="SVA8" s="143"/>
      <c r="SVB8" s="143"/>
      <c r="SVC8" s="143"/>
      <c r="SVD8" s="143"/>
      <c r="SVE8" s="143"/>
      <c r="SVF8" s="143"/>
      <c r="SVG8" s="143"/>
      <c r="SVH8" s="143"/>
      <c r="SVI8" s="143"/>
      <c r="SVJ8" s="143"/>
      <c r="SVK8" s="143"/>
      <c r="SVL8" s="143"/>
      <c r="SVM8" s="143"/>
      <c r="SVN8" s="143"/>
      <c r="SVO8" s="143"/>
      <c r="SVP8" s="143"/>
      <c r="SVQ8" s="143"/>
      <c r="SVR8" s="143"/>
      <c r="SVS8" s="143"/>
      <c r="SVT8" s="143"/>
      <c r="SVU8" s="143"/>
      <c r="SVV8" s="143"/>
      <c r="SVW8" s="143"/>
      <c r="SVX8" s="143"/>
      <c r="SVY8" s="143"/>
      <c r="SVZ8" s="143"/>
      <c r="SWA8" s="143"/>
      <c r="SWB8" s="143"/>
      <c r="SWC8" s="143"/>
      <c r="SWD8" s="143"/>
      <c r="SWE8" s="143"/>
      <c r="SWF8" s="143"/>
      <c r="SWG8" s="143"/>
      <c r="SWH8" s="143"/>
      <c r="SWI8" s="143"/>
      <c r="SWJ8" s="143"/>
      <c r="SWK8" s="143"/>
      <c r="SWL8" s="143"/>
      <c r="SWM8" s="143"/>
      <c r="SWN8" s="143"/>
      <c r="SWO8" s="143"/>
      <c r="SWP8" s="143"/>
      <c r="SWQ8" s="143"/>
      <c r="SWR8" s="143"/>
      <c r="SWS8" s="143"/>
      <c r="SWT8" s="143"/>
      <c r="SWU8" s="143"/>
      <c r="SWV8" s="143"/>
      <c r="SWW8" s="143"/>
      <c r="SWX8" s="143"/>
      <c r="SWY8" s="143"/>
      <c r="SWZ8" s="143"/>
      <c r="SXA8" s="143"/>
      <c r="SXB8" s="143"/>
      <c r="SXC8" s="143"/>
      <c r="SXD8" s="143"/>
      <c r="SXE8" s="143"/>
      <c r="SXF8" s="143"/>
      <c r="SXG8" s="143"/>
      <c r="SXH8" s="143"/>
      <c r="SXI8" s="143"/>
      <c r="SXJ8" s="143"/>
      <c r="SXK8" s="143"/>
      <c r="SXL8" s="143"/>
      <c r="SXM8" s="143"/>
      <c r="SXN8" s="143"/>
      <c r="SXO8" s="143"/>
      <c r="SXP8" s="143"/>
      <c r="SXQ8" s="143"/>
      <c r="SXR8" s="143"/>
      <c r="SXS8" s="143"/>
      <c r="SXT8" s="143"/>
      <c r="SXU8" s="143"/>
      <c r="SXV8" s="143"/>
      <c r="SXW8" s="143"/>
      <c r="SXX8" s="143"/>
      <c r="SXY8" s="143"/>
      <c r="SXZ8" s="143"/>
      <c r="SYA8" s="143"/>
      <c r="SYB8" s="143"/>
      <c r="SYC8" s="143"/>
      <c r="SYD8" s="143"/>
      <c r="SYE8" s="143"/>
      <c r="SYF8" s="143"/>
      <c r="SYG8" s="143"/>
      <c r="SYH8" s="143"/>
      <c r="SYI8" s="143"/>
      <c r="SYJ8" s="143"/>
      <c r="SYK8" s="143"/>
      <c r="SYL8" s="143"/>
      <c r="SYM8" s="143"/>
      <c r="SYN8" s="143"/>
      <c r="SYO8" s="143"/>
      <c r="SYP8" s="143"/>
      <c r="SYQ8" s="143"/>
      <c r="SYR8" s="143"/>
      <c r="SYS8" s="143"/>
      <c r="SYT8" s="143"/>
      <c r="SYU8" s="143"/>
      <c r="SYV8" s="143"/>
      <c r="SYW8" s="143"/>
      <c r="SYX8" s="143"/>
      <c r="SYY8" s="143"/>
      <c r="SYZ8" s="143"/>
      <c r="SZA8" s="143"/>
      <c r="SZB8" s="143"/>
      <c r="SZC8" s="143"/>
      <c r="SZD8" s="143"/>
      <c r="SZE8" s="143"/>
      <c r="SZF8" s="143"/>
      <c r="SZG8" s="143"/>
      <c r="SZH8" s="143"/>
      <c r="SZI8" s="143"/>
      <c r="SZJ8" s="143"/>
      <c r="SZK8" s="143"/>
      <c r="SZL8" s="143"/>
      <c r="SZM8" s="143"/>
      <c r="SZN8" s="143"/>
      <c r="SZO8" s="143"/>
      <c r="SZP8" s="143"/>
      <c r="SZQ8" s="143"/>
      <c r="SZR8" s="143"/>
      <c r="SZS8" s="143"/>
      <c r="SZT8" s="143"/>
      <c r="SZU8" s="143"/>
      <c r="SZV8" s="143"/>
      <c r="SZW8" s="143"/>
      <c r="SZX8" s="143"/>
      <c r="SZY8" s="143"/>
      <c r="SZZ8" s="143"/>
      <c r="TAA8" s="143"/>
      <c r="TAB8" s="143"/>
      <c r="TAC8" s="143"/>
      <c r="TAD8" s="143"/>
      <c r="TAE8" s="143"/>
      <c r="TAF8" s="143"/>
      <c r="TAG8" s="143"/>
      <c r="TAH8" s="143"/>
      <c r="TAI8" s="143"/>
      <c r="TAJ8" s="143"/>
      <c r="TAK8" s="143"/>
      <c r="TAL8" s="143"/>
      <c r="TAM8" s="143"/>
      <c r="TAN8" s="143"/>
      <c r="TAO8" s="143"/>
      <c r="TAP8" s="143"/>
      <c r="TAQ8" s="143"/>
      <c r="TAR8" s="143"/>
      <c r="TAS8" s="143"/>
      <c r="TAT8" s="143"/>
      <c r="TAU8" s="143"/>
      <c r="TAV8" s="143"/>
      <c r="TAW8" s="143"/>
      <c r="TAX8" s="143"/>
      <c r="TAY8" s="143"/>
      <c r="TAZ8" s="143"/>
      <c r="TBA8" s="143"/>
      <c r="TBB8" s="143"/>
      <c r="TBC8" s="143"/>
      <c r="TBD8" s="143"/>
      <c r="TBE8" s="143"/>
      <c r="TBF8" s="143"/>
      <c r="TBG8" s="143"/>
      <c r="TBH8" s="143"/>
      <c r="TBI8" s="143"/>
      <c r="TBJ8" s="143"/>
      <c r="TBK8" s="143"/>
      <c r="TBL8" s="143"/>
      <c r="TBM8" s="143"/>
      <c r="TBN8" s="143"/>
      <c r="TBO8" s="143"/>
      <c r="TBP8" s="143"/>
      <c r="TBQ8" s="143"/>
      <c r="TBR8" s="143"/>
      <c r="TBS8" s="143"/>
      <c r="TBT8" s="143"/>
      <c r="TBU8" s="143"/>
      <c r="TBV8" s="143"/>
      <c r="TBW8" s="143"/>
      <c r="TBX8" s="143"/>
      <c r="TBY8" s="143"/>
      <c r="TBZ8" s="143"/>
      <c r="TCA8" s="143"/>
      <c r="TCB8" s="143"/>
      <c r="TCC8" s="143"/>
      <c r="TCD8" s="143"/>
      <c r="TCE8" s="143"/>
      <c r="TCF8" s="143"/>
      <c r="TCG8" s="143"/>
      <c r="TCH8" s="143"/>
      <c r="TCI8" s="143"/>
      <c r="TCJ8" s="143"/>
      <c r="TCK8" s="143"/>
      <c r="TCL8" s="143"/>
      <c r="TCM8" s="143"/>
      <c r="TCN8" s="143"/>
      <c r="TCO8" s="143"/>
      <c r="TCP8" s="143"/>
      <c r="TCQ8" s="143"/>
      <c r="TCR8" s="143"/>
      <c r="TCS8" s="143"/>
      <c r="TCT8" s="143"/>
      <c r="TCU8" s="143"/>
      <c r="TCV8" s="143"/>
      <c r="TCW8" s="143"/>
      <c r="TCX8" s="143"/>
      <c r="TCY8" s="143"/>
      <c r="TCZ8" s="143"/>
      <c r="TDA8" s="143"/>
      <c r="TDB8" s="143"/>
      <c r="TDC8" s="143"/>
      <c r="TDD8" s="143"/>
      <c r="TDE8" s="143"/>
      <c r="TDF8" s="143"/>
      <c r="TDG8" s="143"/>
      <c r="TDH8" s="143"/>
      <c r="TDI8" s="143"/>
      <c r="TDJ8" s="143"/>
      <c r="TDK8" s="143"/>
      <c r="TDL8" s="143"/>
      <c r="TDM8" s="143"/>
      <c r="TDN8" s="143"/>
      <c r="TDO8" s="143"/>
      <c r="TDP8" s="143"/>
      <c r="TDQ8" s="143"/>
      <c r="TDR8" s="143"/>
      <c r="TDS8" s="143"/>
      <c r="TDT8" s="143"/>
      <c r="TDU8" s="143"/>
      <c r="TDV8" s="143"/>
      <c r="TDW8" s="143"/>
      <c r="TDX8" s="143"/>
      <c r="TDY8" s="143"/>
      <c r="TDZ8" s="143"/>
      <c r="TEA8" s="143"/>
      <c r="TEB8" s="143"/>
      <c r="TEC8" s="143"/>
      <c r="TED8" s="143"/>
      <c r="TEE8" s="143"/>
      <c r="TEF8" s="143"/>
      <c r="TEG8" s="143"/>
      <c r="TEH8" s="143"/>
      <c r="TEI8" s="143"/>
      <c r="TEJ8" s="143"/>
      <c r="TEK8" s="143"/>
      <c r="TEL8" s="143"/>
      <c r="TEM8" s="143"/>
      <c r="TEN8" s="143"/>
      <c r="TEO8" s="143"/>
      <c r="TEP8" s="143"/>
      <c r="TEQ8" s="143"/>
      <c r="TER8" s="143"/>
      <c r="TES8" s="143"/>
      <c r="TET8" s="143"/>
      <c r="TEU8" s="143"/>
      <c r="TEV8" s="143"/>
      <c r="TEW8" s="143"/>
      <c r="TEX8" s="143"/>
      <c r="TEY8" s="143"/>
      <c r="TEZ8" s="143"/>
      <c r="TFA8" s="143"/>
      <c r="TFB8" s="143"/>
      <c r="TFC8" s="143"/>
      <c r="TFD8" s="143"/>
      <c r="TFE8" s="143"/>
      <c r="TFF8" s="143"/>
      <c r="TFG8" s="143"/>
      <c r="TFH8" s="143"/>
      <c r="TFI8" s="143"/>
      <c r="TFJ8" s="143"/>
      <c r="TFK8" s="143"/>
      <c r="TFL8" s="143"/>
      <c r="TFM8" s="143"/>
      <c r="TFN8" s="143"/>
      <c r="TFO8" s="143"/>
      <c r="TFP8" s="143"/>
      <c r="TFQ8" s="143"/>
      <c r="TFR8" s="143"/>
      <c r="TFS8" s="143"/>
      <c r="TFT8" s="143"/>
      <c r="TFU8" s="143"/>
      <c r="TFV8" s="143"/>
      <c r="TFW8" s="143"/>
      <c r="TFX8" s="143"/>
      <c r="TFY8" s="143"/>
      <c r="TFZ8" s="143"/>
      <c r="TGA8" s="143"/>
      <c r="TGB8" s="143"/>
      <c r="TGC8" s="143"/>
      <c r="TGD8" s="143"/>
      <c r="TGE8" s="143"/>
      <c r="TGF8" s="143"/>
      <c r="TGG8" s="143"/>
      <c r="TGH8" s="143"/>
      <c r="TGI8" s="143"/>
      <c r="TGJ8" s="143"/>
      <c r="TGK8" s="143"/>
      <c r="TGL8" s="143"/>
      <c r="TGM8" s="143"/>
      <c r="TGN8" s="143"/>
      <c r="TGO8" s="143"/>
      <c r="TGP8" s="143"/>
      <c r="TGQ8" s="143"/>
      <c r="TGR8" s="143"/>
      <c r="TGS8" s="143"/>
      <c r="TGT8" s="143"/>
      <c r="TGU8" s="143"/>
      <c r="TGV8" s="143"/>
      <c r="TGW8" s="143"/>
      <c r="TGX8" s="143"/>
      <c r="TGY8" s="143"/>
      <c r="TGZ8" s="143"/>
      <c r="THA8" s="143"/>
      <c r="THB8" s="143"/>
      <c r="THC8" s="143"/>
      <c r="THD8" s="143"/>
      <c r="THE8" s="143"/>
      <c r="THF8" s="143"/>
      <c r="THG8" s="143"/>
      <c r="THH8" s="143"/>
      <c r="THI8" s="143"/>
      <c r="THJ8" s="143"/>
      <c r="THK8" s="143"/>
      <c r="THL8" s="143"/>
      <c r="THM8" s="143"/>
      <c r="THN8" s="143"/>
      <c r="THO8" s="143"/>
      <c r="THP8" s="143"/>
      <c r="THQ8" s="143"/>
      <c r="THR8" s="143"/>
      <c r="THS8" s="143"/>
      <c r="THT8" s="143"/>
      <c r="THU8" s="143"/>
      <c r="THV8" s="143"/>
      <c r="THW8" s="143"/>
      <c r="THX8" s="143"/>
      <c r="THY8" s="143"/>
      <c r="THZ8" s="143"/>
      <c r="TIA8" s="143"/>
      <c r="TIB8" s="143"/>
      <c r="TIC8" s="143"/>
      <c r="TID8" s="143"/>
      <c r="TIE8" s="143"/>
      <c r="TIF8" s="143"/>
      <c r="TIG8" s="143"/>
      <c r="TIH8" s="143"/>
      <c r="TII8" s="143"/>
      <c r="TIJ8" s="143"/>
      <c r="TIK8" s="143"/>
      <c r="TIL8" s="143"/>
      <c r="TIM8" s="143"/>
      <c r="TIN8" s="143"/>
      <c r="TIO8" s="143"/>
      <c r="TIP8" s="143"/>
      <c r="TIQ8" s="143"/>
      <c r="TIR8" s="143"/>
      <c r="TIS8" s="143"/>
      <c r="TIT8" s="143"/>
      <c r="TIU8" s="143"/>
      <c r="TIV8" s="143"/>
      <c r="TIW8" s="143"/>
      <c r="TIX8" s="143"/>
      <c r="TIY8" s="143"/>
      <c r="TIZ8" s="143"/>
      <c r="TJA8" s="143"/>
      <c r="TJB8" s="143"/>
      <c r="TJC8" s="143"/>
      <c r="TJD8" s="143"/>
      <c r="TJE8" s="143"/>
      <c r="TJF8" s="143"/>
      <c r="TJG8" s="143"/>
      <c r="TJH8" s="143"/>
      <c r="TJI8" s="143"/>
      <c r="TJJ8" s="143"/>
      <c r="TJK8" s="143"/>
      <c r="TJL8" s="143"/>
      <c r="TJM8" s="143"/>
      <c r="TJN8" s="143"/>
      <c r="TJO8" s="143"/>
      <c r="TJP8" s="143"/>
      <c r="TJQ8" s="143"/>
      <c r="TJR8" s="143"/>
      <c r="TJS8" s="143"/>
      <c r="TJT8" s="143"/>
      <c r="TJU8" s="143"/>
      <c r="TJV8" s="143"/>
      <c r="TJW8" s="143"/>
      <c r="TJX8" s="143"/>
      <c r="TJY8" s="143"/>
      <c r="TJZ8" s="143"/>
      <c r="TKA8" s="143"/>
      <c r="TKB8" s="143"/>
      <c r="TKC8" s="143"/>
      <c r="TKD8" s="143"/>
      <c r="TKE8" s="143"/>
      <c r="TKF8" s="143"/>
      <c r="TKG8" s="143"/>
      <c r="TKH8" s="143"/>
      <c r="TKI8" s="143"/>
      <c r="TKJ8" s="143"/>
      <c r="TKK8" s="143"/>
      <c r="TKL8" s="143"/>
      <c r="TKM8" s="143"/>
      <c r="TKN8" s="143"/>
      <c r="TKO8" s="143"/>
      <c r="TKP8" s="143"/>
      <c r="TKQ8" s="143"/>
      <c r="TKR8" s="143"/>
      <c r="TKS8" s="143"/>
      <c r="TKT8" s="143"/>
      <c r="TKU8" s="143"/>
      <c r="TKV8" s="143"/>
      <c r="TKW8" s="143"/>
      <c r="TKX8" s="143"/>
      <c r="TKY8" s="143"/>
      <c r="TKZ8" s="143"/>
      <c r="TLA8" s="143"/>
      <c r="TLB8" s="143"/>
      <c r="TLC8" s="143"/>
      <c r="TLD8" s="143"/>
      <c r="TLE8" s="143"/>
      <c r="TLF8" s="143"/>
      <c r="TLG8" s="143"/>
      <c r="TLH8" s="143"/>
      <c r="TLI8" s="143"/>
      <c r="TLJ8" s="143"/>
      <c r="TLK8" s="143"/>
      <c r="TLL8" s="143"/>
      <c r="TLM8" s="143"/>
      <c r="TLN8" s="143"/>
      <c r="TLO8" s="143"/>
      <c r="TLP8" s="143"/>
      <c r="TLQ8" s="143"/>
      <c r="TLR8" s="143"/>
      <c r="TLS8" s="143"/>
      <c r="TLT8" s="143"/>
      <c r="TLU8" s="143"/>
      <c r="TLV8" s="143"/>
      <c r="TLW8" s="143"/>
      <c r="TLX8" s="143"/>
      <c r="TLY8" s="143"/>
      <c r="TLZ8" s="143"/>
      <c r="TMA8" s="143"/>
      <c r="TMB8" s="143"/>
      <c r="TMC8" s="143"/>
      <c r="TMD8" s="143"/>
      <c r="TME8" s="143"/>
      <c r="TMF8" s="143"/>
      <c r="TMG8" s="143"/>
      <c r="TMH8" s="143"/>
      <c r="TMI8" s="143"/>
      <c r="TMJ8" s="143"/>
      <c r="TMK8" s="143"/>
      <c r="TML8" s="143"/>
      <c r="TMM8" s="143"/>
      <c r="TMN8" s="143"/>
      <c r="TMO8" s="143"/>
      <c r="TMP8" s="143"/>
      <c r="TMQ8" s="143"/>
      <c r="TMR8" s="143"/>
      <c r="TMS8" s="143"/>
      <c r="TMT8" s="143"/>
      <c r="TMU8" s="143"/>
      <c r="TMV8" s="143"/>
      <c r="TMW8" s="143"/>
      <c r="TMX8" s="143"/>
      <c r="TMY8" s="143"/>
      <c r="TMZ8" s="143"/>
      <c r="TNA8" s="143"/>
      <c r="TNB8" s="143"/>
      <c r="TNC8" s="143"/>
      <c r="TND8" s="143"/>
      <c r="TNE8" s="143"/>
      <c r="TNF8" s="143"/>
      <c r="TNG8" s="143"/>
      <c r="TNH8" s="143"/>
      <c r="TNI8" s="143"/>
      <c r="TNJ8" s="143"/>
      <c r="TNK8" s="143"/>
      <c r="TNL8" s="143"/>
      <c r="TNM8" s="143"/>
      <c r="TNN8" s="143"/>
      <c r="TNO8" s="143"/>
      <c r="TNP8" s="143"/>
      <c r="TNQ8" s="143"/>
      <c r="TNR8" s="143"/>
      <c r="TNS8" s="143"/>
      <c r="TNT8" s="143"/>
      <c r="TNU8" s="143"/>
      <c r="TNV8" s="143"/>
      <c r="TNW8" s="143"/>
      <c r="TNX8" s="143"/>
      <c r="TNY8" s="143"/>
      <c r="TNZ8" s="143"/>
      <c r="TOA8" s="143"/>
      <c r="TOB8" s="143"/>
      <c r="TOC8" s="143"/>
      <c r="TOD8" s="143"/>
      <c r="TOE8" s="143"/>
      <c r="TOF8" s="143"/>
      <c r="TOG8" s="143"/>
      <c r="TOH8" s="143"/>
      <c r="TOI8" s="143"/>
      <c r="TOJ8" s="143"/>
      <c r="TOK8" s="143"/>
      <c r="TOL8" s="143"/>
      <c r="TOM8" s="143"/>
      <c r="TON8" s="143"/>
      <c r="TOO8" s="143"/>
      <c r="TOP8" s="143"/>
      <c r="TOQ8" s="143"/>
      <c r="TOR8" s="143"/>
      <c r="TOS8" s="143"/>
      <c r="TOT8" s="143"/>
      <c r="TOU8" s="143"/>
      <c r="TOV8" s="143"/>
      <c r="TOW8" s="143"/>
      <c r="TOX8" s="143"/>
      <c r="TOY8" s="143"/>
      <c r="TOZ8" s="143"/>
      <c r="TPA8" s="143"/>
      <c r="TPB8" s="143"/>
      <c r="TPC8" s="143"/>
      <c r="TPD8" s="143"/>
      <c r="TPE8" s="143"/>
      <c r="TPF8" s="143"/>
      <c r="TPG8" s="143"/>
      <c r="TPH8" s="143"/>
      <c r="TPI8" s="143"/>
      <c r="TPJ8" s="143"/>
      <c r="TPK8" s="143"/>
      <c r="TPL8" s="143"/>
      <c r="TPM8" s="143"/>
      <c r="TPN8" s="143"/>
      <c r="TPO8" s="143"/>
      <c r="TPP8" s="143"/>
      <c r="TPQ8" s="143"/>
      <c r="TPR8" s="143"/>
      <c r="TPS8" s="143"/>
      <c r="TPT8" s="143"/>
      <c r="TPU8" s="143"/>
      <c r="TPV8" s="143"/>
      <c r="TPW8" s="143"/>
      <c r="TPX8" s="143"/>
      <c r="TPY8" s="143"/>
      <c r="TPZ8" s="143"/>
      <c r="TQA8" s="143"/>
      <c r="TQB8" s="143"/>
      <c r="TQC8" s="143"/>
      <c r="TQD8" s="143"/>
      <c r="TQE8" s="143"/>
      <c r="TQF8" s="143"/>
      <c r="TQG8" s="143"/>
      <c r="TQH8" s="143"/>
      <c r="TQI8" s="143"/>
      <c r="TQJ8" s="143"/>
      <c r="TQK8" s="143"/>
      <c r="TQL8" s="143"/>
      <c r="TQM8" s="143"/>
      <c r="TQN8" s="143"/>
      <c r="TQO8" s="143"/>
      <c r="TQP8" s="143"/>
      <c r="TQQ8" s="143"/>
      <c r="TQR8" s="143"/>
      <c r="TQS8" s="143"/>
      <c r="TQT8" s="143"/>
      <c r="TQU8" s="143"/>
      <c r="TQV8" s="143"/>
      <c r="TQW8" s="143"/>
      <c r="TQX8" s="143"/>
      <c r="TQY8" s="143"/>
      <c r="TQZ8" s="143"/>
      <c r="TRA8" s="143"/>
      <c r="TRB8" s="143"/>
      <c r="TRC8" s="143"/>
      <c r="TRD8" s="143"/>
      <c r="TRE8" s="143"/>
      <c r="TRF8" s="143"/>
      <c r="TRG8" s="143"/>
      <c r="TRH8" s="143"/>
      <c r="TRI8" s="143"/>
      <c r="TRJ8" s="143"/>
      <c r="TRK8" s="143"/>
      <c r="TRL8" s="143"/>
      <c r="TRM8" s="143"/>
      <c r="TRN8" s="143"/>
      <c r="TRO8" s="143"/>
      <c r="TRP8" s="143"/>
      <c r="TRQ8" s="143"/>
      <c r="TRR8" s="143"/>
      <c r="TRS8" s="143"/>
      <c r="TRT8" s="143"/>
      <c r="TRU8" s="143"/>
      <c r="TRV8" s="143"/>
      <c r="TRW8" s="143"/>
      <c r="TRX8" s="143"/>
      <c r="TRY8" s="143"/>
      <c r="TRZ8" s="143"/>
      <c r="TSA8" s="143"/>
      <c r="TSB8" s="143"/>
      <c r="TSC8" s="143"/>
      <c r="TSD8" s="143"/>
      <c r="TSE8" s="143"/>
      <c r="TSF8" s="143"/>
      <c r="TSG8" s="143"/>
      <c r="TSH8" s="143"/>
      <c r="TSI8" s="143"/>
      <c r="TSJ8" s="143"/>
      <c r="TSK8" s="143"/>
      <c r="TSL8" s="143"/>
      <c r="TSM8" s="143"/>
      <c r="TSN8" s="143"/>
      <c r="TSO8" s="143"/>
      <c r="TSP8" s="143"/>
      <c r="TSQ8" s="143"/>
      <c r="TSR8" s="143"/>
      <c r="TSS8" s="143"/>
      <c r="TST8" s="143"/>
      <c r="TSU8" s="143"/>
      <c r="TSV8" s="143"/>
      <c r="TSW8" s="143"/>
      <c r="TSX8" s="143"/>
      <c r="TSY8" s="143"/>
      <c r="TSZ8" s="143"/>
      <c r="TTA8" s="143"/>
      <c r="TTB8" s="143"/>
      <c r="TTC8" s="143"/>
      <c r="TTD8" s="143"/>
      <c r="TTE8" s="143"/>
      <c r="TTF8" s="143"/>
      <c r="TTG8" s="143"/>
      <c r="TTH8" s="143"/>
      <c r="TTI8" s="143"/>
      <c r="TTJ8" s="143"/>
      <c r="TTK8" s="143"/>
      <c r="TTL8" s="143"/>
      <c r="TTM8" s="143"/>
      <c r="TTN8" s="143"/>
      <c r="TTO8" s="143"/>
      <c r="TTP8" s="143"/>
      <c r="TTQ8" s="143"/>
      <c r="TTR8" s="143"/>
      <c r="TTS8" s="143"/>
      <c r="TTT8" s="143"/>
      <c r="TTU8" s="143"/>
      <c r="TTV8" s="143"/>
      <c r="TTW8" s="143"/>
      <c r="TTX8" s="143"/>
      <c r="TTY8" s="143"/>
      <c r="TTZ8" s="143"/>
      <c r="TUA8" s="143"/>
      <c r="TUB8" s="143"/>
      <c r="TUC8" s="143"/>
      <c r="TUD8" s="143"/>
      <c r="TUE8" s="143"/>
      <c r="TUF8" s="143"/>
      <c r="TUG8" s="143"/>
      <c r="TUH8" s="143"/>
      <c r="TUI8" s="143"/>
      <c r="TUJ8" s="143"/>
      <c r="TUK8" s="143"/>
      <c r="TUL8" s="143"/>
      <c r="TUM8" s="143"/>
      <c r="TUN8" s="143"/>
      <c r="TUO8" s="143"/>
      <c r="TUP8" s="143"/>
      <c r="TUQ8" s="143"/>
      <c r="TUR8" s="143"/>
      <c r="TUS8" s="143"/>
      <c r="TUT8" s="143"/>
      <c r="TUU8" s="143"/>
      <c r="TUV8" s="143"/>
      <c r="TUW8" s="143"/>
      <c r="TUX8" s="143"/>
      <c r="TUY8" s="143"/>
      <c r="TUZ8" s="143"/>
      <c r="TVA8" s="143"/>
      <c r="TVB8" s="143"/>
      <c r="TVC8" s="143"/>
      <c r="TVD8" s="143"/>
      <c r="TVE8" s="143"/>
      <c r="TVF8" s="143"/>
      <c r="TVG8" s="143"/>
      <c r="TVH8" s="143"/>
      <c r="TVI8" s="143"/>
      <c r="TVJ8" s="143"/>
      <c r="TVK8" s="143"/>
      <c r="TVL8" s="143"/>
      <c r="TVM8" s="143"/>
      <c r="TVN8" s="143"/>
      <c r="TVO8" s="143"/>
      <c r="TVP8" s="143"/>
      <c r="TVQ8" s="143"/>
      <c r="TVR8" s="143"/>
      <c r="TVS8" s="143"/>
      <c r="TVT8" s="143"/>
      <c r="TVU8" s="143"/>
      <c r="TVV8" s="143"/>
      <c r="TVW8" s="143"/>
      <c r="TVX8" s="143"/>
      <c r="TVY8" s="143"/>
      <c r="TVZ8" s="143"/>
      <c r="TWA8" s="143"/>
      <c r="TWB8" s="143"/>
      <c r="TWC8" s="143"/>
      <c r="TWD8" s="143"/>
      <c r="TWE8" s="143"/>
      <c r="TWF8" s="143"/>
      <c r="TWG8" s="143"/>
      <c r="TWH8" s="143"/>
      <c r="TWI8" s="143"/>
      <c r="TWJ8" s="143"/>
      <c r="TWK8" s="143"/>
      <c r="TWL8" s="143"/>
      <c r="TWM8" s="143"/>
      <c r="TWN8" s="143"/>
      <c r="TWO8" s="143"/>
      <c r="TWP8" s="143"/>
      <c r="TWQ8" s="143"/>
      <c r="TWR8" s="143"/>
      <c r="TWS8" s="143"/>
      <c r="TWT8" s="143"/>
      <c r="TWU8" s="143"/>
      <c r="TWV8" s="143"/>
      <c r="TWW8" s="143"/>
      <c r="TWX8" s="143"/>
      <c r="TWY8" s="143"/>
      <c r="TWZ8" s="143"/>
      <c r="TXA8" s="143"/>
      <c r="TXB8" s="143"/>
      <c r="TXC8" s="143"/>
      <c r="TXD8" s="143"/>
      <c r="TXE8" s="143"/>
      <c r="TXF8" s="143"/>
      <c r="TXG8" s="143"/>
      <c r="TXH8" s="143"/>
      <c r="TXI8" s="143"/>
      <c r="TXJ8" s="143"/>
      <c r="TXK8" s="143"/>
      <c r="TXL8" s="143"/>
      <c r="TXM8" s="143"/>
      <c r="TXN8" s="143"/>
      <c r="TXO8" s="143"/>
      <c r="TXP8" s="143"/>
      <c r="TXQ8" s="143"/>
      <c r="TXR8" s="143"/>
      <c r="TXS8" s="143"/>
      <c r="TXT8" s="143"/>
      <c r="TXU8" s="143"/>
      <c r="TXV8" s="143"/>
      <c r="TXW8" s="143"/>
      <c r="TXX8" s="143"/>
      <c r="TXY8" s="143"/>
      <c r="TXZ8" s="143"/>
      <c r="TYA8" s="143"/>
      <c r="TYB8" s="143"/>
      <c r="TYC8" s="143"/>
      <c r="TYD8" s="143"/>
      <c r="TYE8" s="143"/>
      <c r="TYF8" s="143"/>
      <c r="TYG8" s="143"/>
      <c r="TYH8" s="143"/>
      <c r="TYI8" s="143"/>
      <c r="TYJ8" s="143"/>
      <c r="TYK8" s="143"/>
      <c r="TYL8" s="143"/>
      <c r="TYM8" s="143"/>
      <c r="TYN8" s="143"/>
      <c r="TYO8" s="143"/>
      <c r="TYP8" s="143"/>
      <c r="TYQ8" s="143"/>
      <c r="TYR8" s="143"/>
      <c r="TYS8" s="143"/>
      <c r="TYT8" s="143"/>
      <c r="TYU8" s="143"/>
      <c r="TYV8" s="143"/>
      <c r="TYW8" s="143"/>
      <c r="TYX8" s="143"/>
      <c r="TYY8" s="143"/>
      <c r="TYZ8" s="143"/>
      <c r="TZA8" s="143"/>
      <c r="TZB8" s="143"/>
      <c r="TZC8" s="143"/>
      <c r="TZD8" s="143"/>
      <c r="TZE8" s="143"/>
      <c r="TZF8" s="143"/>
      <c r="TZG8" s="143"/>
      <c r="TZH8" s="143"/>
      <c r="TZI8" s="143"/>
      <c r="TZJ8" s="143"/>
      <c r="TZK8" s="143"/>
      <c r="TZL8" s="143"/>
      <c r="TZM8" s="143"/>
      <c r="TZN8" s="143"/>
      <c r="TZO8" s="143"/>
      <c r="TZP8" s="143"/>
      <c r="TZQ8" s="143"/>
      <c r="TZR8" s="143"/>
      <c r="TZS8" s="143"/>
      <c r="TZT8" s="143"/>
      <c r="TZU8" s="143"/>
      <c r="TZV8" s="143"/>
      <c r="TZW8" s="143"/>
      <c r="TZX8" s="143"/>
      <c r="TZY8" s="143"/>
      <c r="TZZ8" s="143"/>
      <c r="UAA8" s="143"/>
      <c r="UAB8" s="143"/>
      <c r="UAC8" s="143"/>
      <c r="UAD8" s="143"/>
      <c r="UAE8" s="143"/>
      <c r="UAF8" s="143"/>
      <c r="UAG8" s="143"/>
      <c r="UAH8" s="143"/>
      <c r="UAI8" s="143"/>
      <c r="UAJ8" s="143"/>
      <c r="UAK8" s="143"/>
      <c r="UAL8" s="143"/>
      <c r="UAM8" s="143"/>
      <c r="UAN8" s="143"/>
      <c r="UAO8" s="143"/>
      <c r="UAP8" s="143"/>
      <c r="UAQ8" s="143"/>
      <c r="UAR8" s="143"/>
      <c r="UAS8" s="143"/>
      <c r="UAT8" s="143"/>
      <c r="UAU8" s="143"/>
      <c r="UAV8" s="143"/>
      <c r="UAW8" s="143"/>
      <c r="UAX8" s="143"/>
      <c r="UAY8" s="143"/>
      <c r="UAZ8" s="143"/>
      <c r="UBA8" s="143"/>
      <c r="UBB8" s="143"/>
      <c r="UBC8" s="143"/>
      <c r="UBD8" s="143"/>
      <c r="UBE8" s="143"/>
      <c r="UBF8" s="143"/>
      <c r="UBG8" s="143"/>
      <c r="UBH8" s="143"/>
      <c r="UBI8" s="143"/>
      <c r="UBJ8" s="143"/>
      <c r="UBK8" s="143"/>
      <c r="UBL8" s="143"/>
      <c r="UBM8" s="143"/>
      <c r="UBN8" s="143"/>
      <c r="UBO8" s="143"/>
      <c r="UBP8" s="143"/>
      <c r="UBQ8" s="143"/>
      <c r="UBR8" s="143"/>
      <c r="UBS8" s="143"/>
      <c r="UBT8" s="143"/>
      <c r="UBU8" s="143"/>
      <c r="UBV8" s="143"/>
      <c r="UBW8" s="143"/>
      <c r="UBX8" s="143"/>
      <c r="UBY8" s="143"/>
      <c r="UBZ8" s="143"/>
      <c r="UCA8" s="143"/>
      <c r="UCB8" s="143"/>
      <c r="UCC8" s="143"/>
      <c r="UCD8" s="143"/>
      <c r="UCE8" s="143"/>
      <c r="UCF8" s="143"/>
      <c r="UCG8" s="143"/>
      <c r="UCH8" s="143"/>
      <c r="UCI8" s="143"/>
      <c r="UCJ8" s="143"/>
      <c r="UCK8" s="143"/>
      <c r="UCL8" s="143"/>
      <c r="UCM8" s="143"/>
      <c r="UCN8" s="143"/>
      <c r="UCO8" s="143"/>
      <c r="UCP8" s="143"/>
      <c r="UCQ8" s="143"/>
      <c r="UCR8" s="143"/>
      <c r="UCS8" s="143"/>
      <c r="UCT8" s="143"/>
      <c r="UCU8" s="143"/>
      <c r="UCV8" s="143"/>
      <c r="UCW8" s="143"/>
      <c r="UCX8" s="143"/>
      <c r="UCY8" s="143"/>
      <c r="UCZ8" s="143"/>
      <c r="UDA8" s="143"/>
      <c r="UDB8" s="143"/>
      <c r="UDC8" s="143"/>
      <c r="UDD8" s="143"/>
      <c r="UDE8" s="143"/>
      <c r="UDF8" s="143"/>
      <c r="UDG8" s="143"/>
      <c r="UDH8" s="143"/>
      <c r="UDI8" s="143"/>
      <c r="UDJ8" s="143"/>
      <c r="UDK8" s="143"/>
      <c r="UDL8" s="143"/>
      <c r="UDM8" s="143"/>
      <c r="UDN8" s="143"/>
      <c r="UDO8" s="143"/>
      <c r="UDP8" s="143"/>
      <c r="UDQ8" s="143"/>
      <c r="UDR8" s="143"/>
      <c r="UDS8" s="143"/>
      <c r="UDT8" s="143"/>
      <c r="UDU8" s="143"/>
      <c r="UDV8" s="143"/>
      <c r="UDW8" s="143"/>
      <c r="UDX8" s="143"/>
      <c r="UDY8" s="143"/>
      <c r="UDZ8" s="143"/>
      <c r="UEA8" s="143"/>
      <c r="UEB8" s="143"/>
      <c r="UEC8" s="143"/>
      <c r="UED8" s="143"/>
      <c r="UEE8" s="143"/>
      <c r="UEF8" s="143"/>
      <c r="UEG8" s="143"/>
      <c r="UEH8" s="143"/>
      <c r="UEI8" s="143"/>
      <c r="UEJ8" s="143"/>
      <c r="UEK8" s="143"/>
      <c r="UEL8" s="143"/>
      <c r="UEM8" s="143"/>
      <c r="UEN8" s="143"/>
      <c r="UEO8" s="143"/>
      <c r="UEP8" s="143"/>
      <c r="UEQ8" s="143"/>
      <c r="UER8" s="143"/>
      <c r="UES8" s="143"/>
      <c r="UET8" s="143"/>
      <c r="UEU8" s="143"/>
      <c r="UEV8" s="143"/>
      <c r="UEW8" s="143"/>
      <c r="UEX8" s="143"/>
      <c r="UEY8" s="143"/>
      <c r="UEZ8" s="143"/>
      <c r="UFA8" s="143"/>
      <c r="UFB8" s="143"/>
      <c r="UFC8" s="143"/>
      <c r="UFD8" s="143"/>
      <c r="UFE8" s="143"/>
      <c r="UFF8" s="143"/>
      <c r="UFG8" s="143"/>
      <c r="UFH8" s="143"/>
      <c r="UFI8" s="143"/>
      <c r="UFJ8" s="143"/>
      <c r="UFK8" s="143"/>
      <c r="UFL8" s="143"/>
      <c r="UFM8" s="143"/>
      <c r="UFN8" s="143"/>
      <c r="UFO8" s="143"/>
      <c r="UFP8" s="143"/>
      <c r="UFQ8" s="143"/>
      <c r="UFR8" s="143"/>
      <c r="UFS8" s="143"/>
      <c r="UFT8" s="143"/>
      <c r="UFU8" s="143"/>
      <c r="UFV8" s="143"/>
      <c r="UFW8" s="143"/>
      <c r="UFX8" s="143"/>
      <c r="UFY8" s="143"/>
      <c r="UFZ8" s="143"/>
      <c r="UGA8" s="143"/>
      <c r="UGB8" s="143"/>
      <c r="UGC8" s="143"/>
      <c r="UGD8" s="143"/>
      <c r="UGE8" s="143"/>
      <c r="UGF8" s="143"/>
      <c r="UGG8" s="143"/>
      <c r="UGH8" s="143"/>
      <c r="UGI8" s="143"/>
      <c r="UGJ8" s="143"/>
      <c r="UGK8" s="143"/>
      <c r="UGL8" s="143"/>
      <c r="UGM8" s="143"/>
      <c r="UGN8" s="143"/>
      <c r="UGO8" s="143"/>
      <c r="UGP8" s="143"/>
      <c r="UGQ8" s="143"/>
      <c r="UGR8" s="143"/>
      <c r="UGS8" s="143"/>
      <c r="UGT8" s="143"/>
      <c r="UGU8" s="143"/>
      <c r="UGV8" s="143"/>
      <c r="UGW8" s="143"/>
      <c r="UGX8" s="143"/>
      <c r="UGY8" s="143"/>
      <c r="UGZ8" s="143"/>
      <c r="UHA8" s="143"/>
      <c r="UHB8" s="143"/>
      <c r="UHC8" s="143"/>
      <c r="UHD8" s="143"/>
      <c r="UHE8" s="143"/>
      <c r="UHF8" s="143"/>
      <c r="UHG8" s="143"/>
      <c r="UHH8" s="143"/>
      <c r="UHI8" s="143"/>
      <c r="UHJ8" s="143"/>
      <c r="UHK8" s="143"/>
      <c r="UHL8" s="143"/>
      <c r="UHM8" s="143"/>
      <c r="UHN8" s="143"/>
      <c r="UHO8" s="143"/>
      <c r="UHP8" s="143"/>
      <c r="UHQ8" s="143"/>
      <c r="UHR8" s="143"/>
      <c r="UHS8" s="143"/>
      <c r="UHT8" s="143"/>
      <c r="UHU8" s="143"/>
      <c r="UHV8" s="143"/>
      <c r="UHW8" s="143"/>
      <c r="UHX8" s="143"/>
      <c r="UHY8" s="143"/>
      <c r="UHZ8" s="143"/>
      <c r="UIA8" s="143"/>
      <c r="UIB8" s="143"/>
      <c r="UIC8" s="143"/>
      <c r="UID8" s="143"/>
      <c r="UIE8" s="143"/>
      <c r="UIF8" s="143"/>
      <c r="UIG8" s="143"/>
      <c r="UIH8" s="143"/>
      <c r="UII8" s="143"/>
      <c r="UIJ8" s="143"/>
      <c r="UIK8" s="143"/>
      <c r="UIL8" s="143"/>
      <c r="UIM8" s="143"/>
      <c r="UIN8" s="143"/>
      <c r="UIO8" s="143"/>
      <c r="UIP8" s="143"/>
      <c r="UIQ8" s="143"/>
      <c r="UIR8" s="143"/>
      <c r="UIS8" s="143"/>
      <c r="UIT8" s="143"/>
      <c r="UIU8" s="143"/>
      <c r="UIV8" s="143"/>
      <c r="UIW8" s="143"/>
      <c r="UIX8" s="143"/>
      <c r="UIY8" s="143"/>
      <c r="UIZ8" s="143"/>
      <c r="UJA8" s="143"/>
      <c r="UJB8" s="143"/>
      <c r="UJC8" s="143"/>
      <c r="UJD8" s="143"/>
      <c r="UJE8" s="143"/>
      <c r="UJF8" s="143"/>
      <c r="UJG8" s="143"/>
      <c r="UJH8" s="143"/>
      <c r="UJI8" s="143"/>
      <c r="UJJ8" s="143"/>
      <c r="UJK8" s="143"/>
      <c r="UJL8" s="143"/>
      <c r="UJM8" s="143"/>
      <c r="UJN8" s="143"/>
      <c r="UJO8" s="143"/>
      <c r="UJP8" s="143"/>
      <c r="UJQ8" s="143"/>
      <c r="UJR8" s="143"/>
      <c r="UJS8" s="143"/>
      <c r="UJT8" s="143"/>
      <c r="UJU8" s="143"/>
      <c r="UJV8" s="143"/>
      <c r="UJW8" s="143"/>
      <c r="UJX8" s="143"/>
      <c r="UJY8" s="143"/>
      <c r="UJZ8" s="143"/>
      <c r="UKA8" s="143"/>
      <c r="UKB8" s="143"/>
      <c r="UKC8" s="143"/>
      <c r="UKD8" s="143"/>
      <c r="UKE8" s="143"/>
      <c r="UKF8" s="143"/>
      <c r="UKG8" s="143"/>
      <c r="UKH8" s="143"/>
      <c r="UKI8" s="143"/>
      <c r="UKJ8" s="143"/>
      <c r="UKK8" s="143"/>
      <c r="UKL8" s="143"/>
      <c r="UKM8" s="143"/>
      <c r="UKN8" s="143"/>
      <c r="UKO8" s="143"/>
      <c r="UKP8" s="143"/>
      <c r="UKQ8" s="143"/>
      <c r="UKR8" s="143"/>
      <c r="UKS8" s="143"/>
      <c r="UKT8" s="143"/>
      <c r="UKU8" s="143"/>
      <c r="UKV8" s="143"/>
      <c r="UKW8" s="143"/>
      <c r="UKX8" s="143"/>
      <c r="UKY8" s="143"/>
      <c r="UKZ8" s="143"/>
      <c r="ULA8" s="143"/>
      <c r="ULB8" s="143"/>
      <c r="ULC8" s="143"/>
      <c r="ULD8" s="143"/>
      <c r="ULE8" s="143"/>
      <c r="ULF8" s="143"/>
      <c r="ULG8" s="143"/>
      <c r="ULH8" s="143"/>
      <c r="ULI8" s="143"/>
      <c r="ULJ8" s="143"/>
      <c r="ULK8" s="143"/>
      <c r="ULL8" s="143"/>
      <c r="ULM8" s="143"/>
      <c r="ULN8" s="143"/>
      <c r="ULO8" s="143"/>
      <c r="ULP8" s="143"/>
      <c r="ULQ8" s="143"/>
      <c r="ULR8" s="143"/>
      <c r="ULS8" s="143"/>
      <c r="ULT8" s="143"/>
      <c r="ULU8" s="143"/>
      <c r="ULV8" s="143"/>
      <c r="ULW8" s="143"/>
      <c r="ULX8" s="143"/>
      <c r="ULY8" s="143"/>
      <c r="ULZ8" s="143"/>
      <c r="UMA8" s="143"/>
      <c r="UMB8" s="143"/>
      <c r="UMC8" s="143"/>
      <c r="UMD8" s="143"/>
      <c r="UME8" s="143"/>
      <c r="UMF8" s="143"/>
      <c r="UMG8" s="143"/>
      <c r="UMH8" s="143"/>
      <c r="UMI8" s="143"/>
      <c r="UMJ8" s="143"/>
      <c r="UMK8" s="143"/>
      <c r="UML8" s="143"/>
      <c r="UMM8" s="143"/>
      <c r="UMN8" s="143"/>
      <c r="UMO8" s="143"/>
      <c r="UMP8" s="143"/>
      <c r="UMQ8" s="143"/>
      <c r="UMR8" s="143"/>
      <c r="UMS8" s="143"/>
      <c r="UMT8" s="143"/>
      <c r="UMU8" s="143"/>
      <c r="UMV8" s="143"/>
      <c r="UMW8" s="143"/>
      <c r="UMX8" s="143"/>
      <c r="UMY8" s="143"/>
      <c r="UMZ8" s="143"/>
      <c r="UNA8" s="143"/>
      <c r="UNB8" s="143"/>
      <c r="UNC8" s="143"/>
      <c r="UND8" s="143"/>
      <c r="UNE8" s="143"/>
      <c r="UNF8" s="143"/>
      <c r="UNG8" s="143"/>
      <c r="UNH8" s="143"/>
      <c r="UNI8" s="143"/>
      <c r="UNJ8" s="143"/>
      <c r="UNK8" s="143"/>
      <c r="UNL8" s="143"/>
      <c r="UNM8" s="143"/>
      <c r="UNN8" s="143"/>
      <c r="UNO8" s="143"/>
      <c r="UNP8" s="143"/>
      <c r="UNQ8" s="143"/>
      <c r="UNR8" s="143"/>
      <c r="UNS8" s="143"/>
      <c r="UNT8" s="143"/>
      <c r="UNU8" s="143"/>
      <c r="UNV8" s="143"/>
      <c r="UNW8" s="143"/>
      <c r="UNX8" s="143"/>
      <c r="UNY8" s="143"/>
      <c r="UNZ8" s="143"/>
      <c r="UOA8" s="143"/>
      <c r="UOB8" s="143"/>
      <c r="UOC8" s="143"/>
      <c r="UOD8" s="143"/>
      <c r="UOE8" s="143"/>
      <c r="UOF8" s="143"/>
      <c r="UOG8" s="143"/>
      <c r="UOH8" s="143"/>
      <c r="UOI8" s="143"/>
      <c r="UOJ8" s="143"/>
      <c r="UOK8" s="143"/>
      <c r="UOL8" s="143"/>
      <c r="UOM8" s="143"/>
      <c r="UON8" s="143"/>
      <c r="UOO8" s="143"/>
      <c r="UOP8" s="143"/>
      <c r="UOQ8" s="143"/>
      <c r="UOR8" s="143"/>
      <c r="UOS8" s="143"/>
      <c r="UOT8" s="143"/>
      <c r="UOU8" s="143"/>
      <c r="UOV8" s="143"/>
      <c r="UOW8" s="143"/>
      <c r="UOX8" s="143"/>
      <c r="UOY8" s="143"/>
      <c r="UOZ8" s="143"/>
      <c r="UPA8" s="143"/>
      <c r="UPB8" s="143"/>
      <c r="UPC8" s="143"/>
      <c r="UPD8" s="143"/>
      <c r="UPE8" s="143"/>
      <c r="UPF8" s="143"/>
      <c r="UPG8" s="143"/>
      <c r="UPH8" s="143"/>
      <c r="UPI8" s="143"/>
      <c r="UPJ8" s="143"/>
      <c r="UPK8" s="143"/>
      <c r="UPL8" s="143"/>
      <c r="UPM8" s="143"/>
      <c r="UPN8" s="143"/>
      <c r="UPO8" s="143"/>
      <c r="UPP8" s="143"/>
      <c r="UPQ8" s="143"/>
      <c r="UPR8" s="143"/>
      <c r="UPS8" s="143"/>
      <c r="UPT8" s="143"/>
      <c r="UPU8" s="143"/>
      <c r="UPV8" s="143"/>
      <c r="UPW8" s="143"/>
      <c r="UPX8" s="143"/>
      <c r="UPY8" s="143"/>
      <c r="UPZ8" s="143"/>
      <c r="UQA8" s="143"/>
      <c r="UQB8" s="143"/>
      <c r="UQC8" s="143"/>
      <c r="UQD8" s="143"/>
      <c r="UQE8" s="143"/>
      <c r="UQF8" s="143"/>
      <c r="UQG8" s="143"/>
      <c r="UQH8" s="143"/>
      <c r="UQI8" s="143"/>
      <c r="UQJ8" s="143"/>
      <c r="UQK8" s="143"/>
      <c r="UQL8" s="143"/>
      <c r="UQM8" s="143"/>
      <c r="UQN8" s="143"/>
      <c r="UQO8" s="143"/>
      <c r="UQP8" s="143"/>
      <c r="UQQ8" s="143"/>
      <c r="UQR8" s="143"/>
      <c r="UQS8" s="143"/>
      <c r="UQT8" s="143"/>
      <c r="UQU8" s="143"/>
      <c r="UQV8" s="143"/>
      <c r="UQW8" s="143"/>
      <c r="UQX8" s="143"/>
      <c r="UQY8" s="143"/>
      <c r="UQZ8" s="143"/>
      <c r="URA8" s="143"/>
      <c r="URB8" s="143"/>
      <c r="URC8" s="143"/>
      <c r="URD8" s="143"/>
      <c r="URE8" s="143"/>
      <c r="URF8" s="143"/>
      <c r="URG8" s="143"/>
      <c r="URH8" s="143"/>
      <c r="URI8" s="143"/>
      <c r="URJ8" s="143"/>
      <c r="URK8" s="143"/>
      <c r="URL8" s="143"/>
      <c r="URM8" s="143"/>
      <c r="URN8" s="143"/>
      <c r="URO8" s="143"/>
      <c r="URP8" s="143"/>
      <c r="URQ8" s="143"/>
      <c r="URR8" s="143"/>
      <c r="URS8" s="143"/>
      <c r="URT8" s="143"/>
      <c r="URU8" s="143"/>
      <c r="URV8" s="143"/>
      <c r="URW8" s="143"/>
      <c r="URX8" s="143"/>
      <c r="URY8" s="143"/>
      <c r="URZ8" s="143"/>
      <c r="USA8" s="143"/>
      <c r="USB8" s="143"/>
      <c r="USC8" s="143"/>
      <c r="USD8" s="143"/>
      <c r="USE8" s="143"/>
      <c r="USF8" s="143"/>
      <c r="USG8" s="143"/>
      <c r="USH8" s="143"/>
      <c r="USI8" s="143"/>
      <c r="USJ8" s="143"/>
      <c r="USK8" s="143"/>
      <c r="USL8" s="143"/>
      <c r="USM8" s="143"/>
      <c r="USN8" s="143"/>
      <c r="USO8" s="143"/>
      <c r="USP8" s="143"/>
      <c r="USQ8" s="143"/>
      <c r="USR8" s="143"/>
      <c r="USS8" s="143"/>
      <c r="UST8" s="143"/>
      <c r="USU8" s="143"/>
      <c r="USV8" s="143"/>
      <c r="USW8" s="143"/>
      <c r="USX8" s="143"/>
      <c r="USY8" s="143"/>
      <c r="USZ8" s="143"/>
      <c r="UTA8" s="143"/>
      <c r="UTB8" s="143"/>
      <c r="UTC8" s="143"/>
      <c r="UTD8" s="143"/>
      <c r="UTE8" s="143"/>
      <c r="UTF8" s="143"/>
      <c r="UTG8" s="143"/>
      <c r="UTH8" s="143"/>
      <c r="UTI8" s="143"/>
      <c r="UTJ8" s="143"/>
      <c r="UTK8" s="143"/>
      <c r="UTL8" s="143"/>
      <c r="UTM8" s="143"/>
      <c r="UTN8" s="143"/>
      <c r="UTO8" s="143"/>
      <c r="UTP8" s="143"/>
      <c r="UTQ8" s="143"/>
      <c r="UTR8" s="143"/>
      <c r="UTS8" s="143"/>
      <c r="UTT8" s="143"/>
      <c r="UTU8" s="143"/>
      <c r="UTV8" s="143"/>
      <c r="UTW8" s="143"/>
      <c r="UTX8" s="143"/>
      <c r="UTY8" s="143"/>
      <c r="UTZ8" s="143"/>
      <c r="UUA8" s="143"/>
      <c r="UUB8" s="143"/>
      <c r="UUC8" s="143"/>
      <c r="UUD8" s="143"/>
      <c r="UUE8" s="143"/>
      <c r="UUF8" s="143"/>
      <c r="UUG8" s="143"/>
      <c r="UUH8" s="143"/>
      <c r="UUI8" s="143"/>
      <c r="UUJ8" s="143"/>
      <c r="UUK8" s="143"/>
      <c r="UUL8" s="143"/>
      <c r="UUM8" s="143"/>
      <c r="UUN8" s="143"/>
      <c r="UUO8" s="143"/>
      <c r="UUP8" s="143"/>
      <c r="UUQ8" s="143"/>
      <c r="UUR8" s="143"/>
      <c r="UUS8" s="143"/>
      <c r="UUT8" s="143"/>
      <c r="UUU8" s="143"/>
      <c r="UUV8" s="143"/>
      <c r="UUW8" s="143"/>
      <c r="UUX8" s="143"/>
      <c r="UUY8" s="143"/>
      <c r="UUZ8" s="143"/>
      <c r="UVA8" s="143"/>
      <c r="UVB8" s="143"/>
      <c r="UVC8" s="143"/>
      <c r="UVD8" s="143"/>
      <c r="UVE8" s="143"/>
      <c r="UVF8" s="143"/>
      <c r="UVG8" s="143"/>
      <c r="UVH8" s="143"/>
      <c r="UVI8" s="143"/>
      <c r="UVJ8" s="143"/>
      <c r="UVK8" s="143"/>
      <c r="UVL8" s="143"/>
      <c r="UVM8" s="143"/>
      <c r="UVN8" s="143"/>
      <c r="UVO8" s="143"/>
      <c r="UVP8" s="143"/>
      <c r="UVQ8" s="143"/>
      <c r="UVR8" s="143"/>
      <c r="UVS8" s="143"/>
      <c r="UVT8" s="143"/>
      <c r="UVU8" s="143"/>
      <c r="UVV8" s="143"/>
      <c r="UVW8" s="143"/>
      <c r="UVX8" s="143"/>
      <c r="UVY8" s="143"/>
      <c r="UVZ8" s="143"/>
      <c r="UWA8" s="143"/>
      <c r="UWB8" s="143"/>
      <c r="UWC8" s="143"/>
      <c r="UWD8" s="143"/>
      <c r="UWE8" s="143"/>
      <c r="UWF8" s="143"/>
      <c r="UWG8" s="143"/>
      <c r="UWH8" s="143"/>
      <c r="UWI8" s="143"/>
      <c r="UWJ8" s="143"/>
      <c r="UWK8" s="143"/>
      <c r="UWL8" s="143"/>
      <c r="UWM8" s="143"/>
      <c r="UWN8" s="143"/>
      <c r="UWO8" s="143"/>
      <c r="UWP8" s="143"/>
      <c r="UWQ8" s="143"/>
      <c r="UWR8" s="143"/>
      <c r="UWS8" s="143"/>
      <c r="UWT8" s="143"/>
      <c r="UWU8" s="143"/>
      <c r="UWV8" s="143"/>
      <c r="UWW8" s="143"/>
      <c r="UWX8" s="143"/>
      <c r="UWY8" s="143"/>
      <c r="UWZ8" s="143"/>
      <c r="UXA8" s="143"/>
      <c r="UXB8" s="143"/>
      <c r="UXC8" s="143"/>
      <c r="UXD8" s="143"/>
      <c r="UXE8" s="143"/>
      <c r="UXF8" s="143"/>
      <c r="UXG8" s="143"/>
      <c r="UXH8" s="143"/>
      <c r="UXI8" s="143"/>
      <c r="UXJ8" s="143"/>
      <c r="UXK8" s="143"/>
      <c r="UXL8" s="143"/>
      <c r="UXM8" s="143"/>
      <c r="UXN8" s="143"/>
      <c r="UXO8" s="143"/>
      <c r="UXP8" s="143"/>
      <c r="UXQ8" s="143"/>
      <c r="UXR8" s="143"/>
      <c r="UXS8" s="143"/>
      <c r="UXT8" s="143"/>
      <c r="UXU8" s="143"/>
      <c r="UXV8" s="143"/>
      <c r="UXW8" s="143"/>
      <c r="UXX8" s="143"/>
      <c r="UXY8" s="143"/>
      <c r="UXZ8" s="143"/>
      <c r="UYA8" s="143"/>
      <c r="UYB8" s="143"/>
      <c r="UYC8" s="143"/>
      <c r="UYD8" s="143"/>
      <c r="UYE8" s="143"/>
      <c r="UYF8" s="143"/>
      <c r="UYG8" s="143"/>
      <c r="UYH8" s="143"/>
      <c r="UYI8" s="143"/>
      <c r="UYJ8" s="143"/>
      <c r="UYK8" s="143"/>
      <c r="UYL8" s="143"/>
      <c r="UYM8" s="143"/>
      <c r="UYN8" s="143"/>
      <c r="UYO8" s="143"/>
      <c r="UYP8" s="143"/>
      <c r="UYQ8" s="143"/>
      <c r="UYR8" s="143"/>
      <c r="UYS8" s="143"/>
      <c r="UYT8" s="143"/>
      <c r="UYU8" s="143"/>
      <c r="UYV8" s="143"/>
      <c r="UYW8" s="143"/>
      <c r="UYX8" s="143"/>
      <c r="UYY8" s="143"/>
      <c r="UYZ8" s="143"/>
      <c r="UZA8" s="143"/>
      <c r="UZB8" s="143"/>
      <c r="UZC8" s="143"/>
      <c r="UZD8" s="143"/>
      <c r="UZE8" s="143"/>
      <c r="UZF8" s="143"/>
      <c r="UZG8" s="143"/>
      <c r="UZH8" s="143"/>
      <c r="UZI8" s="143"/>
      <c r="UZJ8" s="143"/>
      <c r="UZK8" s="143"/>
      <c r="UZL8" s="143"/>
      <c r="UZM8" s="143"/>
      <c r="UZN8" s="143"/>
      <c r="UZO8" s="143"/>
      <c r="UZP8" s="143"/>
      <c r="UZQ8" s="143"/>
      <c r="UZR8" s="143"/>
      <c r="UZS8" s="143"/>
      <c r="UZT8" s="143"/>
      <c r="UZU8" s="143"/>
      <c r="UZV8" s="143"/>
      <c r="UZW8" s="143"/>
      <c r="UZX8" s="143"/>
      <c r="UZY8" s="143"/>
      <c r="UZZ8" s="143"/>
      <c r="VAA8" s="143"/>
      <c r="VAB8" s="143"/>
      <c r="VAC8" s="143"/>
      <c r="VAD8" s="143"/>
      <c r="VAE8" s="143"/>
      <c r="VAF8" s="143"/>
      <c r="VAG8" s="143"/>
      <c r="VAH8" s="143"/>
      <c r="VAI8" s="143"/>
      <c r="VAJ8" s="143"/>
      <c r="VAK8" s="143"/>
      <c r="VAL8" s="143"/>
      <c r="VAM8" s="143"/>
      <c r="VAN8" s="143"/>
      <c r="VAO8" s="143"/>
      <c r="VAP8" s="143"/>
      <c r="VAQ8" s="143"/>
      <c r="VAR8" s="143"/>
      <c r="VAS8" s="143"/>
      <c r="VAT8" s="143"/>
      <c r="VAU8" s="143"/>
      <c r="VAV8" s="143"/>
      <c r="VAW8" s="143"/>
      <c r="VAX8" s="143"/>
      <c r="VAY8" s="143"/>
      <c r="VAZ8" s="143"/>
      <c r="VBA8" s="143"/>
      <c r="VBB8" s="143"/>
      <c r="VBC8" s="143"/>
      <c r="VBD8" s="143"/>
      <c r="VBE8" s="143"/>
      <c r="VBF8" s="143"/>
      <c r="VBG8" s="143"/>
      <c r="VBH8" s="143"/>
      <c r="VBI8" s="143"/>
      <c r="VBJ8" s="143"/>
      <c r="VBK8" s="143"/>
      <c r="VBL8" s="143"/>
      <c r="VBM8" s="143"/>
      <c r="VBN8" s="143"/>
      <c r="VBO8" s="143"/>
      <c r="VBP8" s="143"/>
      <c r="VBQ8" s="143"/>
      <c r="VBR8" s="143"/>
      <c r="VBS8" s="143"/>
      <c r="VBT8" s="143"/>
      <c r="VBU8" s="143"/>
      <c r="VBV8" s="143"/>
      <c r="VBW8" s="143"/>
      <c r="VBX8" s="143"/>
      <c r="VBY8" s="143"/>
      <c r="VBZ8" s="143"/>
      <c r="VCA8" s="143"/>
      <c r="VCB8" s="143"/>
      <c r="VCC8" s="143"/>
      <c r="VCD8" s="143"/>
      <c r="VCE8" s="143"/>
      <c r="VCF8" s="143"/>
      <c r="VCG8" s="143"/>
      <c r="VCH8" s="143"/>
      <c r="VCI8" s="143"/>
      <c r="VCJ8" s="143"/>
      <c r="VCK8" s="143"/>
      <c r="VCL8" s="143"/>
      <c r="VCM8" s="143"/>
      <c r="VCN8" s="143"/>
      <c r="VCO8" s="143"/>
      <c r="VCP8" s="143"/>
      <c r="VCQ8" s="143"/>
      <c r="VCR8" s="143"/>
      <c r="VCS8" s="143"/>
      <c r="VCT8" s="143"/>
      <c r="VCU8" s="143"/>
      <c r="VCV8" s="143"/>
      <c r="VCW8" s="143"/>
      <c r="VCX8" s="143"/>
      <c r="VCY8" s="143"/>
      <c r="VCZ8" s="143"/>
      <c r="VDA8" s="143"/>
      <c r="VDB8" s="143"/>
      <c r="VDC8" s="143"/>
      <c r="VDD8" s="143"/>
      <c r="VDE8" s="143"/>
      <c r="VDF8" s="143"/>
      <c r="VDG8" s="143"/>
      <c r="VDH8" s="143"/>
      <c r="VDI8" s="143"/>
      <c r="VDJ8" s="143"/>
      <c r="VDK8" s="143"/>
      <c r="VDL8" s="143"/>
      <c r="VDM8" s="143"/>
      <c r="VDN8" s="143"/>
      <c r="VDO8" s="143"/>
      <c r="VDP8" s="143"/>
      <c r="VDQ8" s="143"/>
      <c r="VDR8" s="143"/>
      <c r="VDS8" s="143"/>
      <c r="VDT8" s="143"/>
      <c r="VDU8" s="143"/>
      <c r="VDV8" s="143"/>
      <c r="VDW8" s="143"/>
      <c r="VDX8" s="143"/>
      <c r="VDY8" s="143"/>
      <c r="VDZ8" s="143"/>
      <c r="VEA8" s="143"/>
      <c r="VEB8" s="143"/>
      <c r="VEC8" s="143"/>
      <c r="VED8" s="143"/>
      <c r="VEE8" s="143"/>
      <c r="VEF8" s="143"/>
      <c r="VEG8" s="143"/>
      <c r="VEH8" s="143"/>
      <c r="VEI8" s="143"/>
      <c r="VEJ8" s="143"/>
      <c r="VEK8" s="143"/>
      <c r="VEL8" s="143"/>
      <c r="VEM8" s="143"/>
      <c r="VEN8" s="143"/>
      <c r="VEO8" s="143"/>
      <c r="VEP8" s="143"/>
      <c r="VEQ8" s="143"/>
      <c r="VER8" s="143"/>
      <c r="VES8" s="143"/>
      <c r="VET8" s="143"/>
      <c r="VEU8" s="143"/>
      <c r="VEV8" s="143"/>
      <c r="VEW8" s="143"/>
      <c r="VEX8" s="143"/>
      <c r="VEY8" s="143"/>
      <c r="VEZ8" s="143"/>
      <c r="VFA8" s="143"/>
      <c r="VFB8" s="143"/>
      <c r="VFC8" s="143"/>
      <c r="VFD8" s="143"/>
      <c r="VFE8" s="143"/>
      <c r="VFF8" s="143"/>
      <c r="VFG8" s="143"/>
      <c r="VFH8" s="143"/>
      <c r="VFI8" s="143"/>
      <c r="VFJ8" s="143"/>
      <c r="VFK8" s="143"/>
      <c r="VFL8" s="143"/>
      <c r="VFM8" s="143"/>
      <c r="VFN8" s="143"/>
      <c r="VFO8" s="143"/>
      <c r="VFP8" s="143"/>
      <c r="VFQ8" s="143"/>
      <c r="VFR8" s="143"/>
      <c r="VFS8" s="143"/>
      <c r="VFT8" s="143"/>
      <c r="VFU8" s="143"/>
      <c r="VFV8" s="143"/>
      <c r="VFW8" s="143"/>
      <c r="VFX8" s="143"/>
      <c r="VFY8" s="143"/>
      <c r="VFZ8" s="143"/>
      <c r="VGA8" s="143"/>
      <c r="VGB8" s="143"/>
      <c r="VGC8" s="143"/>
      <c r="VGD8" s="143"/>
      <c r="VGE8" s="143"/>
      <c r="VGF8" s="143"/>
      <c r="VGG8" s="143"/>
      <c r="VGH8" s="143"/>
      <c r="VGI8" s="143"/>
      <c r="VGJ8" s="143"/>
      <c r="VGK8" s="143"/>
      <c r="VGL8" s="143"/>
      <c r="VGM8" s="143"/>
      <c r="VGN8" s="143"/>
      <c r="VGO8" s="143"/>
      <c r="VGP8" s="143"/>
      <c r="VGQ8" s="143"/>
      <c r="VGR8" s="143"/>
      <c r="VGS8" s="143"/>
      <c r="VGT8" s="143"/>
      <c r="VGU8" s="143"/>
      <c r="VGV8" s="143"/>
      <c r="VGW8" s="143"/>
      <c r="VGX8" s="143"/>
      <c r="VGY8" s="143"/>
      <c r="VGZ8" s="143"/>
      <c r="VHA8" s="143"/>
      <c r="VHB8" s="143"/>
      <c r="VHC8" s="143"/>
      <c r="VHD8" s="143"/>
      <c r="VHE8" s="143"/>
      <c r="VHF8" s="143"/>
      <c r="VHG8" s="143"/>
      <c r="VHH8" s="143"/>
      <c r="VHI8" s="143"/>
      <c r="VHJ8" s="143"/>
      <c r="VHK8" s="143"/>
      <c r="VHL8" s="143"/>
      <c r="VHM8" s="143"/>
      <c r="VHN8" s="143"/>
      <c r="VHO8" s="143"/>
      <c r="VHP8" s="143"/>
      <c r="VHQ8" s="143"/>
      <c r="VHR8" s="143"/>
      <c r="VHS8" s="143"/>
      <c r="VHT8" s="143"/>
      <c r="VHU8" s="143"/>
      <c r="VHV8" s="143"/>
      <c r="VHW8" s="143"/>
      <c r="VHX8" s="143"/>
      <c r="VHY8" s="143"/>
      <c r="VHZ8" s="143"/>
      <c r="VIA8" s="143"/>
      <c r="VIB8" s="143"/>
      <c r="VIC8" s="143"/>
      <c r="VID8" s="143"/>
      <c r="VIE8" s="143"/>
      <c r="VIF8" s="143"/>
      <c r="VIG8" s="143"/>
      <c r="VIH8" s="143"/>
      <c r="VII8" s="143"/>
      <c r="VIJ8" s="143"/>
      <c r="VIK8" s="143"/>
      <c r="VIL8" s="143"/>
      <c r="VIM8" s="143"/>
      <c r="VIN8" s="143"/>
      <c r="VIO8" s="143"/>
      <c r="VIP8" s="143"/>
      <c r="VIQ8" s="143"/>
      <c r="VIR8" s="143"/>
      <c r="VIS8" s="143"/>
      <c r="VIT8" s="143"/>
      <c r="VIU8" s="143"/>
      <c r="VIV8" s="143"/>
      <c r="VIW8" s="143"/>
      <c r="VIX8" s="143"/>
      <c r="VIY8" s="143"/>
      <c r="VIZ8" s="143"/>
      <c r="VJA8" s="143"/>
      <c r="VJB8" s="143"/>
      <c r="VJC8" s="143"/>
      <c r="VJD8" s="143"/>
      <c r="VJE8" s="143"/>
      <c r="VJF8" s="143"/>
      <c r="VJG8" s="143"/>
      <c r="VJH8" s="143"/>
      <c r="VJI8" s="143"/>
      <c r="VJJ8" s="143"/>
      <c r="VJK8" s="143"/>
      <c r="VJL8" s="143"/>
      <c r="VJM8" s="143"/>
      <c r="VJN8" s="143"/>
      <c r="VJO8" s="143"/>
      <c r="VJP8" s="143"/>
      <c r="VJQ8" s="143"/>
      <c r="VJR8" s="143"/>
      <c r="VJS8" s="143"/>
      <c r="VJT8" s="143"/>
      <c r="VJU8" s="143"/>
      <c r="VJV8" s="143"/>
      <c r="VJW8" s="143"/>
      <c r="VJX8" s="143"/>
      <c r="VJY8" s="143"/>
      <c r="VJZ8" s="143"/>
      <c r="VKA8" s="143"/>
      <c r="VKB8" s="143"/>
      <c r="VKC8" s="143"/>
      <c r="VKD8" s="143"/>
      <c r="VKE8" s="143"/>
      <c r="VKF8" s="143"/>
      <c r="VKG8" s="143"/>
      <c r="VKH8" s="143"/>
      <c r="VKI8" s="143"/>
      <c r="VKJ8" s="143"/>
      <c r="VKK8" s="143"/>
      <c r="VKL8" s="143"/>
      <c r="VKM8" s="143"/>
      <c r="VKN8" s="143"/>
      <c r="VKO8" s="143"/>
      <c r="VKP8" s="143"/>
      <c r="VKQ8" s="143"/>
      <c r="VKR8" s="143"/>
      <c r="VKS8" s="143"/>
      <c r="VKT8" s="143"/>
      <c r="VKU8" s="143"/>
      <c r="VKV8" s="143"/>
      <c r="VKW8" s="143"/>
      <c r="VKX8" s="143"/>
      <c r="VKY8" s="143"/>
      <c r="VKZ8" s="143"/>
      <c r="VLA8" s="143"/>
      <c r="VLB8" s="143"/>
      <c r="VLC8" s="143"/>
      <c r="VLD8" s="143"/>
      <c r="VLE8" s="143"/>
      <c r="VLF8" s="143"/>
      <c r="VLG8" s="143"/>
      <c r="VLH8" s="143"/>
      <c r="VLI8" s="143"/>
      <c r="VLJ8" s="143"/>
      <c r="VLK8" s="143"/>
      <c r="VLL8" s="143"/>
      <c r="VLM8" s="143"/>
      <c r="VLN8" s="143"/>
      <c r="VLO8" s="143"/>
      <c r="VLP8" s="143"/>
      <c r="VLQ8" s="143"/>
      <c r="VLR8" s="143"/>
      <c r="VLS8" s="143"/>
      <c r="VLT8" s="143"/>
      <c r="VLU8" s="143"/>
      <c r="VLV8" s="143"/>
      <c r="VLW8" s="143"/>
      <c r="VLX8" s="143"/>
      <c r="VLY8" s="143"/>
      <c r="VLZ8" s="143"/>
      <c r="VMA8" s="143"/>
      <c r="VMB8" s="143"/>
      <c r="VMC8" s="143"/>
      <c r="VMD8" s="143"/>
      <c r="VME8" s="143"/>
      <c r="VMF8" s="143"/>
      <c r="VMG8" s="143"/>
      <c r="VMH8" s="143"/>
      <c r="VMI8" s="143"/>
      <c r="VMJ8" s="143"/>
      <c r="VMK8" s="143"/>
      <c r="VML8" s="143"/>
      <c r="VMM8" s="143"/>
      <c r="VMN8" s="143"/>
      <c r="VMO8" s="143"/>
      <c r="VMP8" s="143"/>
      <c r="VMQ8" s="143"/>
      <c r="VMR8" s="143"/>
      <c r="VMS8" s="143"/>
      <c r="VMT8" s="143"/>
      <c r="VMU8" s="143"/>
      <c r="VMV8" s="143"/>
      <c r="VMW8" s="143"/>
      <c r="VMX8" s="143"/>
      <c r="VMY8" s="143"/>
      <c r="VMZ8" s="143"/>
      <c r="VNA8" s="143"/>
      <c r="VNB8" s="143"/>
      <c r="VNC8" s="143"/>
      <c r="VND8" s="143"/>
      <c r="VNE8" s="143"/>
      <c r="VNF8" s="143"/>
      <c r="VNG8" s="143"/>
      <c r="VNH8" s="143"/>
      <c r="VNI8" s="143"/>
      <c r="VNJ8" s="143"/>
      <c r="VNK8" s="143"/>
      <c r="VNL8" s="143"/>
      <c r="VNM8" s="143"/>
      <c r="VNN8" s="143"/>
      <c r="VNO8" s="143"/>
      <c r="VNP8" s="143"/>
      <c r="VNQ8" s="143"/>
      <c r="VNR8" s="143"/>
      <c r="VNS8" s="143"/>
      <c r="VNT8" s="143"/>
      <c r="VNU8" s="143"/>
      <c r="VNV8" s="143"/>
      <c r="VNW8" s="143"/>
      <c r="VNX8" s="143"/>
      <c r="VNY8" s="143"/>
      <c r="VNZ8" s="143"/>
      <c r="VOA8" s="143"/>
      <c r="VOB8" s="143"/>
      <c r="VOC8" s="143"/>
      <c r="VOD8" s="143"/>
      <c r="VOE8" s="143"/>
      <c r="VOF8" s="143"/>
      <c r="VOG8" s="143"/>
      <c r="VOH8" s="143"/>
      <c r="VOI8" s="143"/>
      <c r="VOJ8" s="143"/>
      <c r="VOK8" s="143"/>
      <c r="VOL8" s="143"/>
      <c r="VOM8" s="143"/>
      <c r="VON8" s="143"/>
      <c r="VOO8" s="143"/>
      <c r="VOP8" s="143"/>
      <c r="VOQ8" s="143"/>
      <c r="VOR8" s="143"/>
      <c r="VOS8" s="143"/>
      <c r="VOT8" s="143"/>
      <c r="VOU8" s="143"/>
      <c r="VOV8" s="143"/>
      <c r="VOW8" s="143"/>
      <c r="VOX8" s="143"/>
      <c r="VOY8" s="143"/>
      <c r="VOZ8" s="143"/>
      <c r="VPA8" s="143"/>
      <c r="VPB8" s="143"/>
      <c r="VPC8" s="143"/>
      <c r="VPD8" s="143"/>
      <c r="VPE8" s="143"/>
      <c r="VPF8" s="143"/>
      <c r="VPG8" s="143"/>
      <c r="VPH8" s="143"/>
      <c r="VPI8" s="143"/>
      <c r="VPJ8" s="143"/>
      <c r="VPK8" s="143"/>
      <c r="VPL8" s="143"/>
      <c r="VPM8" s="143"/>
      <c r="VPN8" s="143"/>
      <c r="VPO8" s="143"/>
      <c r="VPP8" s="143"/>
      <c r="VPQ8" s="143"/>
      <c r="VPR8" s="143"/>
      <c r="VPS8" s="143"/>
      <c r="VPT8" s="143"/>
      <c r="VPU8" s="143"/>
      <c r="VPV8" s="143"/>
      <c r="VPW8" s="143"/>
      <c r="VPX8" s="143"/>
      <c r="VPY8" s="143"/>
      <c r="VPZ8" s="143"/>
      <c r="VQA8" s="143"/>
      <c r="VQB8" s="143"/>
      <c r="VQC8" s="143"/>
      <c r="VQD8" s="143"/>
      <c r="VQE8" s="143"/>
      <c r="VQF8" s="143"/>
      <c r="VQG8" s="143"/>
      <c r="VQH8" s="143"/>
      <c r="VQI8" s="143"/>
      <c r="VQJ8" s="143"/>
      <c r="VQK8" s="143"/>
      <c r="VQL8" s="143"/>
      <c r="VQM8" s="143"/>
      <c r="VQN8" s="143"/>
      <c r="VQO8" s="143"/>
      <c r="VQP8" s="143"/>
      <c r="VQQ8" s="143"/>
      <c r="VQR8" s="143"/>
      <c r="VQS8" s="143"/>
      <c r="VQT8" s="143"/>
      <c r="VQU8" s="143"/>
      <c r="VQV8" s="143"/>
      <c r="VQW8" s="143"/>
      <c r="VQX8" s="143"/>
      <c r="VQY8" s="143"/>
      <c r="VQZ8" s="143"/>
      <c r="VRA8" s="143"/>
      <c r="VRB8" s="143"/>
      <c r="VRC8" s="143"/>
      <c r="VRD8" s="143"/>
      <c r="VRE8" s="143"/>
      <c r="VRF8" s="143"/>
      <c r="VRG8" s="143"/>
      <c r="VRH8" s="143"/>
      <c r="VRI8" s="143"/>
      <c r="VRJ8" s="143"/>
      <c r="VRK8" s="143"/>
      <c r="VRL8" s="143"/>
      <c r="VRM8" s="143"/>
      <c r="VRN8" s="143"/>
      <c r="VRO8" s="143"/>
      <c r="VRP8" s="143"/>
      <c r="VRQ8" s="143"/>
      <c r="VRR8" s="143"/>
      <c r="VRS8" s="143"/>
      <c r="VRT8" s="143"/>
      <c r="VRU8" s="143"/>
      <c r="VRV8" s="143"/>
      <c r="VRW8" s="143"/>
      <c r="VRX8" s="143"/>
      <c r="VRY8" s="143"/>
      <c r="VRZ8" s="143"/>
      <c r="VSA8" s="143"/>
      <c r="VSB8" s="143"/>
      <c r="VSC8" s="143"/>
      <c r="VSD8" s="143"/>
      <c r="VSE8" s="143"/>
      <c r="VSF8" s="143"/>
      <c r="VSG8" s="143"/>
      <c r="VSH8" s="143"/>
      <c r="VSI8" s="143"/>
      <c r="VSJ8" s="143"/>
      <c r="VSK8" s="143"/>
      <c r="VSL8" s="143"/>
      <c r="VSM8" s="143"/>
      <c r="VSN8" s="143"/>
      <c r="VSO8" s="143"/>
      <c r="VSP8" s="143"/>
      <c r="VSQ8" s="143"/>
      <c r="VSR8" s="143"/>
      <c r="VSS8" s="143"/>
      <c r="VST8" s="143"/>
      <c r="VSU8" s="143"/>
      <c r="VSV8" s="143"/>
      <c r="VSW8" s="143"/>
      <c r="VSX8" s="143"/>
      <c r="VSY8" s="143"/>
      <c r="VSZ8" s="143"/>
      <c r="VTA8" s="143"/>
      <c r="VTB8" s="143"/>
      <c r="VTC8" s="143"/>
      <c r="VTD8" s="143"/>
      <c r="VTE8" s="143"/>
      <c r="VTF8" s="143"/>
      <c r="VTG8" s="143"/>
      <c r="VTH8" s="143"/>
      <c r="VTI8" s="143"/>
      <c r="VTJ8" s="143"/>
      <c r="VTK8" s="143"/>
      <c r="VTL8" s="143"/>
      <c r="VTM8" s="143"/>
      <c r="VTN8" s="143"/>
      <c r="VTO8" s="143"/>
      <c r="VTP8" s="143"/>
      <c r="VTQ8" s="143"/>
      <c r="VTR8" s="143"/>
      <c r="VTS8" s="143"/>
      <c r="VTT8" s="143"/>
      <c r="VTU8" s="143"/>
      <c r="VTV8" s="143"/>
      <c r="VTW8" s="143"/>
      <c r="VTX8" s="143"/>
      <c r="VTY8" s="143"/>
      <c r="VTZ8" s="143"/>
      <c r="VUA8" s="143"/>
      <c r="VUB8" s="143"/>
      <c r="VUC8" s="143"/>
      <c r="VUD8" s="143"/>
      <c r="VUE8" s="143"/>
      <c r="VUF8" s="143"/>
      <c r="VUG8" s="143"/>
      <c r="VUH8" s="143"/>
      <c r="VUI8" s="143"/>
      <c r="VUJ8" s="143"/>
      <c r="VUK8" s="143"/>
      <c r="VUL8" s="143"/>
      <c r="VUM8" s="143"/>
      <c r="VUN8" s="143"/>
      <c r="VUO8" s="143"/>
      <c r="VUP8" s="143"/>
      <c r="VUQ8" s="143"/>
      <c r="VUR8" s="143"/>
      <c r="VUS8" s="143"/>
      <c r="VUT8" s="143"/>
      <c r="VUU8" s="143"/>
      <c r="VUV8" s="143"/>
      <c r="VUW8" s="143"/>
      <c r="VUX8" s="143"/>
      <c r="VUY8" s="143"/>
      <c r="VUZ8" s="143"/>
      <c r="VVA8" s="143"/>
      <c r="VVB8" s="143"/>
      <c r="VVC8" s="143"/>
      <c r="VVD8" s="143"/>
      <c r="VVE8" s="143"/>
      <c r="VVF8" s="143"/>
      <c r="VVG8" s="143"/>
      <c r="VVH8" s="143"/>
      <c r="VVI8" s="143"/>
      <c r="VVJ8" s="143"/>
      <c r="VVK8" s="143"/>
      <c r="VVL8" s="143"/>
      <c r="VVM8" s="143"/>
      <c r="VVN8" s="143"/>
      <c r="VVO8" s="143"/>
      <c r="VVP8" s="143"/>
      <c r="VVQ8" s="143"/>
      <c r="VVR8" s="143"/>
      <c r="VVS8" s="143"/>
      <c r="VVT8" s="143"/>
      <c r="VVU8" s="143"/>
      <c r="VVV8" s="143"/>
      <c r="VVW8" s="143"/>
      <c r="VVX8" s="143"/>
      <c r="VVY8" s="143"/>
      <c r="VVZ8" s="143"/>
      <c r="VWA8" s="143"/>
      <c r="VWB8" s="143"/>
      <c r="VWC8" s="143"/>
      <c r="VWD8" s="143"/>
      <c r="VWE8" s="143"/>
      <c r="VWF8" s="143"/>
      <c r="VWG8" s="143"/>
      <c r="VWH8" s="143"/>
      <c r="VWI8" s="143"/>
      <c r="VWJ8" s="143"/>
      <c r="VWK8" s="143"/>
      <c r="VWL8" s="143"/>
      <c r="VWM8" s="143"/>
      <c r="VWN8" s="143"/>
      <c r="VWO8" s="143"/>
      <c r="VWP8" s="143"/>
      <c r="VWQ8" s="143"/>
      <c r="VWR8" s="143"/>
      <c r="VWS8" s="143"/>
      <c r="VWT8" s="143"/>
      <c r="VWU8" s="143"/>
      <c r="VWV8" s="143"/>
      <c r="VWW8" s="143"/>
      <c r="VWX8" s="143"/>
      <c r="VWY8" s="143"/>
      <c r="VWZ8" s="143"/>
      <c r="VXA8" s="143"/>
      <c r="VXB8" s="143"/>
      <c r="VXC8" s="143"/>
      <c r="VXD8" s="143"/>
      <c r="VXE8" s="143"/>
      <c r="VXF8" s="143"/>
      <c r="VXG8" s="143"/>
      <c r="VXH8" s="143"/>
      <c r="VXI8" s="143"/>
      <c r="VXJ8" s="143"/>
      <c r="VXK8" s="143"/>
      <c r="VXL8" s="143"/>
      <c r="VXM8" s="143"/>
      <c r="VXN8" s="143"/>
      <c r="VXO8" s="143"/>
      <c r="VXP8" s="143"/>
      <c r="VXQ8" s="143"/>
      <c r="VXR8" s="143"/>
      <c r="VXS8" s="143"/>
      <c r="VXT8" s="143"/>
      <c r="VXU8" s="143"/>
      <c r="VXV8" s="143"/>
      <c r="VXW8" s="143"/>
      <c r="VXX8" s="143"/>
      <c r="VXY8" s="143"/>
      <c r="VXZ8" s="143"/>
      <c r="VYA8" s="143"/>
      <c r="VYB8" s="143"/>
      <c r="VYC8" s="143"/>
      <c r="VYD8" s="143"/>
      <c r="VYE8" s="143"/>
      <c r="VYF8" s="143"/>
      <c r="VYG8" s="143"/>
      <c r="VYH8" s="143"/>
      <c r="VYI8" s="143"/>
      <c r="VYJ8" s="143"/>
      <c r="VYK8" s="143"/>
      <c r="VYL8" s="143"/>
      <c r="VYM8" s="143"/>
      <c r="VYN8" s="143"/>
      <c r="VYO8" s="143"/>
      <c r="VYP8" s="143"/>
      <c r="VYQ8" s="143"/>
      <c r="VYR8" s="143"/>
      <c r="VYS8" s="143"/>
      <c r="VYT8" s="143"/>
      <c r="VYU8" s="143"/>
      <c r="VYV8" s="143"/>
      <c r="VYW8" s="143"/>
      <c r="VYX8" s="143"/>
      <c r="VYY8" s="143"/>
      <c r="VYZ8" s="143"/>
      <c r="VZA8" s="143"/>
      <c r="VZB8" s="143"/>
      <c r="VZC8" s="143"/>
      <c r="VZD8" s="143"/>
      <c r="VZE8" s="143"/>
      <c r="VZF8" s="143"/>
      <c r="VZG8" s="143"/>
      <c r="VZH8" s="143"/>
      <c r="VZI8" s="143"/>
      <c r="VZJ8" s="143"/>
      <c r="VZK8" s="143"/>
      <c r="VZL8" s="143"/>
      <c r="VZM8" s="143"/>
      <c r="VZN8" s="143"/>
      <c r="VZO8" s="143"/>
      <c r="VZP8" s="143"/>
      <c r="VZQ8" s="143"/>
      <c r="VZR8" s="143"/>
      <c r="VZS8" s="143"/>
      <c r="VZT8" s="143"/>
      <c r="VZU8" s="143"/>
      <c r="VZV8" s="143"/>
      <c r="VZW8" s="143"/>
      <c r="VZX8" s="143"/>
      <c r="VZY8" s="143"/>
      <c r="VZZ8" s="143"/>
      <c r="WAA8" s="143"/>
      <c r="WAB8" s="143"/>
      <c r="WAC8" s="143"/>
      <c r="WAD8" s="143"/>
      <c r="WAE8" s="143"/>
      <c r="WAF8" s="143"/>
      <c r="WAG8" s="143"/>
      <c r="WAH8" s="143"/>
      <c r="WAI8" s="143"/>
      <c r="WAJ8" s="143"/>
      <c r="WAK8" s="143"/>
      <c r="WAL8" s="143"/>
      <c r="WAM8" s="143"/>
      <c r="WAN8" s="143"/>
      <c r="WAO8" s="143"/>
      <c r="WAP8" s="143"/>
      <c r="WAQ8" s="143"/>
      <c r="WAR8" s="143"/>
      <c r="WAS8" s="143"/>
      <c r="WAT8" s="143"/>
      <c r="WAU8" s="143"/>
      <c r="WAV8" s="143"/>
      <c r="WAW8" s="143"/>
      <c r="WAX8" s="143"/>
      <c r="WAY8" s="143"/>
      <c r="WAZ8" s="143"/>
      <c r="WBA8" s="143"/>
      <c r="WBB8" s="143"/>
      <c r="WBC8" s="143"/>
      <c r="WBD8" s="143"/>
      <c r="WBE8" s="143"/>
      <c r="WBF8" s="143"/>
      <c r="WBG8" s="143"/>
      <c r="WBH8" s="143"/>
      <c r="WBI8" s="143"/>
      <c r="WBJ8" s="143"/>
      <c r="WBK8" s="143"/>
      <c r="WBL8" s="143"/>
      <c r="WBM8" s="143"/>
      <c r="WBN8" s="143"/>
      <c r="WBO8" s="143"/>
      <c r="WBP8" s="143"/>
      <c r="WBQ8" s="143"/>
      <c r="WBR8" s="143"/>
      <c r="WBS8" s="143"/>
      <c r="WBT8" s="143"/>
      <c r="WBU8" s="143"/>
      <c r="WBV8" s="143"/>
      <c r="WBW8" s="143"/>
      <c r="WBX8" s="143"/>
      <c r="WBY8" s="143"/>
      <c r="WBZ8" s="143"/>
      <c r="WCA8" s="143"/>
      <c r="WCB8" s="143"/>
      <c r="WCC8" s="143"/>
      <c r="WCD8" s="143"/>
      <c r="WCE8" s="143"/>
      <c r="WCF8" s="143"/>
      <c r="WCG8" s="143"/>
      <c r="WCH8" s="143"/>
      <c r="WCI8" s="143"/>
      <c r="WCJ8" s="143"/>
      <c r="WCK8" s="143"/>
      <c r="WCL8" s="143"/>
      <c r="WCM8" s="143"/>
      <c r="WCN8" s="143"/>
      <c r="WCO8" s="143"/>
      <c r="WCP8" s="143"/>
      <c r="WCQ8" s="143"/>
      <c r="WCR8" s="143"/>
      <c r="WCS8" s="143"/>
      <c r="WCT8" s="143"/>
      <c r="WCU8" s="143"/>
      <c r="WCV8" s="143"/>
      <c r="WCW8" s="143"/>
      <c r="WCX8" s="143"/>
      <c r="WCY8" s="143"/>
      <c r="WCZ8" s="143"/>
      <c r="WDA8" s="143"/>
      <c r="WDB8" s="143"/>
      <c r="WDC8" s="143"/>
      <c r="WDD8" s="143"/>
      <c r="WDE8" s="143"/>
      <c r="WDF8" s="143"/>
      <c r="WDG8" s="143"/>
      <c r="WDH8" s="143"/>
      <c r="WDI8" s="143"/>
      <c r="WDJ8" s="143"/>
      <c r="WDK8" s="143"/>
      <c r="WDL8" s="143"/>
      <c r="WDM8" s="143"/>
      <c r="WDN8" s="143"/>
      <c r="WDO8" s="143"/>
      <c r="WDP8" s="143"/>
      <c r="WDQ8" s="143"/>
      <c r="WDR8" s="143"/>
      <c r="WDS8" s="143"/>
      <c r="WDT8" s="143"/>
      <c r="WDU8" s="143"/>
      <c r="WDV8" s="143"/>
      <c r="WDW8" s="143"/>
      <c r="WDX8" s="143"/>
      <c r="WDY8" s="143"/>
      <c r="WDZ8" s="143"/>
      <c r="WEA8" s="143"/>
      <c r="WEB8" s="143"/>
      <c r="WEC8" s="143"/>
      <c r="WED8" s="143"/>
      <c r="WEE8" s="143"/>
      <c r="WEF8" s="143"/>
      <c r="WEG8" s="143"/>
      <c r="WEH8" s="143"/>
      <c r="WEI8" s="143"/>
      <c r="WEJ8" s="143"/>
      <c r="WEK8" s="143"/>
      <c r="WEL8" s="143"/>
      <c r="WEM8" s="143"/>
      <c r="WEN8" s="143"/>
      <c r="WEO8" s="143"/>
      <c r="WEP8" s="143"/>
      <c r="WEQ8" s="143"/>
      <c r="WER8" s="143"/>
      <c r="WES8" s="143"/>
      <c r="WET8" s="143"/>
      <c r="WEU8" s="143"/>
      <c r="WEV8" s="143"/>
      <c r="WEW8" s="143"/>
      <c r="WEX8" s="143"/>
      <c r="WEY8" s="143"/>
      <c r="WEZ8" s="143"/>
      <c r="WFA8" s="143"/>
      <c r="WFB8" s="143"/>
      <c r="WFC8" s="143"/>
      <c r="WFD8" s="143"/>
      <c r="WFE8" s="143"/>
      <c r="WFF8" s="143"/>
      <c r="WFG8" s="143"/>
      <c r="WFH8" s="143"/>
      <c r="WFI8" s="143"/>
      <c r="WFJ8" s="143"/>
      <c r="WFK8" s="143"/>
      <c r="WFL8" s="143"/>
      <c r="WFM8" s="143"/>
      <c r="WFN8" s="143"/>
      <c r="WFO8" s="143"/>
      <c r="WFP8" s="143"/>
      <c r="WFQ8" s="143"/>
      <c r="WFR8" s="143"/>
      <c r="WFS8" s="143"/>
      <c r="WFT8" s="143"/>
      <c r="WFU8" s="143"/>
      <c r="WFV8" s="143"/>
      <c r="WFW8" s="143"/>
      <c r="WFX8" s="143"/>
      <c r="WFY8" s="143"/>
      <c r="WFZ8" s="143"/>
      <c r="WGA8" s="143"/>
      <c r="WGB8" s="143"/>
      <c r="WGC8" s="143"/>
      <c r="WGD8" s="143"/>
      <c r="WGE8" s="143"/>
      <c r="WGF8" s="143"/>
      <c r="WGG8" s="143"/>
      <c r="WGH8" s="143"/>
      <c r="WGI8" s="143"/>
      <c r="WGJ8" s="143"/>
      <c r="WGK8" s="143"/>
      <c r="WGL8" s="143"/>
      <c r="WGM8" s="143"/>
      <c r="WGN8" s="143"/>
      <c r="WGO8" s="143"/>
      <c r="WGP8" s="143"/>
      <c r="WGQ8" s="143"/>
      <c r="WGR8" s="143"/>
      <c r="WGS8" s="143"/>
      <c r="WGT8" s="143"/>
      <c r="WGU8" s="143"/>
      <c r="WGV8" s="143"/>
      <c r="WGW8" s="143"/>
      <c r="WGX8" s="143"/>
      <c r="WGY8" s="143"/>
      <c r="WGZ8" s="143"/>
      <c r="WHA8" s="143"/>
      <c r="WHB8" s="143"/>
      <c r="WHC8" s="143"/>
      <c r="WHD8" s="143"/>
      <c r="WHE8" s="143"/>
      <c r="WHF8" s="143"/>
      <c r="WHG8" s="143"/>
      <c r="WHH8" s="143"/>
      <c r="WHI8" s="143"/>
      <c r="WHJ8" s="143"/>
      <c r="WHK8" s="143"/>
      <c r="WHL8" s="143"/>
      <c r="WHM8" s="143"/>
      <c r="WHN8" s="143"/>
      <c r="WHO8" s="143"/>
      <c r="WHP8" s="143"/>
      <c r="WHQ8" s="143"/>
      <c r="WHR8" s="143"/>
      <c r="WHS8" s="143"/>
      <c r="WHT8" s="143"/>
      <c r="WHU8" s="143"/>
      <c r="WHV8" s="143"/>
      <c r="WHW8" s="143"/>
      <c r="WHX8" s="143"/>
      <c r="WHY8" s="143"/>
      <c r="WHZ8" s="143"/>
      <c r="WIA8" s="143"/>
      <c r="WIB8" s="143"/>
      <c r="WIC8" s="143"/>
      <c r="WID8" s="143"/>
      <c r="WIE8" s="143"/>
      <c r="WIF8" s="143"/>
      <c r="WIG8" s="143"/>
      <c r="WIH8" s="143"/>
      <c r="WII8" s="143"/>
      <c r="WIJ8" s="143"/>
      <c r="WIK8" s="143"/>
      <c r="WIL8" s="143"/>
      <c r="WIM8" s="143"/>
      <c r="WIN8" s="143"/>
      <c r="WIO8" s="143"/>
      <c r="WIP8" s="143"/>
      <c r="WIQ8" s="143"/>
      <c r="WIR8" s="143"/>
      <c r="WIS8" s="143"/>
      <c r="WIT8" s="143"/>
      <c r="WIU8" s="143"/>
      <c r="WIV8" s="143"/>
      <c r="WIW8" s="143"/>
      <c r="WIX8" s="143"/>
      <c r="WIY8" s="143"/>
      <c r="WIZ8" s="143"/>
      <c r="WJA8" s="143"/>
      <c r="WJB8" s="143"/>
      <c r="WJC8" s="143"/>
      <c r="WJD8" s="143"/>
      <c r="WJE8" s="143"/>
      <c r="WJF8" s="143"/>
      <c r="WJG8" s="143"/>
      <c r="WJH8" s="143"/>
      <c r="WJI8" s="143"/>
      <c r="WJJ8" s="143"/>
      <c r="WJK8" s="143"/>
      <c r="WJL8" s="143"/>
      <c r="WJM8" s="143"/>
      <c r="WJN8" s="143"/>
      <c r="WJO8" s="143"/>
      <c r="WJP8" s="143"/>
      <c r="WJQ8" s="143"/>
      <c r="WJR8" s="143"/>
      <c r="WJS8" s="143"/>
      <c r="WJT8" s="143"/>
      <c r="WJU8" s="143"/>
      <c r="WJV8" s="143"/>
      <c r="WJW8" s="143"/>
      <c r="WJX8" s="143"/>
      <c r="WJY8" s="143"/>
      <c r="WJZ8" s="143"/>
      <c r="WKA8" s="143"/>
      <c r="WKB8" s="143"/>
      <c r="WKC8" s="143"/>
      <c r="WKD8" s="143"/>
      <c r="WKE8" s="143"/>
      <c r="WKF8" s="143"/>
      <c r="WKG8" s="143"/>
      <c r="WKH8" s="143"/>
      <c r="WKI8" s="143"/>
      <c r="WKJ8" s="143"/>
      <c r="WKK8" s="143"/>
      <c r="WKL8" s="143"/>
      <c r="WKM8" s="143"/>
      <c r="WKN8" s="143"/>
      <c r="WKO8" s="143"/>
      <c r="WKP8" s="143"/>
      <c r="WKQ8" s="143"/>
      <c r="WKR8" s="143"/>
      <c r="WKS8" s="143"/>
      <c r="WKT8" s="143"/>
      <c r="WKU8" s="143"/>
      <c r="WKV8" s="143"/>
      <c r="WKW8" s="143"/>
      <c r="WKX8" s="143"/>
      <c r="WKY8" s="143"/>
      <c r="WKZ8" s="143"/>
      <c r="WLA8" s="143"/>
      <c r="WLB8" s="143"/>
      <c r="WLC8" s="143"/>
      <c r="WLD8" s="143"/>
      <c r="WLE8" s="143"/>
      <c r="WLF8" s="143"/>
      <c r="WLG8" s="143"/>
      <c r="WLH8" s="143"/>
      <c r="WLI8" s="143"/>
      <c r="WLJ8" s="143"/>
      <c r="WLK8" s="143"/>
      <c r="WLL8" s="143"/>
      <c r="WLM8" s="143"/>
      <c r="WLN8" s="143"/>
      <c r="WLO8" s="143"/>
      <c r="WLP8" s="143"/>
      <c r="WLQ8" s="143"/>
      <c r="WLR8" s="143"/>
      <c r="WLS8" s="143"/>
      <c r="WLT8" s="143"/>
      <c r="WLU8" s="143"/>
      <c r="WLV8" s="143"/>
      <c r="WLW8" s="143"/>
      <c r="WLX8" s="143"/>
      <c r="WLY8" s="143"/>
      <c r="WLZ8" s="143"/>
      <c r="WMA8" s="143"/>
      <c r="WMB8" s="143"/>
      <c r="WMC8" s="143"/>
      <c r="WMD8" s="143"/>
      <c r="WME8" s="143"/>
      <c r="WMF8" s="143"/>
      <c r="WMG8" s="143"/>
      <c r="WMH8" s="143"/>
      <c r="WMI8" s="143"/>
      <c r="WMJ8" s="143"/>
      <c r="WMK8" s="143"/>
      <c r="WML8" s="143"/>
      <c r="WMM8" s="143"/>
      <c r="WMN8" s="143"/>
      <c r="WMO8" s="143"/>
      <c r="WMP8" s="143"/>
      <c r="WMQ8" s="143"/>
      <c r="WMR8" s="143"/>
      <c r="WMS8" s="143"/>
      <c r="WMT8" s="143"/>
      <c r="WMU8" s="143"/>
      <c r="WMV8" s="143"/>
      <c r="WMW8" s="143"/>
      <c r="WMX8" s="143"/>
      <c r="WMY8" s="143"/>
      <c r="WMZ8" s="143"/>
      <c r="WNA8" s="143"/>
      <c r="WNB8" s="143"/>
      <c r="WNC8" s="143"/>
      <c r="WND8" s="143"/>
      <c r="WNE8" s="143"/>
      <c r="WNF8" s="143"/>
      <c r="WNG8" s="143"/>
      <c r="WNH8" s="143"/>
      <c r="WNI8" s="143"/>
      <c r="WNJ8" s="143"/>
      <c r="WNK8" s="143"/>
      <c r="WNL8" s="143"/>
      <c r="WNM8" s="143"/>
      <c r="WNN8" s="143"/>
      <c r="WNO8" s="143"/>
      <c r="WNP8" s="143"/>
      <c r="WNQ8" s="143"/>
      <c r="WNR8" s="143"/>
      <c r="WNS8" s="143"/>
      <c r="WNT8" s="143"/>
      <c r="WNU8" s="143"/>
      <c r="WNV8" s="143"/>
      <c r="WNW8" s="143"/>
      <c r="WNX8" s="143"/>
      <c r="WNY8" s="143"/>
      <c r="WNZ8" s="143"/>
      <c r="WOA8" s="143"/>
      <c r="WOB8" s="143"/>
      <c r="WOC8" s="143"/>
      <c r="WOD8" s="143"/>
      <c r="WOE8" s="143"/>
      <c r="WOF8" s="143"/>
      <c r="WOG8" s="143"/>
      <c r="WOH8" s="143"/>
      <c r="WOI8" s="143"/>
      <c r="WOJ8" s="143"/>
      <c r="WOK8" s="143"/>
      <c r="WOL8" s="143"/>
      <c r="WOM8" s="143"/>
      <c r="WON8" s="143"/>
      <c r="WOO8" s="143"/>
      <c r="WOP8" s="143"/>
      <c r="WOQ8" s="143"/>
      <c r="WOR8" s="143"/>
      <c r="WOS8" s="143"/>
      <c r="WOT8" s="143"/>
      <c r="WOU8" s="143"/>
      <c r="WOV8" s="143"/>
      <c r="WOW8" s="143"/>
      <c r="WOX8" s="143"/>
      <c r="WOY8" s="143"/>
      <c r="WOZ8" s="143"/>
      <c r="WPA8" s="143"/>
      <c r="WPB8" s="143"/>
      <c r="WPC8" s="143"/>
      <c r="WPD8" s="143"/>
      <c r="WPE8" s="143"/>
      <c r="WPF8" s="143"/>
      <c r="WPG8" s="143"/>
      <c r="WPH8" s="143"/>
      <c r="WPI8" s="143"/>
      <c r="WPJ8" s="143"/>
      <c r="WPK8" s="143"/>
      <c r="WPL8" s="143"/>
      <c r="WPM8" s="143"/>
      <c r="WPN8" s="143"/>
      <c r="WPO8" s="143"/>
      <c r="WPP8" s="143"/>
      <c r="WPQ8" s="143"/>
      <c r="WPR8" s="143"/>
      <c r="WPS8" s="143"/>
      <c r="WPT8" s="143"/>
      <c r="WPU8" s="143"/>
      <c r="WPV8" s="143"/>
      <c r="WPW8" s="143"/>
      <c r="WPX8" s="143"/>
      <c r="WPY8" s="143"/>
      <c r="WPZ8" s="143"/>
      <c r="WQA8" s="143"/>
      <c r="WQB8" s="143"/>
      <c r="WQC8" s="143"/>
      <c r="WQD8" s="143"/>
      <c r="WQE8" s="143"/>
      <c r="WQF8" s="143"/>
      <c r="WQG8" s="143"/>
      <c r="WQH8" s="143"/>
      <c r="WQI8" s="143"/>
      <c r="WQJ8" s="143"/>
      <c r="WQK8" s="143"/>
      <c r="WQL8" s="143"/>
      <c r="WQM8" s="143"/>
      <c r="WQN8" s="143"/>
      <c r="WQO8" s="143"/>
      <c r="WQP8" s="143"/>
      <c r="WQQ8" s="143"/>
      <c r="WQR8" s="143"/>
      <c r="WQS8" s="143"/>
      <c r="WQT8" s="143"/>
      <c r="WQU8" s="143"/>
      <c r="WQV8" s="143"/>
      <c r="WQW8" s="143"/>
      <c r="WQX8" s="143"/>
      <c r="WQY8" s="143"/>
      <c r="WQZ8" s="143"/>
      <c r="WRA8" s="143"/>
      <c r="WRB8" s="143"/>
      <c r="WRC8" s="143"/>
      <c r="WRD8" s="143"/>
      <c r="WRE8" s="143"/>
      <c r="WRF8" s="143"/>
      <c r="WRG8" s="143"/>
      <c r="WRH8" s="143"/>
      <c r="WRI8" s="143"/>
      <c r="WRJ8" s="143"/>
      <c r="WRK8" s="143"/>
      <c r="WRL8" s="143"/>
      <c r="WRM8" s="143"/>
      <c r="WRN8" s="143"/>
      <c r="WRO8" s="143"/>
      <c r="WRP8" s="143"/>
      <c r="WRQ8" s="143"/>
      <c r="WRR8" s="143"/>
      <c r="WRS8" s="143"/>
      <c r="WRT8" s="143"/>
      <c r="WRU8" s="143"/>
      <c r="WRV8" s="143"/>
      <c r="WRW8" s="143"/>
      <c r="WRX8" s="143"/>
      <c r="WRY8" s="143"/>
      <c r="WRZ8" s="143"/>
      <c r="WSA8" s="143"/>
      <c r="WSB8" s="143"/>
      <c r="WSC8" s="143"/>
      <c r="WSD8" s="143"/>
      <c r="WSE8" s="143"/>
      <c r="WSF8" s="143"/>
      <c r="WSG8" s="143"/>
      <c r="WSH8" s="143"/>
      <c r="WSI8" s="143"/>
      <c r="WSJ8" s="143"/>
      <c r="WSK8" s="143"/>
      <c r="WSL8" s="143"/>
      <c r="WSM8" s="143"/>
      <c r="WSN8" s="143"/>
      <c r="WSO8" s="143"/>
      <c r="WSP8" s="143"/>
      <c r="WSQ8" s="143"/>
      <c r="WSR8" s="143"/>
      <c r="WSS8" s="143"/>
      <c r="WST8" s="143"/>
      <c r="WSU8" s="143"/>
      <c r="WSV8" s="143"/>
      <c r="WSW8" s="143"/>
      <c r="WSX8" s="143"/>
      <c r="WSY8" s="143"/>
      <c r="WSZ8" s="143"/>
      <c r="WTA8" s="143"/>
      <c r="WTB8" s="143"/>
      <c r="WTC8" s="143"/>
      <c r="WTD8" s="143"/>
      <c r="WTE8" s="143"/>
      <c r="WTF8" s="143"/>
      <c r="WTG8" s="143"/>
      <c r="WTH8" s="143"/>
      <c r="WTI8" s="143"/>
      <c r="WTJ8" s="143"/>
      <c r="WTK8" s="143"/>
      <c r="WTL8" s="143"/>
      <c r="WTM8" s="143"/>
      <c r="WTN8" s="143"/>
      <c r="WTO8" s="143"/>
      <c r="WTP8" s="143"/>
      <c r="WTQ8" s="143"/>
      <c r="WTR8" s="143"/>
      <c r="WTS8" s="143"/>
      <c r="WTT8" s="143"/>
      <c r="WTU8" s="143"/>
      <c r="WTV8" s="143"/>
      <c r="WTW8" s="143"/>
      <c r="WTX8" s="143"/>
      <c r="WTY8" s="143"/>
      <c r="WTZ8" s="143"/>
      <c r="WUA8" s="143"/>
      <c r="WUB8" s="143"/>
      <c r="WUC8" s="143"/>
      <c r="WUD8" s="143"/>
      <c r="WUE8" s="143"/>
      <c r="WUF8" s="143"/>
      <c r="WUG8" s="143"/>
      <c r="WUH8" s="143"/>
      <c r="WUI8" s="143"/>
      <c r="WUJ8" s="143"/>
      <c r="WUK8" s="143"/>
      <c r="WUL8" s="143"/>
      <c r="WUM8" s="143"/>
      <c r="WUN8" s="143"/>
      <c r="WUO8" s="143"/>
      <c r="WUP8" s="143"/>
      <c r="WUQ8" s="143"/>
      <c r="WUR8" s="143"/>
      <c r="WUS8" s="143"/>
      <c r="WUT8" s="143"/>
      <c r="WUU8" s="143"/>
      <c r="WUV8" s="143"/>
      <c r="WUW8" s="143"/>
      <c r="WUX8" s="143"/>
      <c r="WUY8" s="143"/>
      <c r="WUZ8" s="143"/>
      <c r="WVA8" s="143"/>
      <c r="WVB8" s="143"/>
      <c r="WVC8" s="143"/>
      <c r="WVD8" s="143"/>
      <c r="WVE8" s="143"/>
      <c r="WVF8" s="143"/>
      <c r="WVG8" s="143"/>
      <c r="WVH8" s="143"/>
      <c r="WVI8" s="143"/>
      <c r="WVJ8" s="143"/>
      <c r="WVK8" s="143"/>
      <c r="WVL8" s="143"/>
      <c r="WVM8" s="143"/>
      <c r="WVN8" s="143"/>
      <c r="WVO8" s="143"/>
      <c r="WVP8" s="143"/>
      <c r="WVQ8" s="143"/>
      <c r="WVR8" s="143"/>
      <c r="WVS8" s="143"/>
      <c r="WVT8" s="143"/>
      <c r="WVU8" s="143"/>
      <c r="WVV8" s="143"/>
      <c r="WVW8" s="143"/>
      <c r="WVX8" s="143"/>
      <c r="WVY8" s="143"/>
      <c r="WVZ8" s="143"/>
      <c r="WWA8" s="143"/>
      <c r="WWB8" s="143"/>
      <c r="WWC8" s="143"/>
      <c r="WWD8" s="143"/>
      <c r="WWE8" s="143"/>
      <c r="WWF8" s="143"/>
      <c r="WWG8" s="143"/>
      <c r="WWH8" s="143"/>
      <c r="WWI8" s="143"/>
      <c r="WWJ8" s="143"/>
      <c r="WWK8" s="143"/>
      <c r="WWL8" s="143"/>
      <c r="WWM8" s="143"/>
      <c r="WWN8" s="143"/>
      <c r="WWO8" s="143"/>
      <c r="WWP8" s="143"/>
      <c r="WWQ8" s="143"/>
      <c r="WWR8" s="143"/>
      <c r="WWS8" s="143"/>
      <c r="WWT8" s="143"/>
      <c r="WWU8" s="143"/>
      <c r="WWV8" s="143"/>
      <c r="WWW8" s="143"/>
      <c r="WWX8" s="143"/>
      <c r="WWY8" s="143"/>
      <c r="WWZ8" s="143"/>
      <c r="WXA8" s="143"/>
      <c r="WXB8" s="143"/>
      <c r="WXC8" s="143"/>
      <c r="WXD8" s="143"/>
      <c r="WXE8" s="143"/>
      <c r="WXF8" s="143"/>
      <c r="WXG8" s="143"/>
      <c r="WXH8" s="143"/>
      <c r="WXI8" s="143"/>
      <c r="WXJ8" s="143"/>
      <c r="WXK8" s="143"/>
      <c r="WXL8" s="143"/>
      <c r="WXM8" s="143"/>
      <c r="WXN8" s="143"/>
      <c r="WXO8" s="143"/>
      <c r="WXP8" s="143"/>
      <c r="WXQ8" s="143"/>
      <c r="WXR8" s="143"/>
      <c r="WXS8" s="143"/>
      <c r="WXT8" s="143"/>
      <c r="WXU8" s="143"/>
      <c r="WXV8" s="143"/>
      <c r="WXW8" s="143"/>
      <c r="WXX8" s="143"/>
      <c r="WXY8" s="143"/>
      <c r="WXZ8" s="143"/>
      <c r="WYA8" s="143"/>
      <c r="WYB8" s="143"/>
      <c r="WYC8" s="143"/>
      <c r="WYD8" s="143"/>
      <c r="WYE8" s="143"/>
      <c r="WYF8" s="143"/>
      <c r="WYG8" s="143"/>
      <c r="WYH8" s="143"/>
      <c r="WYI8" s="143"/>
      <c r="WYJ8" s="143"/>
      <c r="WYK8" s="143"/>
      <c r="WYL8" s="143"/>
      <c r="WYM8" s="143"/>
      <c r="WYN8" s="143"/>
      <c r="WYO8" s="143"/>
      <c r="WYP8" s="143"/>
      <c r="WYQ8" s="143"/>
      <c r="WYR8" s="143"/>
      <c r="WYS8" s="143"/>
      <c r="WYT8" s="143"/>
      <c r="WYU8" s="143"/>
      <c r="WYV8" s="143"/>
      <c r="WYW8" s="143"/>
      <c r="WYX8" s="143"/>
      <c r="WYY8" s="143"/>
      <c r="WYZ8" s="143"/>
      <c r="WZA8" s="143"/>
      <c r="WZB8" s="143"/>
      <c r="WZC8" s="143"/>
      <c r="WZD8" s="143"/>
      <c r="WZE8" s="143"/>
      <c r="WZF8" s="143"/>
      <c r="WZG8" s="143"/>
      <c r="WZH8" s="143"/>
      <c r="WZI8" s="143"/>
      <c r="WZJ8" s="143"/>
      <c r="WZK8" s="143"/>
      <c r="WZL8" s="143"/>
      <c r="WZM8" s="143"/>
      <c r="WZN8" s="143"/>
      <c r="WZO8" s="143"/>
      <c r="WZP8" s="143"/>
      <c r="WZQ8" s="143"/>
      <c r="WZR8" s="143"/>
      <c r="WZS8" s="143"/>
      <c r="WZT8" s="143"/>
      <c r="WZU8" s="143"/>
      <c r="WZV8" s="143"/>
      <c r="WZW8" s="143"/>
      <c r="WZX8" s="143"/>
      <c r="WZY8" s="143"/>
      <c r="WZZ8" s="143"/>
      <c r="XAA8" s="143"/>
      <c r="XAB8" s="143"/>
      <c r="XAC8" s="143"/>
      <c r="XAD8" s="143"/>
      <c r="XAE8" s="143"/>
      <c r="XAF8" s="143"/>
      <c r="XAG8" s="143"/>
      <c r="XAH8" s="143"/>
      <c r="XAI8" s="143"/>
      <c r="XAJ8" s="143"/>
      <c r="XAK8" s="143"/>
      <c r="XAL8" s="143"/>
      <c r="XAM8" s="143"/>
      <c r="XAN8" s="143"/>
      <c r="XAO8" s="143"/>
      <c r="XAP8" s="143"/>
      <c r="XAQ8" s="143"/>
      <c r="XAR8" s="143"/>
      <c r="XAS8" s="143"/>
      <c r="XAT8" s="143"/>
      <c r="XAU8" s="143"/>
      <c r="XAV8" s="143"/>
      <c r="XAW8" s="143"/>
      <c r="XAX8" s="143"/>
      <c r="XAY8" s="143"/>
      <c r="XAZ8" s="143"/>
      <c r="XBA8" s="143"/>
      <c r="XBB8" s="143"/>
      <c r="XBC8" s="143"/>
      <c r="XBD8" s="143"/>
      <c r="XBE8" s="143"/>
      <c r="XBF8" s="143"/>
      <c r="XBG8" s="143"/>
      <c r="XBH8" s="143"/>
      <c r="XBI8" s="143"/>
      <c r="XBJ8" s="143"/>
      <c r="XBK8" s="143"/>
      <c r="XBL8" s="143"/>
      <c r="XBM8" s="143"/>
      <c r="XBN8" s="143"/>
      <c r="XBO8" s="143"/>
      <c r="XBP8" s="143"/>
      <c r="XBQ8" s="143"/>
      <c r="XBR8" s="143"/>
      <c r="XBS8" s="143"/>
      <c r="XBT8" s="143"/>
      <c r="XBU8" s="143"/>
      <c r="XBV8" s="143"/>
      <c r="XBW8" s="143"/>
      <c r="XBX8" s="143"/>
      <c r="XBY8" s="143"/>
      <c r="XBZ8" s="143"/>
      <c r="XCA8" s="143"/>
      <c r="XCB8" s="143"/>
      <c r="XCC8" s="143"/>
      <c r="XCD8" s="143"/>
      <c r="XCE8" s="143"/>
      <c r="XCF8" s="143"/>
      <c r="XCG8" s="143"/>
      <c r="XCH8" s="143"/>
      <c r="XCI8" s="143"/>
      <c r="XCJ8" s="143"/>
      <c r="XCK8" s="143"/>
      <c r="XCL8" s="143"/>
      <c r="XCM8" s="143"/>
      <c r="XCN8" s="143"/>
      <c r="XCO8" s="143"/>
      <c r="XCP8" s="143"/>
      <c r="XCQ8" s="143"/>
      <c r="XCR8" s="143"/>
      <c r="XCS8" s="143"/>
      <c r="XCT8" s="143"/>
      <c r="XCU8" s="143"/>
      <c r="XCV8" s="143"/>
      <c r="XCW8" s="143"/>
      <c r="XCX8" s="143"/>
      <c r="XCY8" s="143"/>
      <c r="XCZ8" s="143"/>
      <c r="XDA8" s="143"/>
      <c r="XDB8" s="143"/>
      <c r="XDC8" s="143"/>
      <c r="XDD8" s="143"/>
      <c r="XDE8" s="143"/>
      <c r="XDF8" s="143"/>
      <c r="XDG8" s="143"/>
      <c r="XDH8" s="143"/>
      <c r="XDI8" s="143"/>
      <c r="XDJ8" s="143"/>
      <c r="XDK8" s="143"/>
      <c r="XDL8" s="143"/>
      <c r="XDM8" s="143"/>
      <c r="XDN8" s="143"/>
      <c r="XDO8" s="143"/>
      <c r="XDP8" s="143"/>
      <c r="XDQ8" s="143"/>
      <c r="XDR8" s="143"/>
      <c r="XDS8" s="143"/>
      <c r="XDT8" s="143"/>
      <c r="XDU8" s="143"/>
      <c r="XDV8" s="143"/>
      <c r="XDW8" s="143"/>
      <c r="XDX8" s="143"/>
      <c r="XDY8" s="143"/>
      <c r="XDZ8" s="143"/>
      <c r="XEA8" s="143"/>
      <c r="XEB8" s="143"/>
      <c r="XEC8" s="143"/>
      <c r="XED8" s="143"/>
      <c r="XEE8" s="143"/>
      <c r="XEF8" s="143"/>
      <c r="XEG8" s="143"/>
      <c r="XEH8" s="143"/>
      <c r="XEI8" s="143"/>
      <c r="XEJ8" s="143"/>
      <c r="XEK8" s="143"/>
      <c r="XEL8" s="143"/>
      <c r="XEM8" s="143"/>
      <c r="XEN8" s="143"/>
      <c r="XEO8" s="143"/>
      <c r="XEP8" s="143"/>
      <c r="XEQ8" s="143"/>
      <c r="XER8" s="143"/>
      <c r="XES8" s="143"/>
      <c r="XET8" s="143"/>
      <c r="XEU8" s="143"/>
      <c r="XEV8" s="143"/>
      <c r="XEW8" s="143"/>
      <c r="XEX8" s="143"/>
      <c r="XEY8" s="143"/>
      <c r="XEZ8" s="143"/>
      <c r="XFA8" s="143"/>
      <c r="XFB8" s="143"/>
      <c r="XFC8" s="143"/>
      <c r="XFD8" s="143"/>
    </row>
    <row r="9" spans="1:16384" s="140" customFormat="1" ht="24.75" customHeight="1">
      <c r="A9" s="59"/>
      <c r="B9" s="59"/>
      <c r="C9" s="59"/>
      <c r="D9" s="59"/>
      <c r="E9" s="59"/>
      <c r="F9" s="59"/>
      <c r="G9" s="59"/>
      <c r="H9" s="61" t="s">
        <v>163</v>
      </c>
      <c r="I9" s="167" t="s">
        <v>226</v>
      </c>
      <c r="J9" s="167" t="s">
        <v>228</v>
      </c>
      <c r="K9" s="167" t="s">
        <v>210</v>
      </c>
      <c r="L9" s="177" t="s">
        <v>227</v>
      </c>
      <c r="M9" s="177" t="s">
        <v>211</v>
      </c>
      <c r="N9" s="177" t="s">
        <v>212</v>
      </c>
      <c r="O9" s="177" t="s">
        <v>213</v>
      </c>
      <c r="P9" s="167" t="s">
        <v>214</v>
      </c>
      <c r="Q9" s="167">
        <v>1</v>
      </c>
      <c r="R9" s="167">
        <v>2</v>
      </c>
      <c r="S9" s="167">
        <v>3</v>
      </c>
      <c r="T9" s="167">
        <v>4</v>
      </c>
      <c r="U9" s="167">
        <v>5</v>
      </c>
      <c r="V9" s="167">
        <v>6</v>
      </c>
      <c r="W9" s="167">
        <v>7</v>
      </c>
      <c r="X9" s="167">
        <v>8</v>
      </c>
      <c r="Y9" s="167">
        <v>9</v>
      </c>
      <c r="Z9" s="167">
        <v>10</v>
      </c>
      <c r="AA9" s="167">
        <v>11</v>
      </c>
      <c r="AB9" s="167">
        <v>12</v>
      </c>
      <c r="AC9" s="167">
        <v>13</v>
      </c>
      <c r="AD9" s="167">
        <v>14</v>
      </c>
      <c r="AE9" s="167">
        <v>15</v>
      </c>
      <c r="AF9" s="167">
        <v>16</v>
      </c>
      <c r="AG9" s="167">
        <v>17</v>
      </c>
      <c r="AH9" s="167">
        <v>18</v>
      </c>
      <c r="AI9" s="167">
        <v>19</v>
      </c>
      <c r="AJ9" s="167">
        <v>20</v>
      </c>
      <c r="AK9" s="167">
        <v>21</v>
      </c>
      <c r="AL9" s="167">
        <v>22</v>
      </c>
      <c r="AM9" s="167">
        <v>23</v>
      </c>
      <c r="AN9" s="167">
        <v>24</v>
      </c>
      <c r="AO9" s="167">
        <v>25</v>
      </c>
      <c r="AP9" s="167">
        <v>26</v>
      </c>
      <c r="AQ9" s="167">
        <v>27</v>
      </c>
      <c r="AR9" s="167">
        <v>28</v>
      </c>
      <c r="AS9" s="167">
        <v>29</v>
      </c>
      <c r="AT9" s="167">
        <v>30</v>
      </c>
      <c r="AU9" s="167">
        <v>31</v>
      </c>
      <c r="AV9" s="167">
        <v>32</v>
      </c>
      <c r="AW9" s="167" t="s">
        <v>225</v>
      </c>
      <c r="AX9" s="167" t="s">
        <v>224</v>
      </c>
      <c r="AY9" s="167" t="s">
        <v>225</v>
      </c>
      <c r="AZ9" s="167" t="s">
        <v>224</v>
      </c>
      <c r="BA9" s="167" t="s">
        <v>225</v>
      </c>
      <c r="BB9" s="167" t="s">
        <v>224</v>
      </c>
      <c r="BC9" s="167" t="s">
        <v>223</v>
      </c>
      <c r="BD9" s="167" t="s">
        <v>222</v>
      </c>
      <c r="BE9" s="167" t="s">
        <v>274</v>
      </c>
      <c r="BF9" s="167" t="s">
        <v>275</v>
      </c>
      <c r="BG9" s="167" t="s">
        <v>276</v>
      </c>
      <c r="BH9" s="167" t="s">
        <v>277</v>
      </c>
      <c r="BI9" s="167" t="s">
        <v>278</v>
      </c>
      <c r="BJ9" s="167" t="s">
        <v>279</v>
      </c>
      <c r="BK9" s="167" t="s">
        <v>280</v>
      </c>
      <c r="BL9" s="167" t="s">
        <v>281</v>
      </c>
      <c r="BM9" s="167" t="s">
        <v>282</v>
      </c>
      <c r="BN9" s="167" t="s">
        <v>283</v>
      </c>
      <c r="BO9" s="167" t="s">
        <v>284</v>
      </c>
      <c r="BP9" s="167" t="s">
        <v>285</v>
      </c>
      <c r="BQ9" s="167" t="s">
        <v>286</v>
      </c>
      <c r="BR9" s="167" t="s">
        <v>287</v>
      </c>
      <c r="BS9" s="167" t="s">
        <v>288</v>
      </c>
      <c r="BT9" s="167" t="s">
        <v>289</v>
      </c>
      <c r="BU9" s="167"/>
      <c r="BV9" s="167"/>
      <c r="BW9" s="167" t="s">
        <v>295</v>
      </c>
      <c r="BX9" s="167" t="s">
        <v>268</v>
      </c>
      <c r="BY9" s="167" t="s">
        <v>269</v>
      </c>
      <c r="BZ9" s="167" t="s">
        <v>270</v>
      </c>
      <c r="CA9" s="167" t="s">
        <v>271</v>
      </c>
      <c r="CB9" s="167" t="s">
        <v>225</v>
      </c>
      <c r="CC9" s="167" t="s">
        <v>224</v>
      </c>
      <c r="CD9" s="167" t="s">
        <v>223</v>
      </c>
      <c r="CE9" s="167" t="s">
        <v>222</v>
      </c>
      <c r="CF9" s="167"/>
      <c r="CG9" s="194"/>
    </row>
    <row r="10" spans="1:16384" s="25" customFormat="1" ht="24.75" customHeight="1">
      <c r="A10" s="182"/>
      <c r="B10" s="182"/>
      <c r="C10" s="182"/>
      <c r="D10" s="182"/>
      <c r="E10" s="182"/>
      <c r="F10" s="182"/>
      <c r="G10" s="182"/>
      <c r="H10" s="183" t="s">
        <v>177</v>
      </c>
      <c r="I10" s="181"/>
      <c r="J10" s="181"/>
      <c r="K10" s="181"/>
      <c r="L10" s="181">
        <v>-185</v>
      </c>
      <c r="M10" s="181">
        <v>-92.5</v>
      </c>
      <c r="N10" s="181">
        <v>0</v>
      </c>
      <c r="O10" s="181">
        <v>92.5</v>
      </c>
      <c r="P10" s="181">
        <v>185</v>
      </c>
      <c r="Q10" s="181">
        <v>3.89</v>
      </c>
      <c r="R10" s="181">
        <v>42.27</v>
      </c>
      <c r="S10" s="181">
        <v>80.64</v>
      </c>
      <c r="T10" s="181">
        <v>119.01</v>
      </c>
      <c r="U10" s="181">
        <v>157.38999999999999</v>
      </c>
      <c r="V10" s="181">
        <v>195.76</v>
      </c>
      <c r="W10" s="181">
        <v>234.14</v>
      </c>
      <c r="X10" s="181">
        <v>272.51</v>
      </c>
      <c r="Y10" s="181">
        <v>3.89</v>
      </c>
      <c r="Z10" s="181">
        <v>42.27</v>
      </c>
      <c r="AA10" s="181">
        <v>80.64</v>
      </c>
      <c r="AB10" s="181">
        <v>119.01</v>
      </c>
      <c r="AC10" s="181">
        <v>157.38999999999999</v>
      </c>
      <c r="AD10" s="181">
        <v>195.76</v>
      </c>
      <c r="AE10" s="181">
        <v>234.14</v>
      </c>
      <c r="AF10" s="181">
        <v>272.51</v>
      </c>
      <c r="AG10" s="181">
        <v>3.89</v>
      </c>
      <c r="AH10" s="181">
        <v>42.27</v>
      </c>
      <c r="AI10" s="181">
        <v>80.64</v>
      </c>
      <c r="AJ10" s="181">
        <v>119.01</v>
      </c>
      <c r="AK10" s="181">
        <v>157.38999999999999</v>
      </c>
      <c r="AL10" s="181">
        <v>195.76</v>
      </c>
      <c r="AM10" s="181">
        <v>234.14</v>
      </c>
      <c r="AN10" s="181">
        <v>272.51</v>
      </c>
      <c r="AO10" s="181">
        <v>3.89</v>
      </c>
      <c r="AP10" s="181">
        <v>42.27</v>
      </c>
      <c r="AQ10" s="181">
        <v>80.64</v>
      </c>
      <c r="AR10" s="181">
        <v>119.01</v>
      </c>
      <c r="AS10" s="181">
        <v>157.38999999999999</v>
      </c>
      <c r="AT10" s="181">
        <v>195.76</v>
      </c>
      <c r="AU10" s="181">
        <v>234.14</v>
      </c>
      <c r="AV10" s="181">
        <v>272.51</v>
      </c>
      <c r="AW10" s="181"/>
      <c r="AX10" s="181"/>
      <c r="AY10" s="181"/>
      <c r="AZ10" s="181"/>
      <c r="BA10" s="181"/>
      <c r="BB10" s="181"/>
      <c r="BC10" s="181"/>
      <c r="BD10" s="181"/>
      <c r="BE10" s="181"/>
      <c r="BF10" s="181"/>
      <c r="BG10" s="181"/>
      <c r="BH10" s="181"/>
      <c r="BI10" s="181"/>
      <c r="BJ10" s="181"/>
      <c r="BK10" s="181"/>
      <c r="BL10" s="181"/>
      <c r="BM10" s="181"/>
      <c r="BN10" s="181"/>
      <c r="BO10" s="181"/>
      <c r="BP10" s="181"/>
      <c r="BQ10" s="181"/>
      <c r="BR10" s="181"/>
      <c r="BS10" s="181"/>
      <c r="BT10" s="181"/>
      <c r="BU10" s="181"/>
      <c r="BV10" s="181"/>
      <c r="BW10" s="181"/>
      <c r="BX10" s="181"/>
      <c r="BY10" s="181"/>
      <c r="BZ10" s="181"/>
      <c r="CA10" s="181"/>
      <c r="CB10" s="181"/>
      <c r="CC10" s="181"/>
      <c r="CD10" s="181"/>
      <c r="CE10" s="181"/>
      <c r="CF10" s="181"/>
      <c r="CG10" s="191"/>
    </row>
    <row r="11" spans="1:16384" s="25" customFormat="1" ht="24.75" customHeight="1">
      <c r="A11" s="182"/>
      <c r="B11" s="182"/>
      <c r="C11" s="182"/>
      <c r="D11" s="182"/>
      <c r="E11" s="182"/>
      <c r="F11" s="182"/>
      <c r="G11" s="182"/>
      <c r="H11" s="183" t="s">
        <v>178</v>
      </c>
      <c r="I11" s="181">
        <v>-39.994999999999997</v>
      </c>
      <c r="J11" s="181">
        <v>0</v>
      </c>
      <c r="K11" s="181">
        <v>39.994999999999997</v>
      </c>
      <c r="L11" s="181"/>
      <c r="M11" s="181"/>
      <c r="N11" s="181"/>
      <c r="O11" s="181"/>
      <c r="P11" s="181"/>
      <c r="Q11" s="181">
        <v>109.52</v>
      </c>
      <c r="R11" s="181">
        <v>109.52</v>
      </c>
      <c r="S11" s="181">
        <v>109.52</v>
      </c>
      <c r="T11" s="181">
        <v>109.52</v>
      </c>
      <c r="U11" s="181">
        <v>109.52</v>
      </c>
      <c r="V11" s="181">
        <v>109.52</v>
      </c>
      <c r="W11" s="181">
        <v>109.52</v>
      </c>
      <c r="X11" s="181">
        <v>109.52</v>
      </c>
      <c r="Y11" s="181">
        <v>82.77</v>
      </c>
      <c r="Z11" s="181">
        <v>82.77</v>
      </c>
      <c r="AA11" s="181">
        <v>82.77</v>
      </c>
      <c r="AB11" s="181">
        <v>82.77</v>
      </c>
      <c r="AC11" s="181">
        <v>82.77</v>
      </c>
      <c r="AD11" s="181">
        <v>82.77</v>
      </c>
      <c r="AE11" s="181">
        <v>82.77</v>
      </c>
      <c r="AF11" s="181">
        <v>82.77</v>
      </c>
      <c r="AG11" s="181">
        <v>56.03</v>
      </c>
      <c r="AH11" s="181">
        <v>56.03</v>
      </c>
      <c r="AI11" s="181">
        <v>56.03</v>
      </c>
      <c r="AJ11" s="181">
        <v>56.03</v>
      </c>
      <c r="AK11" s="181">
        <v>56.03</v>
      </c>
      <c r="AL11" s="181">
        <v>56.03</v>
      </c>
      <c r="AM11" s="181">
        <v>56.03</v>
      </c>
      <c r="AN11" s="181">
        <v>56.03</v>
      </c>
      <c r="AO11" s="181">
        <v>29.28</v>
      </c>
      <c r="AP11" s="181">
        <v>29.28</v>
      </c>
      <c r="AQ11" s="181">
        <v>29.28</v>
      </c>
      <c r="AR11" s="181">
        <v>29.28</v>
      </c>
      <c r="AS11" s="181">
        <v>29.28</v>
      </c>
      <c r="AT11" s="181">
        <v>29.28</v>
      </c>
      <c r="AU11" s="181">
        <v>29.28</v>
      </c>
      <c r="AV11" s="181">
        <v>29.28</v>
      </c>
      <c r="AW11" s="181"/>
      <c r="AX11" s="181"/>
      <c r="AY11" s="181"/>
      <c r="AZ11" s="181"/>
      <c r="BA11" s="181"/>
      <c r="BB11" s="181"/>
      <c r="BC11" s="181"/>
      <c r="BD11" s="181"/>
      <c r="BE11" s="181"/>
      <c r="BF11" s="181"/>
      <c r="BG11" s="181"/>
      <c r="BH11" s="181"/>
      <c r="BI11" s="181"/>
      <c r="BJ11" s="181"/>
      <c r="BK11" s="181"/>
      <c r="BL11" s="181"/>
      <c r="BM11" s="181"/>
      <c r="BN11" s="181"/>
      <c r="BO11" s="181"/>
      <c r="BP11" s="181"/>
      <c r="BQ11" s="181"/>
      <c r="BR11" s="181"/>
      <c r="BS11" s="181"/>
      <c r="BT11" s="181"/>
      <c r="BU11" s="181"/>
      <c r="BV11" s="181"/>
      <c r="BW11" s="181"/>
      <c r="BX11" s="181"/>
      <c r="BY11" s="181"/>
      <c r="BZ11" s="181"/>
      <c r="CA11" s="181"/>
      <c r="CB11" s="181"/>
      <c r="CC11" s="181"/>
      <c r="CD11" s="181"/>
      <c r="CE11" s="181"/>
      <c r="CF11" s="181"/>
      <c r="CG11" s="191"/>
    </row>
    <row r="12" spans="1:16384" s="26" customFormat="1" ht="24.75" customHeight="1">
      <c r="A12" s="59"/>
      <c r="B12" s="59"/>
      <c r="C12" s="59"/>
      <c r="D12" s="59"/>
      <c r="E12" s="59"/>
      <c r="F12" s="59"/>
      <c r="G12" s="59"/>
      <c r="H12" s="61" t="s">
        <v>182</v>
      </c>
      <c r="I12" s="180"/>
      <c r="J12" s="180"/>
      <c r="K12" s="181"/>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1"/>
      <c r="CE12" s="181"/>
      <c r="CF12" s="181"/>
      <c r="CG12" s="192"/>
    </row>
    <row r="13" spans="1:16384" s="2" customFormat="1" ht="37.5" customHeight="1">
      <c r="A13" s="59"/>
      <c r="B13" s="59"/>
      <c r="C13" s="59"/>
      <c r="D13" s="59"/>
      <c r="E13" s="59"/>
      <c r="F13" s="59"/>
      <c r="G13" s="59"/>
      <c r="H13" s="60" t="s">
        <v>164</v>
      </c>
      <c r="I13" s="73" t="s">
        <v>98</v>
      </c>
      <c r="J13" s="73" t="s">
        <v>98</v>
      </c>
      <c r="K13" s="73" t="s">
        <v>98</v>
      </c>
      <c r="L13" s="73" t="s">
        <v>98</v>
      </c>
      <c r="M13" s="73" t="s">
        <v>98</v>
      </c>
      <c r="N13" s="73" t="s">
        <v>98</v>
      </c>
      <c r="O13" s="73" t="s">
        <v>98</v>
      </c>
      <c r="P13" s="73" t="s">
        <v>98</v>
      </c>
      <c r="Q13" s="73" t="s">
        <v>98</v>
      </c>
      <c r="R13" s="73" t="s">
        <v>98</v>
      </c>
      <c r="S13" s="73" t="s">
        <v>98</v>
      </c>
      <c r="T13" s="73" t="s">
        <v>98</v>
      </c>
      <c r="U13" s="73" t="s">
        <v>98</v>
      </c>
      <c r="V13" s="73" t="s">
        <v>98</v>
      </c>
      <c r="W13" s="73" t="s">
        <v>98</v>
      </c>
      <c r="X13" s="73" t="s">
        <v>98</v>
      </c>
      <c r="Y13" s="73" t="s">
        <v>98</v>
      </c>
      <c r="Z13" s="73" t="s">
        <v>98</v>
      </c>
      <c r="AA13" s="73" t="s">
        <v>98</v>
      </c>
      <c r="AB13" s="73" t="s">
        <v>98</v>
      </c>
      <c r="AC13" s="73" t="s">
        <v>98</v>
      </c>
      <c r="AD13" s="73" t="s">
        <v>98</v>
      </c>
      <c r="AE13" s="73" t="s">
        <v>98</v>
      </c>
      <c r="AF13" s="73" t="s">
        <v>98</v>
      </c>
      <c r="AG13" s="73" t="s">
        <v>98</v>
      </c>
      <c r="AH13" s="73" t="s">
        <v>98</v>
      </c>
      <c r="AI13" s="73" t="s">
        <v>98</v>
      </c>
      <c r="AJ13" s="73" t="s">
        <v>98</v>
      </c>
      <c r="AK13" s="73" t="s">
        <v>98</v>
      </c>
      <c r="AL13" s="73" t="s">
        <v>98</v>
      </c>
      <c r="AM13" s="73" t="s">
        <v>98</v>
      </c>
      <c r="AN13" s="73" t="s">
        <v>98</v>
      </c>
      <c r="AO13" s="73" t="s">
        <v>98</v>
      </c>
      <c r="AP13" s="73" t="s">
        <v>98</v>
      </c>
      <c r="AQ13" s="73" t="s">
        <v>98</v>
      </c>
      <c r="AR13" s="73" t="s">
        <v>98</v>
      </c>
      <c r="AS13" s="73" t="s">
        <v>98</v>
      </c>
      <c r="AT13" s="73" t="s">
        <v>98</v>
      </c>
      <c r="AU13" s="73" t="s">
        <v>98</v>
      </c>
      <c r="AV13" s="73" t="s">
        <v>98</v>
      </c>
      <c r="AW13" s="73" t="s">
        <v>98</v>
      </c>
      <c r="AX13" s="73" t="s">
        <v>98</v>
      </c>
      <c r="AY13" s="73" t="s">
        <v>98</v>
      </c>
      <c r="AZ13" s="73" t="s">
        <v>98</v>
      </c>
      <c r="BA13" s="73" t="s">
        <v>98</v>
      </c>
      <c r="BB13" s="73" t="s">
        <v>98</v>
      </c>
      <c r="BC13" s="73" t="s">
        <v>98</v>
      </c>
      <c r="BD13" s="73" t="s">
        <v>98</v>
      </c>
      <c r="BE13" s="73" t="s">
        <v>98</v>
      </c>
      <c r="BF13" s="73" t="s">
        <v>98</v>
      </c>
      <c r="BG13" s="73" t="s">
        <v>98</v>
      </c>
      <c r="BH13" s="73" t="s">
        <v>98</v>
      </c>
      <c r="BI13" s="73" t="s">
        <v>98</v>
      </c>
      <c r="BJ13" s="73" t="s">
        <v>98</v>
      </c>
      <c r="BK13" s="73" t="s">
        <v>98</v>
      </c>
      <c r="BL13" s="73" t="s">
        <v>98</v>
      </c>
      <c r="BM13" s="73" t="s">
        <v>98</v>
      </c>
      <c r="BN13" s="73" t="s">
        <v>98</v>
      </c>
      <c r="BO13" s="73" t="s">
        <v>98</v>
      </c>
      <c r="BP13" s="73" t="s">
        <v>98</v>
      </c>
      <c r="BQ13" s="73" t="s">
        <v>98</v>
      </c>
      <c r="BR13" s="73" t="s">
        <v>98</v>
      </c>
      <c r="BS13" s="73" t="s">
        <v>98</v>
      </c>
      <c r="BT13" s="73" t="s">
        <v>98</v>
      </c>
      <c r="BU13" s="73" t="s">
        <v>205</v>
      </c>
      <c r="BV13" s="73" t="s">
        <v>205</v>
      </c>
      <c r="BW13" s="73" t="s">
        <v>98</v>
      </c>
      <c r="BX13" s="73" t="s">
        <v>98</v>
      </c>
      <c r="BY13" s="73" t="s">
        <v>98</v>
      </c>
      <c r="BZ13" s="73" t="s">
        <v>98</v>
      </c>
      <c r="CA13" s="73" t="s">
        <v>98</v>
      </c>
      <c r="CB13" s="73" t="s">
        <v>205</v>
      </c>
      <c r="CC13" s="73" t="s">
        <v>205</v>
      </c>
      <c r="CD13" s="73" t="s">
        <v>205</v>
      </c>
      <c r="CE13" s="73" t="s">
        <v>205</v>
      </c>
      <c r="CF13" s="73" t="s">
        <v>205</v>
      </c>
      <c r="CG13" s="195"/>
    </row>
    <row r="14" spans="1:16384" s="124" customFormat="1" ht="12.95" customHeight="1">
      <c r="A14" s="59"/>
      <c r="B14" s="59"/>
      <c r="C14" s="59"/>
      <c r="D14" s="59"/>
      <c r="E14" s="59"/>
      <c r="F14" s="59"/>
      <c r="G14" s="59"/>
      <c r="H14" s="201" t="s">
        <v>9</v>
      </c>
      <c r="I14" s="62">
        <v>276.39999999999998</v>
      </c>
      <c r="J14" s="62">
        <v>276.39999999999998</v>
      </c>
      <c r="K14" s="62">
        <v>276.39999999999998</v>
      </c>
      <c r="L14" s="62">
        <v>112.05</v>
      </c>
      <c r="M14" s="62">
        <v>112.05</v>
      </c>
      <c r="N14" s="62">
        <v>112.05</v>
      </c>
      <c r="O14" s="62">
        <v>112.05</v>
      </c>
      <c r="P14" s="62">
        <v>112.05</v>
      </c>
      <c r="Q14" s="62">
        <v>1.3</v>
      </c>
      <c r="R14" s="62">
        <v>1.3</v>
      </c>
      <c r="S14" s="62">
        <v>1.3</v>
      </c>
      <c r="T14" s="62">
        <v>1.3</v>
      </c>
      <c r="U14" s="62">
        <v>1.3</v>
      </c>
      <c r="V14" s="62">
        <v>1.3</v>
      </c>
      <c r="W14" s="62">
        <v>1.3</v>
      </c>
      <c r="X14" s="62">
        <v>1.3</v>
      </c>
      <c r="Y14" s="62">
        <v>1.3</v>
      </c>
      <c r="Z14" s="62">
        <v>1.3</v>
      </c>
      <c r="AA14" s="62">
        <v>1.3</v>
      </c>
      <c r="AB14" s="62">
        <v>1.3</v>
      </c>
      <c r="AC14" s="62">
        <v>1.3</v>
      </c>
      <c r="AD14" s="62">
        <v>1.3</v>
      </c>
      <c r="AE14" s="62">
        <v>1.3</v>
      </c>
      <c r="AF14" s="62">
        <v>1.3</v>
      </c>
      <c r="AG14" s="62">
        <v>1.3</v>
      </c>
      <c r="AH14" s="62">
        <v>1.3</v>
      </c>
      <c r="AI14" s="62">
        <v>1.3</v>
      </c>
      <c r="AJ14" s="62">
        <v>1.3</v>
      </c>
      <c r="AK14" s="62">
        <v>1.3</v>
      </c>
      <c r="AL14" s="62">
        <v>1.3</v>
      </c>
      <c r="AM14" s="62">
        <v>1.3</v>
      </c>
      <c r="AN14" s="62">
        <v>1.3</v>
      </c>
      <c r="AO14" s="62">
        <v>1.3</v>
      </c>
      <c r="AP14" s="62">
        <v>1.3</v>
      </c>
      <c r="AQ14" s="62">
        <v>1.3</v>
      </c>
      <c r="AR14" s="62">
        <v>1.3</v>
      </c>
      <c r="AS14" s="62">
        <v>1.3</v>
      </c>
      <c r="AT14" s="62">
        <v>1.3</v>
      </c>
      <c r="AU14" s="62">
        <v>1.3</v>
      </c>
      <c r="AV14" s="62">
        <v>1.3</v>
      </c>
      <c r="AW14" s="62">
        <v>262.05</v>
      </c>
      <c r="AX14" s="62">
        <v>262.05</v>
      </c>
      <c r="AY14" s="62">
        <v>97.71</v>
      </c>
      <c r="AZ14" s="62">
        <v>97.71</v>
      </c>
      <c r="BA14" s="62">
        <v>8.0500000000000007</v>
      </c>
      <c r="BB14" s="62">
        <v>8.0500000000000007</v>
      </c>
      <c r="BC14" s="62">
        <v>8.0500000000000007</v>
      </c>
      <c r="BD14" s="62">
        <v>8.0500000000000007</v>
      </c>
      <c r="BE14" s="62">
        <v>0.35</v>
      </c>
      <c r="BF14" s="62">
        <v>0.35</v>
      </c>
      <c r="BG14" s="62">
        <v>0.35</v>
      </c>
      <c r="BH14" s="62">
        <v>0.35</v>
      </c>
      <c r="BI14" s="62">
        <v>0.35</v>
      </c>
      <c r="BJ14" s="62">
        <v>0.35</v>
      </c>
      <c r="BK14" s="62">
        <v>0.35</v>
      </c>
      <c r="BL14" s="62">
        <v>0.35</v>
      </c>
      <c r="BM14" s="62">
        <v>0.35</v>
      </c>
      <c r="BN14" s="62">
        <v>0.35</v>
      </c>
      <c r="BO14" s="62">
        <v>0.35</v>
      </c>
      <c r="BP14" s="62">
        <v>0.35</v>
      </c>
      <c r="BQ14" s="62">
        <v>0.35</v>
      </c>
      <c r="BR14" s="62">
        <v>0.35</v>
      </c>
      <c r="BS14" s="62">
        <v>0.35</v>
      </c>
      <c r="BT14" s="62">
        <v>0.35</v>
      </c>
      <c r="BU14" s="62">
        <v>0</v>
      </c>
      <c r="BV14" s="62">
        <v>0</v>
      </c>
      <c r="BW14" s="62">
        <v>0.6</v>
      </c>
      <c r="BX14" s="62">
        <v>0.6</v>
      </c>
      <c r="BY14" s="62">
        <v>0.6</v>
      </c>
      <c r="BZ14" s="62">
        <v>0.6</v>
      </c>
      <c r="CA14" s="62">
        <v>0.6</v>
      </c>
      <c r="CB14" s="62">
        <v>0</v>
      </c>
      <c r="CC14" s="62">
        <v>0</v>
      </c>
      <c r="CD14" s="62">
        <v>0</v>
      </c>
      <c r="CE14" s="62">
        <v>0</v>
      </c>
      <c r="CF14" s="62">
        <v>0</v>
      </c>
      <c r="CG14" s="189"/>
    </row>
    <row r="15" spans="1:16384" s="124" customFormat="1" ht="12.95" customHeight="1">
      <c r="A15" s="59"/>
      <c r="B15" s="59"/>
      <c r="C15" s="59"/>
      <c r="D15" s="59"/>
      <c r="E15" s="59"/>
      <c r="F15" s="59"/>
      <c r="G15" s="59"/>
      <c r="H15" s="58" t="s">
        <v>23</v>
      </c>
      <c r="I15" s="62">
        <v>0.1</v>
      </c>
      <c r="J15" s="153">
        <v>0.1</v>
      </c>
      <c r="K15" s="153">
        <v>0.1</v>
      </c>
      <c r="L15" s="153">
        <v>0.1</v>
      </c>
      <c r="M15" s="153">
        <v>0.1</v>
      </c>
      <c r="N15" s="62">
        <v>0.1</v>
      </c>
      <c r="O15" s="153">
        <v>0.1</v>
      </c>
      <c r="P15" s="153">
        <v>0.1</v>
      </c>
      <c r="Q15" s="153">
        <v>0.05</v>
      </c>
      <c r="R15" s="153">
        <v>0.05</v>
      </c>
      <c r="S15" s="153">
        <v>0.05</v>
      </c>
      <c r="T15" s="153">
        <v>0.05</v>
      </c>
      <c r="U15" s="153">
        <v>0.05</v>
      </c>
      <c r="V15" s="153">
        <v>0.05</v>
      </c>
      <c r="W15" s="153">
        <v>0.05</v>
      </c>
      <c r="X15" s="153">
        <v>0.05</v>
      </c>
      <c r="Y15" s="153">
        <v>0.05</v>
      </c>
      <c r="Z15" s="153">
        <v>0.05</v>
      </c>
      <c r="AA15" s="153">
        <v>0.05</v>
      </c>
      <c r="AB15" s="153">
        <v>0.05</v>
      </c>
      <c r="AC15" s="153">
        <v>0.05</v>
      </c>
      <c r="AD15" s="153">
        <v>0.05</v>
      </c>
      <c r="AE15" s="153">
        <v>0.05</v>
      </c>
      <c r="AF15" s="153">
        <v>0.05</v>
      </c>
      <c r="AG15" s="153">
        <v>0.05</v>
      </c>
      <c r="AH15" s="153">
        <v>0.05</v>
      </c>
      <c r="AI15" s="153">
        <v>0.05</v>
      </c>
      <c r="AJ15" s="153">
        <v>0.05</v>
      </c>
      <c r="AK15" s="153">
        <v>0.05</v>
      </c>
      <c r="AL15" s="153">
        <v>0.05</v>
      </c>
      <c r="AM15" s="153">
        <v>0.05</v>
      </c>
      <c r="AN15" s="153">
        <v>0.05</v>
      </c>
      <c r="AO15" s="153">
        <v>0.05</v>
      </c>
      <c r="AP15" s="153">
        <v>0.05</v>
      </c>
      <c r="AQ15" s="153">
        <v>0.05</v>
      </c>
      <c r="AR15" s="153">
        <v>0.05</v>
      </c>
      <c r="AS15" s="153">
        <v>0.05</v>
      </c>
      <c r="AT15" s="153">
        <v>0.05</v>
      </c>
      <c r="AU15" s="153">
        <v>0.05</v>
      </c>
      <c r="AV15" s="153">
        <v>0.05</v>
      </c>
      <c r="AW15" s="153">
        <v>0.1</v>
      </c>
      <c r="AX15" s="153">
        <v>0.1</v>
      </c>
      <c r="AY15" s="153">
        <v>0.1</v>
      </c>
      <c r="AZ15" s="153">
        <v>0.1</v>
      </c>
      <c r="BA15" s="153">
        <v>0.03</v>
      </c>
      <c r="BB15" s="153">
        <v>0.03</v>
      </c>
      <c r="BC15" s="153">
        <v>0.03</v>
      </c>
      <c r="BD15" s="153">
        <v>0.03</v>
      </c>
      <c r="BE15" s="153">
        <v>0.05</v>
      </c>
      <c r="BF15" s="153">
        <v>0.05</v>
      </c>
      <c r="BG15" s="153">
        <v>0.05</v>
      </c>
      <c r="BH15" s="153">
        <v>0.05</v>
      </c>
      <c r="BI15" s="153">
        <v>0.05</v>
      </c>
      <c r="BJ15" s="153">
        <v>0.05</v>
      </c>
      <c r="BK15" s="153">
        <v>0.05</v>
      </c>
      <c r="BL15" s="153">
        <v>0.05</v>
      </c>
      <c r="BM15" s="153">
        <v>0.05</v>
      </c>
      <c r="BN15" s="153">
        <v>0.05</v>
      </c>
      <c r="BO15" s="153">
        <v>0.05</v>
      </c>
      <c r="BP15" s="153">
        <v>0.05</v>
      </c>
      <c r="BQ15" s="153">
        <v>0.05</v>
      </c>
      <c r="BR15" s="153">
        <v>0.05</v>
      </c>
      <c r="BS15" s="153">
        <v>0.05</v>
      </c>
      <c r="BT15" s="153">
        <v>0.05</v>
      </c>
      <c r="BU15" s="153">
        <v>0.4</v>
      </c>
      <c r="BV15" s="153">
        <v>0.1</v>
      </c>
      <c r="BW15" s="153">
        <v>0.1</v>
      </c>
      <c r="BX15" s="153">
        <v>0.1</v>
      </c>
      <c r="BY15" s="153">
        <v>0.1</v>
      </c>
      <c r="BZ15" s="153">
        <v>0.1</v>
      </c>
      <c r="CA15" s="153">
        <v>0.1</v>
      </c>
      <c r="CB15" s="153">
        <v>0.05</v>
      </c>
      <c r="CC15" s="153">
        <v>0.05</v>
      </c>
      <c r="CD15" s="153">
        <v>0.05</v>
      </c>
      <c r="CE15" s="153">
        <v>0.05</v>
      </c>
      <c r="CF15" s="153">
        <v>0.2</v>
      </c>
      <c r="CG15" s="189"/>
    </row>
    <row r="16" spans="1:16384" s="124" customFormat="1" ht="12.95" customHeight="1">
      <c r="A16" s="59"/>
      <c r="B16" s="59"/>
      <c r="C16" s="59"/>
      <c r="D16" s="59"/>
      <c r="E16" s="59"/>
      <c r="F16" s="59"/>
      <c r="G16" s="59"/>
      <c r="H16" s="58" t="s">
        <v>94</v>
      </c>
      <c r="I16" s="62">
        <v>0.1</v>
      </c>
      <c r="J16" s="153">
        <v>0.1</v>
      </c>
      <c r="K16" s="153">
        <v>0.1</v>
      </c>
      <c r="L16" s="153">
        <v>0.1</v>
      </c>
      <c r="M16" s="153">
        <v>0.1</v>
      </c>
      <c r="N16" s="62">
        <v>0.1</v>
      </c>
      <c r="O16" s="153">
        <v>0.1</v>
      </c>
      <c r="P16" s="153">
        <v>0.1</v>
      </c>
      <c r="Q16" s="153">
        <v>0.05</v>
      </c>
      <c r="R16" s="153">
        <v>0.05</v>
      </c>
      <c r="S16" s="153">
        <v>0.05</v>
      </c>
      <c r="T16" s="153">
        <v>0.05</v>
      </c>
      <c r="U16" s="153">
        <v>0.05</v>
      </c>
      <c r="V16" s="153">
        <v>0.05</v>
      </c>
      <c r="W16" s="153">
        <v>0.05</v>
      </c>
      <c r="X16" s="153">
        <v>0.05</v>
      </c>
      <c r="Y16" s="153">
        <v>0.05</v>
      </c>
      <c r="Z16" s="153">
        <v>0.05</v>
      </c>
      <c r="AA16" s="153">
        <v>0.05</v>
      </c>
      <c r="AB16" s="153">
        <v>0.05</v>
      </c>
      <c r="AC16" s="153">
        <v>0.05</v>
      </c>
      <c r="AD16" s="153">
        <v>0.05</v>
      </c>
      <c r="AE16" s="153">
        <v>0.05</v>
      </c>
      <c r="AF16" s="153">
        <v>0.05</v>
      </c>
      <c r="AG16" s="153">
        <v>0.05</v>
      </c>
      <c r="AH16" s="153">
        <v>0.05</v>
      </c>
      <c r="AI16" s="153">
        <v>0.05</v>
      </c>
      <c r="AJ16" s="153">
        <v>0.05</v>
      </c>
      <c r="AK16" s="153">
        <v>0.05</v>
      </c>
      <c r="AL16" s="153">
        <v>0.05</v>
      </c>
      <c r="AM16" s="153">
        <v>0.05</v>
      </c>
      <c r="AN16" s="153">
        <v>0.05</v>
      </c>
      <c r="AO16" s="153">
        <v>0.05</v>
      </c>
      <c r="AP16" s="153">
        <v>0.05</v>
      </c>
      <c r="AQ16" s="153">
        <v>0.05</v>
      </c>
      <c r="AR16" s="153">
        <v>0.05</v>
      </c>
      <c r="AS16" s="153">
        <v>0.05</v>
      </c>
      <c r="AT16" s="153">
        <v>0.05</v>
      </c>
      <c r="AU16" s="153">
        <v>0.05</v>
      </c>
      <c r="AV16" s="153">
        <v>0.05</v>
      </c>
      <c r="AW16" s="153">
        <v>0.1</v>
      </c>
      <c r="AX16" s="153">
        <v>0.1</v>
      </c>
      <c r="AY16" s="153">
        <v>0.1</v>
      </c>
      <c r="AZ16" s="153">
        <v>0.1</v>
      </c>
      <c r="BA16" s="153">
        <v>0.03</v>
      </c>
      <c r="BB16" s="153">
        <v>0.03</v>
      </c>
      <c r="BC16" s="153">
        <v>0.03</v>
      </c>
      <c r="BD16" s="153">
        <v>0.03</v>
      </c>
      <c r="BE16" s="153">
        <v>0.05</v>
      </c>
      <c r="BF16" s="153">
        <v>0.05</v>
      </c>
      <c r="BG16" s="153">
        <v>0.05</v>
      </c>
      <c r="BH16" s="153">
        <v>0.05</v>
      </c>
      <c r="BI16" s="153">
        <v>0.05</v>
      </c>
      <c r="BJ16" s="153">
        <v>0.05</v>
      </c>
      <c r="BK16" s="153">
        <v>0.05</v>
      </c>
      <c r="BL16" s="153">
        <v>0.05</v>
      </c>
      <c r="BM16" s="153">
        <v>0.05</v>
      </c>
      <c r="BN16" s="153">
        <v>0.05</v>
      </c>
      <c r="BO16" s="153">
        <v>0.05</v>
      </c>
      <c r="BP16" s="153">
        <v>0.05</v>
      </c>
      <c r="BQ16" s="153">
        <v>0.05</v>
      </c>
      <c r="BR16" s="153">
        <v>0.05</v>
      </c>
      <c r="BS16" s="153">
        <v>0.05</v>
      </c>
      <c r="BT16" s="153">
        <v>0.05</v>
      </c>
      <c r="BU16" s="153">
        <v>0</v>
      </c>
      <c r="BV16" s="153">
        <v>0</v>
      </c>
      <c r="BW16" s="153">
        <v>0.1</v>
      </c>
      <c r="BX16" s="153">
        <v>0.1</v>
      </c>
      <c r="BY16" s="153">
        <v>0.1</v>
      </c>
      <c r="BZ16" s="153">
        <v>0.1</v>
      </c>
      <c r="CA16" s="153">
        <v>0.1</v>
      </c>
      <c r="CB16" s="153">
        <v>0</v>
      </c>
      <c r="CC16" s="153">
        <v>0</v>
      </c>
      <c r="CD16" s="153">
        <v>0</v>
      </c>
      <c r="CE16" s="153">
        <v>0</v>
      </c>
      <c r="CF16" s="153">
        <v>0</v>
      </c>
      <c r="CG16" s="189"/>
    </row>
    <row r="17" spans="1:85" s="124" customFormat="1" ht="12.95" customHeight="1">
      <c r="A17" s="59"/>
      <c r="B17" s="59"/>
      <c r="C17" s="59"/>
      <c r="D17" s="59"/>
      <c r="E17" s="59"/>
      <c r="F17" s="59"/>
      <c r="G17" s="59"/>
      <c r="H17" s="186" t="s">
        <v>165</v>
      </c>
      <c r="I17" s="176" t="s">
        <v>306</v>
      </c>
      <c r="J17" s="176" t="s">
        <v>306</v>
      </c>
      <c r="K17" s="176" t="s">
        <v>201</v>
      </c>
      <c r="L17" s="176" t="s">
        <v>201</v>
      </c>
      <c r="M17" s="176" t="s">
        <v>201</v>
      </c>
      <c r="N17" s="176" t="s">
        <v>201</v>
      </c>
      <c r="O17" s="176" t="s">
        <v>201</v>
      </c>
      <c r="P17" s="176" t="s">
        <v>201</v>
      </c>
      <c r="Q17" s="176" t="s">
        <v>215</v>
      </c>
      <c r="R17" s="176" t="s">
        <v>215</v>
      </c>
      <c r="S17" s="176" t="s">
        <v>215</v>
      </c>
      <c r="T17" s="176" t="s">
        <v>215</v>
      </c>
      <c r="U17" s="176" t="s">
        <v>215</v>
      </c>
      <c r="V17" s="176" t="s">
        <v>215</v>
      </c>
      <c r="W17" s="176" t="s">
        <v>215</v>
      </c>
      <c r="X17" s="176" t="s">
        <v>215</v>
      </c>
      <c r="Y17" s="176" t="s">
        <v>215</v>
      </c>
      <c r="Z17" s="176" t="s">
        <v>215</v>
      </c>
      <c r="AA17" s="176" t="s">
        <v>215</v>
      </c>
      <c r="AB17" s="176" t="s">
        <v>215</v>
      </c>
      <c r="AC17" s="176" t="s">
        <v>215</v>
      </c>
      <c r="AD17" s="176" t="s">
        <v>215</v>
      </c>
      <c r="AE17" s="176" t="s">
        <v>215</v>
      </c>
      <c r="AF17" s="176" t="s">
        <v>215</v>
      </c>
      <c r="AG17" s="176" t="s">
        <v>215</v>
      </c>
      <c r="AH17" s="176" t="s">
        <v>215</v>
      </c>
      <c r="AI17" s="176" t="s">
        <v>215</v>
      </c>
      <c r="AJ17" s="176" t="s">
        <v>215</v>
      </c>
      <c r="AK17" s="176" t="s">
        <v>215</v>
      </c>
      <c r="AL17" s="176" t="s">
        <v>215</v>
      </c>
      <c r="AM17" s="176" t="s">
        <v>215</v>
      </c>
      <c r="AN17" s="176" t="s">
        <v>215</v>
      </c>
      <c r="AO17" s="176" t="s">
        <v>215</v>
      </c>
      <c r="AP17" s="176" t="s">
        <v>215</v>
      </c>
      <c r="AQ17" s="176" t="s">
        <v>215</v>
      </c>
      <c r="AR17" s="176" t="s">
        <v>215</v>
      </c>
      <c r="AS17" s="176" t="s">
        <v>215</v>
      </c>
      <c r="AT17" s="176" t="s">
        <v>215</v>
      </c>
      <c r="AU17" s="176" t="s">
        <v>215</v>
      </c>
      <c r="AV17" s="176" t="s">
        <v>215</v>
      </c>
      <c r="AW17" s="176" t="s">
        <v>201</v>
      </c>
      <c r="AX17" s="176" t="s">
        <v>201</v>
      </c>
      <c r="AY17" s="176" t="s">
        <v>201</v>
      </c>
      <c r="AZ17" s="176" t="s">
        <v>201</v>
      </c>
      <c r="BA17" s="176" t="s">
        <v>201</v>
      </c>
      <c r="BB17" s="176" t="s">
        <v>201</v>
      </c>
      <c r="BC17" s="176" t="s">
        <v>201</v>
      </c>
      <c r="BD17" s="176" t="s">
        <v>201</v>
      </c>
      <c r="BE17" s="176" t="s">
        <v>262</v>
      </c>
      <c r="BF17" s="176" t="s">
        <v>262</v>
      </c>
      <c r="BG17" s="176" t="s">
        <v>262</v>
      </c>
      <c r="BH17" s="176" t="s">
        <v>262</v>
      </c>
      <c r="BI17" s="176" t="s">
        <v>262</v>
      </c>
      <c r="BJ17" s="176" t="s">
        <v>262</v>
      </c>
      <c r="BK17" s="176" t="s">
        <v>262</v>
      </c>
      <c r="BL17" s="176" t="s">
        <v>262</v>
      </c>
      <c r="BM17" s="176" t="s">
        <v>262</v>
      </c>
      <c r="BN17" s="176" t="s">
        <v>262</v>
      </c>
      <c r="BO17" s="176" t="s">
        <v>262</v>
      </c>
      <c r="BP17" s="176" t="s">
        <v>262</v>
      </c>
      <c r="BQ17" s="176" t="s">
        <v>262</v>
      </c>
      <c r="BR17" s="176" t="s">
        <v>262</v>
      </c>
      <c r="BS17" s="176" t="s">
        <v>262</v>
      </c>
      <c r="BT17" s="176" t="s">
        <v>262</v>
      </c>
      <c r="BU17" s="176" t="s">
        <v>216</v>
      </c>
      <c r="BV17" s="176" t="s">
        <v>201</v>
      </c>
      <c r="BW17" s="176" t="s">
        <v>201</v>
      </c>
      <c r="BX17" s="176" t="s">
        <v>201</v>
      </c>
      <c r="BY17" s="176" t="s">
        <v>201</v>
      </c>
      <c r="BZ17" s="176" t="s">
        <v>201</v>
      </c>
      <c r="CA17" s="176" t="s">
        <v>201</v>
      </c>
      <c r="CB17" s="176" t="s">
        <v>215</v>
      </c>
      <c r="CC17" s="176" t="s">
        <v>215</v>
      </c>
      <c r="CD17" s="176" t="s">
        <v>215</v>
      </c>
      <c r="CE17" s="176" t="s">
        <v>215</v>
      </c>
      <c r="CF17" s="176" t="s">
        <v>201</v>
      </c>
      <c r="CG17" s="189"/>
    </row>
    <row r="18" spans="1:85" s="124" customFormat="1" ht="12.95" customHeight="1">
      <c r="A18" s="59"/>
      <c r="B18" s="59"/>
      <c r="C18" s="59"/>
      <c r="D18" s="59"/>
      <c r="E18" s="59"/>
      <c r="F18" s="59"/>
      <c r="G18" s="59"/>
      <c r="H18" s="58" t="s">
        <v>166</v>
      </c>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c r="BM18" s="62"/>
      <c r="BN18" s="62"/>
      <c r="BO18" s="62"/>
      <c r="BP18" s="62"/>
      <c r="BQ18" s="62"/>
      <c r="BR18" s="62"/>
      <c r="BS18" s="62"/>
      <c r="BT18" s="62"/>
      <c r="BU18" s="62"/>
      <c r="BV18" s="62"/>
      <c r="BW18" s="62"/>
      <c r="BX18" s="62"/>
      <c r="BY18" s="62"/>
      <c r="BZ18" s="62"/>
      <c r="CA18" s="62"/>
      <c r="CB18" s="62"/>
      <c r="CC18" s="62"/>
      <c r="CD18" s="62"/>
      <c r="CE18" s="62"/>
      <c r="CF18" s="62"/>
      <c r="CG18" s="189"/>
    </row>
    <row r="19" spans="1:85" s="124" customFormat="1" ht="12.95" customHeight="1">
      <c r="A19" s="59"/>
      <c r="B19" s="59"/>
      <c r="C19" s="59"/>
      <c r="D19" s="59"/>
      <c r="E19" s="59"/>
      <c r="F19" s="59"/>
      <c r="G19" s="59"/>
      <c r="H19" s="58" t="s">
        <v>95</v>
      </c>
      <c r="I19" s="63">
        <f t="shared" ref="I19:AB19" si="1">I14+ABS(I15)</f>
        <v>276.5</v>
      </c>
      <c r="J19" s="63">
        <f t="shared" si="1"/>
        <v>276.5</v>
      </c>
      <c r="K19" s="63">
        <f t="shared" si="1"/>
        <v>276.5</v>
      </c>
      <c r="L19" s="63">
        <f t="shared" si="1"/>
        <v>112.14999999999999</v>
      </c>
      <c r="M19" s="63">
        <f t="shared" si="1"/>
        <v>112.14999999999999</v>
      </c>
      <c r="N19" s="63">
        <f t="shared" si="1"/>
        <v>112.14999999999999</v>
      </c>
      <c r="O19" s="63">
        <f t="shared" si="1"/>
        <v>112.14999999999999</v>
      </c>
      <c r="P19" s="63">
        <f t="shared" si="1"/>
        <v>112.14999999999999</v>
      </c>
      <c r="Q19" s="63">
        <f t="shared" si="1"/>
        <v>1.35</v>
      </c>
      <c r="R19" s="63">
        <f t="shared" si="1"/>
        <v>1.35</v>
      </c>
      <c r="S19" s="63">
        <f t="shared" si="1"/>
        <v>1.35</v>
      </c>
      <c r="T19" s="63">
        <f t="shared" si="1"/>
        <v>1.35</v>
      </c>
      <c r="U19" s="63">
        <f t="shared" si="1"/>
        <v>1.35</v>
      </c>
      <c r="V19" s="63">
        <f t="shared" si="1"/>
        <v>1.35</v>
      </c>
      <c r="W19" s="63">
        <f t="shared" si="1"/>
        <v>1.35</v>
      </c>
      <c r="X19" s="63">
        <f t="shared" si="1"/>
        <v>1.35</v>
      </c>
      <c r="Y19" s="63">
        <f t="shared" si="1"/>
        <v>1.35</v>
      </c>
      <c r="Z19" s="63">
        <f t="shared" si="1"/>
        <v>1.35</v>
      </c>
      <c r="AA19" s="63">
        <f t="shared" si="1"/>
        <v>1.35</v>
      </c>
      <c r="AB19" s="63">
        <f t="shared" si="1"/>
        <v>1.35</v>
      </c>
      <c r="AC19" s="78">
        <f t="shared" ref="AC19:BN19" si="2">AC14+ABS(AC15)</f>
        <v>1.35</v>
      </c>
      <c r="AD19" s="78">
        <f t="shared" si="2"/>
        <v>1.35</v>
      </c>
      <c r="AE19" s="78">
        <f t="shared" si="2"/>
        <v>1.35</v>
      </c>
      <c r="AF19" s="78">
        <f t="shared" si="2"/>
        <v>1.35</v>
      </c>
      <c r="AG19" s="78">
        <f t="shared" si="2"/>
        <v>1.35</v>
      </c>
      <c r="AH19" s="78">
        <f t="shared" si="2"/>
        <v>1.35</v>
      </c>
      <c r="AI19" s="78">
        <f t="shared" si="2"/>
        <v>1.35</v>
      </c>
      <c r="AJ19" s="78">
        <f t="shared" si="2"/>
        <v>1.35</v>
      </c>
      <c r="AK19" s="78">
        <f t="shared" si="2"/>
        <v>1.35</v>
      </c>
      <c r="AL19" s="78">
        <f t="shared" si="2"/>
        <v>1.35</v>
      </c>
      <c r="AM19" s="78">
        <f t="shared" si="2"/>
        <v>1.35</v>
      </c>
      <c r="AN19" s="78">
        <f t="shared" si="2"/>
        <v>1.35</v>
      </c>
      <c r="AO19" s="78">
        <f t="shared" si="2"/>
        <v>1.35</v>
      </c>
      <c r="AP19" s="78">
        <f t="shared" si="2"/>
        <v>1.35</v>
      </c>
      <c r="AQ19" s="78">
        <f t="shared" si="2"/>
        <v>1.35</v>
      </c>
      <c r="AR19" s="78">
        <f t="shared" si="2"/>
        <v>1.35</v>
      </c>
      <c r="AS19" s="78">
        <f t="shared" si="2"/>
        <v>1.35</v>
      </c>
      <c r="AT19" s="78">
        <f t="shared" si="2"/>
        <v>1.35</v>
      </c>
      <c r="AU19" s="78">
        <f t="shared" si="2"/>
        <v>1.35</v>
      </c>
      <c r="AV19" s="78">
        <f t="shared" si="2"/>
        <v>1.35</v>
      </c>
      <c r="AW19" s="78">
        <f t="shared" si="2"/>
        <v>262.15000000000003</v>
      </c>
      <c r="AX19" s="78">
        <f t="shared" si="2"/>
        <v>262.15000000000003</v>
      </c>
      <c r="AY19" s="78">
        <f t="shared" si="2"/>
        <v>97.809999999999988</v>
      </c>
      <c r="AZ19" s="78">
        <f t="shared" si="2"/>
        <v>97.809999999999988</v>
      </c>
      <c r="BA19" s="78">
        <f t="shared" si="2"/>
        <v>8.08</v>
      </c>
      <c r="BB19" s="78">
        <f t="shared" si="2"/>
        <v>8.08</v>
      </c>
      <c r="BC19" s="78">
        <f t="shared" si="2"/>
        <v>8.08</v>
      </c>
      <c r="BD19" s="78">
        <f t="shared" si="2"/>
        <v>8.08</v>
      </c>
      <c r="BE19" s="78">
        <f t="shared" si="2"/>
        <v>0.39999999999999997</v>
      </c>
      <c r="BF19" s="78">
        <f t="shared" si="2"/>
        <v>0.39999999999999997</v>
      </c>
      <c r="BG19" s="78">
        <f t="shared" si="2"/>
        <v>0.39999999999999997</v>
      </c>
      <c r="BH19" s="78">
        <f t="shared" si="2"/>
        <v>0.39999999999999997</v>
      </c>
      <c r="BI19" s="78">
        <f t="shared" si="2"/>
        <v>0.39999999999999997</v>
      </c>
      <c r="BJ19" s="78">
        <f t="shared" si="2"/>
        <v>0.39999999999999997</v>
      </c>
      <c r="BK19" s="78">
        <f t="shared" si="2"/>
        <v>0.39999999999999997</v>
      </c>
      <c r="BL19" s="78">
        <f t="shared" si="2"/>
        <v>0.39999999999999997</v>
      </c>
      <c r="BM19" s="78">
        <f t="shared" si="2"/>
        <v>0.39999999999999997</v>
      </c>
      <c r="BN19" s="78">
        <f t="shared" si="2"/>
        <v>0.39999999999999997</v>
      </c>
      <c r="BO19" s="78">
        <f t="shared" ref="BO19:BZ19" si="3">BO14+ABS(BO15)</f>
        <v>0.39999999999999997</v>
      </c>
      <c r="BP19" s="78">
        <f t="shared" si="3"/>
        <v>0.39999999999999997</v>
      </c>
      <c r="BQ19" s="78">
        <f t="shared" si="3"/>
        <v>0.39999999999999997</v>
      </c>
      <c r="BR19" s="78">
        <f t="shared" si="3"/>
        <v>0.39999999999999997</v>
      </c>
      <c r="BS19" s="78">
        <f t="shared" si="3"/>
        <v>0.39999999999999997</v>
      </c>
      <c r="BT19" s="78">
        <f t="shared" si="3"/>
        <v>0.39999999999999997</v>
      </c>
      <c r="BU19" s="78">
        <f t="shared" si="3"/>
        <v>0.4</v>
      </c>
      <c r="BV19" s="78">
        <f t="shared" si="3"/>
        <v>0.1</v>
      </c>
      <c r="BW19" s="78">
        <f t="shared" si="3"/>
        <v>0.7</v>
      </c>
      <c r="BX19" s="78">
        <f t="shared" si="3"/>
        <v>0.7</v>
      </c>
      <c r="BY19" s="78">
        <f t="shared" si="3"/>
        <v>0.7</v>
      </c>
      <c r="BZ19" s="78">
        <f t="shared" si="3"/>
        <v>0.7</v>
      </c>
      <c r="CA19" s="78">
        <f t="shared" ref="CA19:CD19" si="4">CA14+ABS(CA15)</f>
        <v>0.7</v>
      </c>
      <c r="CB19" s="78">
        <f t="shared" si="4"/>
        <v>0.05</v>
      </c>
      <c r="CC19" s="78">
        <f t="shared" si="4"/>
        <v>0.05</v>
      </c>
      <c r="CD19" s="78">
        <f t="shared" si="4"/>
        <v>0.05</v>
      </c>
      <c r="CE19" s="78">
        <f t="shared" ref="CE19:CF19" si="5">CE14+ABS(CE15)</f>
        <v>0.05</v>
      </c>
      <c r="CF19" s="78">
        <f t="shared" si="5"/>
        <v>0.2</v>
      </c>
      <c r="CG19" s="189"/>
    </row>
    <row r="20" spans="1:85" s="124" customFormat="1" ht="12.95" customHeight="1">
      <c r="A20" s="59"/>
      <c r="B20" s="59"/>
      <c r="C20" s="59"/>
      <c r="D20" s="59"/>
      <c r="E20" s="59"/>
      <c r="F20" s="59"/>
      <c r="G20" s="59"/>
      <c r="H20" s="58" t="s">
        <v>96</v>
      </c>
      <c r="I20" s="63">
        <f t="shared" ref="I20:AB20" si="6">I14-ABS(I16)</f>
        <v>276.29999999999995</v>
      </c>
      <c r="J20" s="63">
        <f t="shared" si="6"/>
        <v>276.29999999999995</v>
      </c>
      <c r="K20" s="63">
        <f t="shared" si="6"/>
        <v>276.29999999999995</v>
      </c>
      <c r="L20" s="63">
        <f t="shared" si="6"/>
        <v>111.95</v>
      </c>
      <c r="M20" s="63">
        <f t="shared" si="6"/>
        <v>111.95</v>
      </c>
      <c r="N20" s="63">
        <f t="shared" si="6"/>
        <v>111.95</v>
      </c>
      <c r="O20" s="63">
        <f t="shared" si="6"/>
        <v>111.95</v>
      </c>
      <c r="P20" s="63">
        <f t="shared" si="6"/>
        <v>111.95</v>
      </c>
      <c r="Q20" s="63">
        <f t="shared" si="6"/>
        <v>1.25</v>
      </c>
      <c r="R20" s="63">
        <f t="shared" si="6"/>
        <v>1.25</v>
      </c>
      <c r="S20" s="63">
        <f t="shared" si="6"/>
        <v>1.25</v>
      </c>
      <c r="T20" s="63">
        <f t="shared" si="6"/>
        <v>1.25</v>
      </c>
      <c r="U20" s="63">
        <f t="shared" si="6"/>
        <v>1.25</v>
      </c>
      <c r="V20" s="63">
        <f t="shared" si="6"/>
        <v>1.25</v>
      </c>
      <c r="W20" s="63">
        <f t="shared" si="6"/>
        <v>1.25</v>
      </c>
      <c r="X20" s="63">
        <f t="shared" si="6"/>
        <v>1.25</v>
      </c>
      <c r="Y20" s="63">
        <f t="shared" si="6"/>
        <v>1.25</v>
      </c>
      <c r="Z20" s="63">
        <f t="shared" si="6"/>
        <v>1.25</v>
      </c>
      <c r="AA20" s="63">
        <f t="shared" si="6"/>
        <v>1.25</v>
      </c>
      <c r="AB20" s="63">
        <f t="shared" si="6"/>
        <v>1.25</v>
      </c>
      <c r="AC20" s="78">
        <f t="shared" ref="AC20:BN20" si="7">AC14-ABS(AC16)</f>
        <v>1.25</v>
      </c>
      <c r="AD20" s="78">
        <f t="shared" si="7"/>
        <v>1.25</v>
      </c>
      <c r="AE20" s="78">
        <f t="shared" si="7"/>
        <v>1.25</v>
      </c>
      <c r="AF20" s="78">
        <f t="shared" si="7"/>
        <v>1.25</v>
      </c>
      <c r="AG20" s="78">
        <f t="shared" si="7"/>
        <v>1.25</v>
      </c>
      <c r="AH20" s="78">
        <f t="shared" si="7"/>
        <v>1.25</v>
      </c>
      <c r="AI20" s="78">
        <f t="shared" si="7"/>
        <v>1.25</v>
      </c>
      <c r="AJ20" s="78">
        <f t="shared" si="7"/>
        <v>1.25</v>
      </c>
      <c r="AK20" s="78">
        <f t="shared" si="7"/>
        <v>1.25</v>
      </c>
      <c r="AL20" s="78">
        <f t="shared" si="7"/>
        <v>1.25</v>
      </c>
      <c r="AM20" s="78">
        <f t="shared" si="7"/>
        <v>1.25</v>
      </c>
      <c r="AN20" s="78">
        <f t="shared" si="7"/>
        <v>1.25</v>
      </c>
      <c r="AO20" s="78">
        <f t="shared" si="7"/>
        <v>1.25</v>
      </c>
      <c r="AP20" s="78">
        <f t="shared" si="7"/>
        <v>1.25</v>
      </c>
      <c r="AQ20" s="78">
        <f t="shared" si="7"/>
        <v>1.25</v>
      </c>
      <c r="AR20" s="78">
        <f t="shared" si="7"/>
        <v>1.25</v>
      </c>
      <c r="AS20" s="78">
        <f t="shared" si="7"/>
        <v>1.25</v>
      </c>
      <c r="AT20" s="78">
        <f t="shared" si="7"/>
        <v>1.25</v>
      </c>
      <c r="AU20" s="78">
        <f t="shared" si="7"/>
        <v>1.25</v>
      </c>
      <c r="AV20" s="78">
        <f t="shared" si="7"/>
        <v>1.25</v>
      </c>
      <c r="AW20" s="78">
        <f t="shared" si="7"/>
        <v>261.95</v>
      </c>
      <c r="AX20" s="78">
        <f t="shared" si="7"/>
        <v>261.95</v>
      </c>
      <c r="AY20" s="78">
        <f t="shared" si="7"/>
        <v>97.61</v>
      </c>
      <c r="AZ20" s="78">
        <f t="shared" si="7"/>
        <v>97.61</v>
      </c>
      <c r="BA20" s="78">
        <f t="shared" si="7"/>
        <v>8.0200000000000014</v>
      </c>
      <c r="BB20" s="78">
        <f t="shared" si="7"/>
        <v>8.0200000000000014</v>
      </c>
      <c r="BC20" s="78">
        <f t="shared" si="7"/>
        <v>8.0200000000000014</v>
      </c>
      <c r="BD20" s="78">
        <f t="shared" si="7"/>
        <v>8.0200000000000014</v>
      </c>
      <c r="BE20" s="78">
        <f t="shared" si="7"/>
        <v>0.3</v>
      </c>
      <c r="BF20" s="78">
        <f t="shared" si="7"/>
        <v>0.3</v>
      </c>
      <c r="BG20" s="78">
        <f t="shared" si="7"/>
        <v>0.3</v>
      </c>
      <c r="BH20" s="78">
        <f t="shared" si="7"/>
        <v>0.3</v>
      </c>
      <c r="BI20" s="78">
        <f t="shared" si="7"/>
        <v>0.3</v>
      </c>
      <c r="BJ20" s="78">
        <f t="shared" si="7"/>
        <v>0.3</v>
      </c>
      <c r="BK20" s="78">
        <f t="shared" si="7"/>
        <v>0.3</v>
      </c>
      <c r="BL20" s="78">
        <f t="shared" si="7"/>
        <v>0.3</v>
      </c>
      <c r="BM20" s="78">
        <f t="shared" si="7"/>
        <v>0.3</v>
      </c>
      <c r="BN20" s="78">
        <f t="shared" si="7"/>
        <v>0.3</v>
      </c>
      <c r="BO20" s="78">
        <f t="shared" ref="BO20:BZ20" si="8">BO14-ABS(BO16)</f>
        <v>0.3</v>
      </c>
      <c r="BP20" s="78">
        <f t="shared" si="8"/>
        <v>0.3</v>
      </c>
      <c r="BQ20" s="78">
        <f t="shared" si="8"/>
        <v>0.3</v>
      </c>
      <c r="BR20" s="78">
        <f t="shared" si="8"/>
        <v>0.3</v>
      </c>
      <c r="BS20" s="78">
        <f t="shared" si="8"/>
        <v>0.3</v>
      </c>
      <c r="BT20" s="78">
        <f t="shared" si="8"/>
        <v>0.3</v>
      </c>
      <c r="BU20" s="78">
        <f t="shared" si="8"/>
        <v>0</v>
      </c>
      <c r="BV20" s="78">
        <f t="shared" si="8"/>
        <v>0</v>
      </c>
      <c r="BW20" s="78">
        <f t="shared" si="8"/>
        <v>0.5</v>
      </c>
      <c r="BX20" s="78">
        <f t="shared" si="8"/>
        <v>0.5</v>
      </c>
      <c r="BY20" s="78">
        <f t="shared" si="8"/>
        <v>0.5</v>
      </c>
      <c r="BZ20" s="78">
        <f t="shared" si="8"/>
        <v>0.5</v>
      </c>
      <c r="CA20" s="78">
        <f t="shared" ref="CA20:CD20" si="9">CA14-ABS(CA16)</f>
        <v>0.5</v>
      </c>
      <c r="CB20" s="78">
        <f t="shared" si="9"/>
        <v>0</v>
      </c>
      <c r="CC20" s="78">
        <f t="shared" si="9"/>
        <v>0</v>
      </c>
      <c r="CD20" s="78">
        <f t="shared" si="9"/>
        <v>0</v>
      </c>
      <c r="CE20" s="78">
        <f t="shared" ref="CE20:CF20" si="10">CE14-ABS(CE16)</f>
        <v>0</v>
      </c>
      <c r="CF20" s="78">
        <f t="shared" si="10"/>
        <v>0</v>
      </c>
      <c r="CG20" s="189"/>
    </row>
    <row r="21" spans="1:85" s="124" customFormat="1" ht="12.95" customHeight="1">
      <c r="A21" s="59"/>
      <c r="B21" s="59"/>
      <c r="C21" s="59"/>
      <c r="D21" s="59"/>
      <c r="E21" s="59"/>
      <c r="F21" s="59"/>
      <c r="G21" s="59"/>
      <c r="H21" s="55" t="s">
        <v>21</v>
      </c>
      <c r="I21" s="64" t="e">
        <f t="shared" ref="I21:AB21" ca="1" si="11">STDEV(INDIRECT(CONCATENATE(ADDRESS(ROW(I41),COLUMN(I41),4),":",ADDRESS(ROWS(I:I),COLUMN(I41),4))))</f>
        <v>#DIV/0!</v>
      </c>
      <c r="J21" s="64" t="e">
        <f ca="1">STDEV(INDIRECT(CONCATENATE(ADDRESS(ROW(J41),COLUMN(J41),4),":",ADDRESS(ROWS(J:J),COLUMN(J41),4))))</f>
        <v>#DIV/0!</v>
      </c>
      <c r="K21" s="64" t="e">
        <f t="shared" ca="1" si="11"/>
        <v>#DIV/0!</v>
      </c>
      <c r="L21" s="64">
        <f t="shared" ca="1" si="11"/>
        <v>1.2948058454529178E-2</v>
      </c>
      <c r="M21" s="64">
        <f ca="1">STDEV(INDIRECT(CONCATENATE(ADDRESS(ROW(M41),COLUMN(M41),4),":",ADDRESS(ROWS(M:M),COLUMN(M41),4))))</f>
        <v>1.4161190434285429E-2</v>
      </c>
      <c r="N21" s="64">
        <f t="shared" ca="1" si="11"/>
        <v>1.5648224675144897E-2</v>
      </c>
      <c r="O21" s="64">
        <f t="shared" ca="1" si="11"/>
        <v>1.4745386101769037E-2</v>
      </c>
      <c r="P21" s="64">
        <f t="shared" ca="1" si="11"/>
        <v>1.3521637379375071E-2</v>
      </c>
      <c r="Q21" s="64">
        <f t="shared" ca="1" si="11"/>
        <v>2.7562246268307599E-3</v>
      </c>
      <c r="R21" s="64">
        <f t="shared" ca="1" si="11"/>
        <v>1.366358475609872E-3</v>
      </c>
      <c r="S21" s="64">
        <f t="shared" ca="1" si="11"/>
        <v>2.1324584479558008E-3</v>
      </c>
      <c r="T21" s="64">
        <f t="shared" ca="1" si="11"/>
        <v>3.9180105221416827E-3</v>
      </c>
      <c r="U21" s="64">
        <f t="shared" ca="1" si="11"/>
        <v>3.3957694268015263E-3</v>
      </c>
      <c r="V21" s="64">
        <f t="shared" ca="1" si="11"/>
        <v>1.0906494070196048E-3</v>
      </c>
      <c r="W21" s="64">
        <f t="shared" ca="1" si="11"/>
        <v>1.7121482450136206E-3</v>
      </c>
      <c r="X21" s="64">
        <f t="shared" ca="1" si="11"/>
        <v>1.4052751997729116E-3</v>
      </c>
      <c r="Y21" s="64">
        <f t="shared" ca="1" si="11"/>
        <v>1.3071607991516283E-3</v>
      </c>
      <c r="Z21" s="64">
        <f t="shared" ca="1" si="11"/>
        <v>1.645803559006556E-3</v>
      </c>
      <c r="AA21" s="64">
        <f t="shared" ca="1" si="11"/>
        <v>2.507247559093552E-3</v>
      </c>
      <c r="AB21" s="64">
        <f t="shared" ca="1" si="11"/>
        <v>2.5746907111466057E-3</v>
      </c>
      <c r="AC21" s="169">
        <f t="shared" ref="AC21:BN21" ca="1" si="12">STDEV(INDIRECT(CONCATENATE(ADDRESS(ROW(AC41),COLUMN(AC41),4),":",ADDRESS(ROWS(AC:AC),COLUMN(AC41),4))))</f>
        <v>2.3818872972443833E-3</v>
      </c>
      <c r="AD21" s="169">
        <f t="shared" ca="1" si="12"/>
        <v>3.3976984620047866E-3</v>
      </c>
      <c r="AE21" s="169">
        <f t="shared" ca="1" si="12"/>
        <v>1.5289544181901506E-3</v>
      </c>
      <c r="AF21" s="169">
        <f t="shared" ca="1" si="12"/>
        <v>1.6263951827039476E-3</v>
      </c>
      <c r="AG21" s="169">
        <f t="shared" ca="1" si="12"/>
        <v>1.2951522516054693E-3</v>
      </c>
      <c r="AH21" s="169">
        <f t="shared" ca="1" si="12"/>
        <v>1.606124869608284E-3</v>
      </c>
      <c r="AI21" s="169">
        <f t="shared" ca="1" si="12"/>
        <v>3.2922195670124113E-3</v>
      </c>
      <c r="AJ21" s="169">
        <f t="shared" ca="1" si="12"/>
        <v>8.5297747011051153E-3</v>
      </c>
      <c r="AK21" s="169">
        <f t="shared" ca="1" si="12"/>
        <v>6.7327288001800883E-3</v>
      </c>
      <c r="AL21" s="169">
        <f t="shared" ca="1" si="12"/>
        <v>3.1145793999687622E-3</v>
      </c>
      <c r="AM21" s="169">
        <f t="shared" ca="1" si="12"/>
        <v>1.7121482450136282E-3</v>
      </c>
      <c r="AN21" s="169">
        <f t="shared" ca="1" si="12"/>
        <v>1.9794814407297556E-3</v>
      </c>
      <c r="AO21" s="169">
        <f t="shared" ca="1" si="12"/>
        <v>1.5606036879899224E-3</v>
      </c>
      <c r="AP21" s="169">
        <f t="shared" ca="1" si="12"/>
        <v>2.2448417574807054E-3</v>
      </c>
      <c r="AQ21" s="169">
        <f t="shared" ca="1" si="12"/>
        <v>3.9757328397294735E-3</v>
      </c>
      <c r="AR21" s="169">
        <f t="shared" ca="1" si="12"/>
        <v>2.6609481695986158E-3</v>
      </c>
      <c r="AS21" s="169">
        <f t="shared" ca="1" si="12"/>
        <v>3.0584032836042494E-3</v>
      </c>
      <c r="AT21" s="169">
        <f t="shared" ca="1" si="12"/>
        <v>2.8560913963870719E-3</v>
      </c>
      <c r="AU21" s="169">
        <f t="shared" ca="1" si="12"/>
        <v>2.6120070147611233E-3</v>
      </c>
      <c r="AV21" s="169">
        <f t="shared" ca="1" si="12"/>
        <v>2.4459891461790732E-3</v>
      </c>
      <c r="AW21" s="169">
        <f t="shared" ca="1" si="12"/>
        <v>2.0887153599374611E-2</v>
      </c>
      <c r="AX21" s="169">
        <f t="shared" ca="1" si="12"/>
        <v>2.0053532188264736E-2</v>
      </c>
      <c r="AY21" s="169">
        <f t="shared" ca="1" si="12"/>
        <v>2.5517546145550522E-2</v>
      </c>
      <c r="AZ21" s="169">
        <f t="shared" ca="1" si="12"/>
        <v>1.5834705656430453E-2</v>
      </c>
      <c r="BA21" s="169">
        <f t="shared" ca="1" si="12"/>
        <v>4.7480895988500716E-3</v>
      </c>
      <c r="BB21" s="169">
        <f t="shared" ca="1" si="12"/>
        <v>3.7395014330446545E-3</v>
      </c>
      <c r="BC21" s="169">
        <f t="shared" ca="1" si="12"/>
        <v>3.9655776945626961E-3</v>
      </c>
      <c r="BD21" s="169">
        <f t="shared" ca="1" si="12"/>
        <v>7.904418935612962E-3</v>
      </c>
      <c r="BE21" s="169">
        <f t="shared" ca="1" si="12"/>
        <v>5.5306149398510179E-3</v>
      </c>
      <c r="BF21" s="169">
        <f t="shared" ca="1" si="12"/>
        <v>6.8905615670769157E-3</v>
      </c>
      <c r="BG21" s="169">
        <f t="shared" ca="1" si="12"/>
        <v>6.7679718932917481E-3</v>
      </c>
      <c r="BH21" s="169">
        <f t="shared" ca="1" si="12"/>
        <v>5.0656974171954276E-3</v>
      </c>
      <c r="BI21" s="169">
        <f t="shared" ca="1" si="12"/>
        <v>1.3581259324477592E-2</v>
      </c>
      <c r="BJ21" s="169">
        <f t="shared" ca="1" si="12"/>
        <v>1.2016118207399333E-2</v>
      </c>
      <c r="BK21" s="169">
        <f t="shared" ca="1" si="12"/>
        <v>1.3889976659912127E-2</v>
      </c>
      <c r="BL21" s="169">
        <f t="shared" ca="1" si="12"/>
        <v>1.2295914611326486E-2</v>
      </c>
      <c r="BM21" s="169">
        <f t="shared" ca="1" si="12"/>
        <v>6.423165609854121E-3</v>
      </c>
      <c r="BN21" s="169">
        <f t="shared" ca="1" si="12"/>
        <v>9.0526573357611086E-3</v>
      </c>
      <c r="BO21" s="169">
        <f t="shared" ref="BO21:BZ21" ca="1" si="13">STDEV(INDIRECT(CONCATENATE(ADDRESS(ROW(BO41),COLUMN(BO41),4),":",ADDRESS(ROWS(BO:BO),COLUMN(BO41),4))))</f>
        <v>4.8434150508539688E-3</v>
      </c>
      <c r="BP21" s="169">
        <f t="shared" ca="1" si="13"/>
        <v>7.0652916977428006E-3</v>
      </c>
      <c r="BQ21" s="169">
        <f t="shared" ca="1" si="13"/>
        <v>9.0444689924195579E-3</v>
      </c>
      <c r="BR21" s="169">
        <f t="shared" ca="1" si="13"/>
        <v>5.173988914785441E-3</v>
      </c>
      <c r="BS21" s="169">
        <f t="shared" ca="1" si="13"/>
        <v>6.5659649071016513E-3</v>
      </c>
      <c r="BT21" s="169">
        <f t="shared" ca="1" si="13"/>
        <v>6.4579907991023106E-3</v>
      </c>
      <c r="BU21" s="169">
        <f t="shared" ca="1" si="13"/>
        <v>1.4005435292840268E-2</v>
      </c>
      <c r="BV21" s="169">
        <f t="shared" ca="1" si="13"/>
        <v>1.1483508511858779E-2</v>
      </c>
      <c r="BW21" s="169">
        <f t="shared" ca="1" si="13"/>
        <v>5.0700734867741677E-4</v>
      </c>
      <c r="BX21" s="169">
        <f t="shared" ca="1" si="13"/>
        <v>3.3287603039705849E-3</v>
      </c>
      <c r="BY21" s="169">
        <f t="shared" ca="1" si="13"/>
        <v>4.7041505352257342E-3</v>
      </c>
      <c r="BZ21" s="169">
        <f t="shared" ca="1" si="13"/>
        <v>1.552508376165655E-3</v>
      </c>
      <c r="CA21" s="169">
        <f t="shared" ref="CA21:CD21" ca="1" si="14">STDEV(INDIRECT(CONCATENATE(ADDRESS(ROW(CA41),COLUMN(CA41),4),":",ADDRESS(ROWS(CA:CA),COLUMN(CA41),4))))</f>
        <v>8.4030884299339872E-3</v>
      </c>
      <c r="CB21" s="169">
        <f t="shared" ca="1" si="14"/>
        <v>2.0237999231723131E-3</v>
      </c>
      <c r="CC21" s="169">
        <f t="shared" ca="1" si="14"/>
        <v>1.3545026464923721E-3</v>
      </c>
      <c r="CD21" s="169">
        <f t="shared" ca="1" si="14"/>
        <v>1.7957723650554309E-3</v>
      </c>
      <c r="CE21" s="169">
        <f t="shared" ref="CE21:CF21" ca="1" si="15">STDEV(INDIRECT(CONCATENATE(ADDRESS(ROW(CE41),COLUMN(CE41),4),":",ADDRESS(ROWS(CE:CE),COLUMN(CE41),4))))</f>
        <v>2.3417666339201992E-3</v>
      </c>
      <c r="CF21" s="169">
        <f t="shared" ca="1" si="15"/>
        <v>6.1141691599209966E-3</v>
      </c>
      <c r="CG21" s="189"/>
    </row>
    <row r="22" spans="1:85" s="124" customFormat="1" ht="12.95" customHeight="1">
      <c r="A22" s="59"/>
      <c r="B22" s="59"/>
      <c r="C22" s="59"/>
      <c r="D22" s="59"/>
      <c r="E22" s="59"/>
      <c r="F22" s="59"/>
      <c r="G22" s="59"/>
      <c r="H22" s="65" t="s">
        <v>100</v>
      </c>
      <c r="I22" s="66" t="e">
        <f t="shared" ref="I22:AB22" ca="1" si="16">AVERAGE(INDIRECT(CONCATENATE(ADDRESS(ROW(I41),COLUMN(I41),4),":",ADDRESS(ROWS(I:I),COLUMN(I41),4))))</f>
        <v>#DIV/0!</v>
      </c>
      <c r="J22" s="66" t="e">
        <f ca="1">AVERAGE(INDIRECT(CONCATENATE(ADDRESS(ROW(J41),COLUMN(J41),4),":",ADDRESS(ROWS(J:J),COLUMN(J41),4))))</f>
        <v>#DIV/0!</v>
      </c>
      <c r="K22" s="66" t="e">
        <f t="shared" ca="1" si="16"/>
        <v>#DIV/0!</v>
      </c>
      <c r="L22" s="66">
        <f t="shared" ca="1" si="16"/>
        <v>112.07134375000003</v>
      </c>
      <c r="M22" s="66">
        <f ca="1">AVERAGE(INDIRECT(CONCATENATE(ADDRESS(ROW(M41),COLUMN(M41),4),":",ADDRESS(ROWS(M:M),COLUMN(M41),4))))</f>
        <v>112.07590625000003</v>
      </c>
      <c r="N22" s="66">
        <f t="shared" ca="1" si="16"/>
        <v>112.07568749999997</v>
      </c>
      <c r="O22" s="66">
        <f t="shared" ca="1" si="16"/>
        <v>112.07415625000002</v>
      </c>
      <c r="P22" s="66">
        <f t="shared" ca="1" si="16"/>
        <v>112.07356250000001</v>
      </c>
      <c r="Q22" s="66">
        <f t="shared" ca="1" si="16"/>
        <v>1.2891250000000001</v>
      </c>
      <c r="R22" s="66">
        <f t="shared" ca="1" si="16"/>
        <v>1.2914374999999998</v>
      </c>
      <c r="S22" s="66">
        <f t="shared" ca="1" si="16"/>
        <v>1.3059687499999995</v>
      </c>
      <c r="T22" s="66">
        <f t="shared" ca="1" si="16"/>
        <v>1.3000624999999999</v>
      </c>
      <c r="U22" s="66">
        <f t="shared" ca="1" si="16"/>
        <v>1.3057812499999997</v>
      </c>
      <c r="V22" s="66">
        <f t="shared" ca="1" si="16"/>
        <v>1.3096875000000001</v>
      </c>
      <c r="W22" s="66">
        <f t="shared" ca="1" si="16"/>
        <v>1.2946875</v>
      </c>
      <c r="X22" s="66">
        <f t="shared" ca="1" si="16"/>
        <v>1.2803437500000001</v>
      </c>
      <c r="Y22" s="66">
        <f t="shared" ca="1" si="16"/>
        <v>1.29003125</v>
      </c>
      <c r="Z22" s="66">
        <f t="shared" ca="1" si="16"/>
        <v>1.2884687499999998</v>
      </c>
      <c r="AA22" s="66">
        <f t="shared" ca="1" si="16"/>
        <v>1.2966875</v>
      </c>
      <c r="AB22" s="66">
        <f t="shared" ca="1" si="16"/>
        <v>1.3071250000000001</v>
      </c>
      <c r="AC22" s="170">
        <f t="shared" ref="AC22:BN22" ca="1" si="17">AVERAGE(INDIRECT(CONCATENATE(ADDRESS(ROW(AC41),COLUMN(AC41),4),":",ADDRESS(ROWS(AC:AC),COLUMN(AC41),4))))</f>
        <v>1.3030624999999998</v>
      </c>
      <c r="AD22" s="170">
        <f t="shared" ca="1" si="17"/>
        <v>1.2950625000000002</v>
      </c>
      <c r="AE22" s="170">
        <f t="shared" ca="1" si="17"/>
        <v>1.2922812499999998</v>
      </c>
      <c r="AF22" s="170">
        <f t="shared" ca="1" si="17"/>
        <v>1.2775000000000001</v>
      </c>
      <c r="AG22" s="170">
        <f t="shared" ca="1" si="17"/>
        <v>1.2737499999999999</v>
      </c>
      <c r="AH22" s="170">
        <f t="shared" ca="1" si="17"/>
        <v>1.27753125</v>
      </c>
      <c r="AI22" s="170">
        <f t="shared" ca="1" si="17"/>
        <v>1.276</v>
      </c>
      <c r="AJ22" s="170">
        <f t="shared" ca="1" si="17"/>
        <v>1.27821875</v>
      </c>
      <c r="AK22" s="170">
        <f t="shared" ca="1" si="17"/>
        <v>1.27865625</v>
      </c>
      <c r="AL22" s="170">
        <f t="shared" ca="1" si="17"/>
        <v>1.2810937500000001</v>
      </c>
      <c r="AM22" s="170">
        <f t="shared" ca="1" si="17"/>
        <v>1.2811874999999997</v>
      </c>
      <c r="AN22" s="170">
        <f t="shared" ca="1" si="17"/>
        <v>1.2692187500000001</v>
      </c>
      <c r="AO22" s="170">
        <f t="shared" ca="1" si="17"/>
        <v>1.2638750000000003</v>
      </c>
      <c r="AP22" s="170">
        <f t="shared" ca="1" si="17"/>
        <v>1.2631562499999998</v>
      </c>
      <c r="AQ22" s="170">
        <f t="shared" ca="1" si="17"/>
        <v>1.2637500000000002</v>
      </c>
      <c r="AR22" s="170">
        <f t="shared" ca="1" si="17"/>
        <v>1.2821250000000002</v>
      </c>
      <c r="AS22" s="170">
        <f t="shared" ca="1" si="17"/>
        <v>1.2825312499999995</v>
      </c>
      <c r="AT22" s="170">
        <f t="shared" ca="1" si="17"/>
        <v>1.2788125000000001</v>
      </c>
      <c r="AU22" s="170">
        <f t="shared" ca="1" si="17"/>
        <v>1.2706250000000001</v>
      </c>
      <c r="AV22" s="170">
        <f t="shared" ca="1" si="17"/>
        <v>1.2657812499999999</v>
      </c>
      <c r="AW22" s="170">
        <f t="shared" ca="1" si="17"/>
        <v>262.02771875000002</v>
      </c>
      <c r="AX22" s="170">
        <f t="shared" ca="1" si="17"/>
        <v>262.03571875000006</v>
      </c>
      <c r="AY22" s="170">
        <f t="shared" ca="1" si="17"/>
        <v>97.693875000000006</v>
      </c>
      <c r="AZ22" s="170">
        <f t="shared" ca="1" si="17"/>
        <v>97.700812500000012</v>
      </c>
      <c r="BA22" s="170">
        <f t="shared" ca="1" si="17"/>
        <v>8.0523124999999993</v>
      </c>
      <c r="BB22" s="170">
        <f t="shared" ca="1" si="17"/>
        <v>8.0453749999999982</v>
      </c>
      <c r="BC22" s="170">
        <f t="shared" ca="1" si="17"/>
        <v>8.0543750000000003</v>
      </c>
      <c r="BD22" s="170">
        <f t="shared" ca="1" si="17"/>
        <v>8.0473125000000003</v>
      </c>
      <c r="BE22" s="170">
        <f t="shared" ca="1" si="17"/>
        <v>0.35515624999999995</v>
      </c>
      <c r="BF22" s="170">
        <f t="shared" ca="1" si="17"/>
        <v>0.33143750000000005</v>
      </c>
      <c r="BG22" s="170">
        <f t="shared" ca="1" si="17"/>
        <v>0.33353125000000006</v>
      </c>
      <c r="BH22" s="170">
        <f t="shared" ca="1" si="17"/>
        <v>0.34212500000000001</v>
      </c>
      <c r="BI22" s="170">
        <f t="shared" ca="1" si="17"/>
        <v>0.33153125000000006</v>
      </c>
      <c r="BJ22" s="170">
        <f t="shared" ca="1" si="17"/>
        <v>0.32475000000000004</v>
      </c>
      <c r="BK22" s="170">
        <f t="shared" ca="1" si="17"/>
        <v>0.32218750000000007</v>
      </c>
      <c r="BL22" s="170">
        <f t="shared" ca="1" si="17"/>
        <v>0.32718749999999996</v>
      </c>
      <c r="BM22" s="170">
        <f t="shared" ca="1" si="17"/>
        <v>0.34103125000000001</v>
      </c>
      <c r="BN22" s="170">
        <f t="shared" ca="1" si="17"/>
        <v>0.33928124999999992</v>
      </c>
      <c r="BO22" s="170">
        <f t="shared" ref="BO22:BZ22" ca="1" si="18">AVERAGE(INDIRECT(CONCATENATE(ADDRESS(ROW(BO41),COLUMN(BO41),4),":",ADDRESS(ROWS(BO:BO),COLUMN(BO41),4))))</f>
        <v>0.33565624999999993</v>
      </c>
      <c r="BP22" s="170">
        <f t="shared" ca="1" si="18"/>
        <v>0.33821875000000001</v>
      </c>
      <c r="BQ22" s="170">
        <f t="shared" ca="1" si="18"/>
        <v>0.35506249999999995</v>
      </c>
      <c r="BR22" s="170">
        <f t="shared" ca="1" si="18"/>
        <v>0.35593750000000002</v>
      </c>
      <c r="BS22" s="170">
        <f t="shared" ca="1" si="18"/>
        <v>0.35828125</v>
      </c>
      <c r="BT22" s="170">
        <f t="shared" ca="1" si="18"/>
        <v>0.34518750000000004</v>
      </c>
      <c r="BU22" s="170">
        <f t="shared" ca="1" si="18"/>
        <v>0.18390624999999997</v>
      </c>
      <c r="BV22" s="170">
        <f t="shared" ca="1" si="18"/>
        <v>5.5500000000000028E-2</v>
      </c>
      <c r="BW22" s="170">
        <f t="shared" ca="1" si="18"/>
        <v>0.57946875000000009</v>
      </c>
      <c r="BX22" s="170">
        <f t="shared" ca="1" si="18"/>
        <v>0.58712500000000001</v>
      </c>
      <c r="BY22" s="170">
        <f t="shared" ca="1" si="18"/>
        <v>0.60624999999999984</v>
      </c>
      <c r="BZ22" s="170">
        <f t="shared" ca="1" si="18"/>
        <v>0.60590624999999998</v>
      </c>
      <c r="CA22" s="170">
        <f t="shared" ref="CA22:CD22" ca="1" si="19">AVERAGE(INDIRECT(CONCATENATE(ADDRESS(ROW(CA41),COLUMN(CA41),4),":",ADDRESS(ROWS(CA:CA),COLUMN(CA41),4))))</f>
        <v>0.62796874999999985</v>
      </c>
      <c r="CB22" s="170">
        <f t="shared" ca="1" si="19"/>
        <v>3.1031250000000021E-2</v>
      </c>
      <c r="CC22" s="170">
        <f t="shared" ca="1" si="19"/>
        <v>2.8187500000000018E-2</v>
      </c>
      <c r="CD22" s="170">
        <f t="shared" ca="1" si="19"/>
        <v>2.8468750000000018E-2</v>
      </c>
      <c r="CE22" s="170">
        <f t="shared" ref="CE22:CF22" ca="1" si="20">AVERAGE(INDIRECT(CONCATENATE(ADDRESS(ROW(CE41),COLUMN(CE41),4),":",ADDRESS(ROWS(CE:CE),COLUMN(CE41),4))))</f>
        <v>3.1000000000000021E-2</v>
      </c>
      <c r="CF22" s="170">
        <f t="shared" ca="1" si="20"/>
        <v>4.5187500000000019E-2</v>
      </c>
      <c r="CG22" s="189"/>
    </row>
    <row r="23" spans="1:85" s="124" customFormat="1" ht="12.95" customHeight="1">
      <c r="A23" s="59"/>
      <c r="B23" s="59"/>
      <c r="C23" s="59"/>
      <c r="D23" s="59"/>
      <c r="E23" s="59"/>
      <c r="F23" s="59"/>
      <c r="G23" s="59"/>
      <c r="H23" s="55" t="s">
        <v>97</v>
      </c>
      <c r="I23" s="67">
        <f t="shared" ref="I23:AB23" ca="1" si="21">MAX(INDIRECT(CONCATENATE(ADDRESS(ROW(I41),COLUMN(I41),4),":",ADDRESS(ROWS(I:I),COLUMN(I41),4))))</f>
        <v>0</v>
      </c>
      <c r="J23" s="67">
        <f ca="1">MAX(INDIRECT(CONCATENATE(ADDRESS(ROW(J41),COLUMN(J41),4),":",ADDRESS(ROWS(J:J),COLUMN(J41),4))))</f>
        <v>0</v>
      </c>
      <c r="K23" s="67">
        <f t="shared" ca="1" si="21"/>
        <v>0</v>
      </c>
      <c r="L23" s="67">
        <f t="shared" ca="1" si="21"/>
        <v>112.095</v>
      </c>
      <c r="M23" s="67">
        <f ca="1">MAX(INDIRECT(CONCATENATE(ADDRESS(ROW(M41),COLUMN(M41),4),":",ADDRESS(ROWS(M:M),COLUMN(M41),4))))</f>
        <v>112.099</v>
      </c>
      <c r="N23" s="67">
        <f t="shared" ca="1" si="21"/>
        <v>112.102</v>
      </c>
      <c r="O23" s="67">
        <f t="shared" ca="1" si="21"/>
        <v>112.1</v>
      </c>
      <c r="P23" s="67">
        <f t="shared" ca="1" si="21"/>
        <v>112.1</v>
      </c>
      <c r="Q23" s="67">
        <f t="shared" ca="1" si="21"/>
        <v>1.2929999999999999</v>
      </c>
      <c r="R23" s="67">
        <f t="shared" ca="1" si="21"/>
        <v>1.2929999999999999</v>
      </c>
      <c r="S23" s="67">
        <f t="shared" ca="1" si="21"/>
        <v>1.3089999999999999</v>
      </c>
      <c r="T23" s="67">
        <f t="shared" ca="1" si="21"/>
        <v>1.3069999999999999</v>
      </c>
      <c r="U23" s="67">
        <f t="shared" ca="1" si="21"/>
        <v>1.3120000000000001</v>
      </c>
      <c r="V23" s="67">
        <f t="shared" ca="1" si="21"/>
        <v>1.3109999999999999</v>
      </c>
      <c r="W23" s="67">
        <f t="shared" ca="1" si="21"/>
        <v>1.2969999999999999</v>
      </c>
      <c r="X23" s="67">
        <f t="shared" ca="1" si="21"/>
        <v>1.282</v>
      </c>
      <c r="Y23" s="67">
        <f t="shared" ca="1" si="21"/>
        <v>1.292</v>
      </c>
      <c r="Z23" s="67">
        <f t="shared" ca="1" si="21"/>
        <v>1.2909999999999999</v>
      </c>
      <c r="AA23" s="67">
        <f t="shared" ca="1" si="21"/>
        <v>1.3009999999999999</v>
      </c>
      <c r="AB23" s="67">
        <f t="shared" ca="1" si="21"/>
        <v>1.3109999999999999</v>
      </c>
      <c r="AC23" s="171">
        <f t="shared" ref="AC23:BN23" ca="1" si="22">MAX(INDIRECT(CONCATENATE(ADDRESS(ROW(AC41),COLUMN(AC41),4),":",ADDRESS(ROWS(AC:AC),COLUMN(AC41),4))))</f>
        <v>1.3069999999999999</v>
      </c>
      <c r="AD23" s="171">
        <f t="shared" ca="1" si="22"/>
        <v>1.3009999999999999</v>
      </c>
      <c r="AE23" s="171">
        <f t="shared" ca="1" si="22"/>
        <v>1.2949999999999999</v>
      </c>
      <c r="AF23" s="171">
        <f t="shared" ca="1" si="22"/>
        <v>1.28</v>
      </c>
      <c r="AG23" s="171">
        <f t="shared" ca="1" si="22"/>
        <v>1.276</v>
      </c>
      <c r="AH23" s="171">
        <f t="shared" ca="1" si="22"/>
        <v>1.28</v>
      </c>
      <c r="AI23" s="171">
        <f t="shared" ca="1" si="22"/>
        <v>1.282</v>
      </c>
      <c r="AJ23" s="171">
        <f t="shared" ca="1" si="22"/>
        <v>1.2909999999999999</v>
      </c>
      <c r="AK23" s="171">
        <f t="shared" ca="1" si="22"/>
        <v>1.29</v>
      </c>
      <c r="AL23" s="171">
        <f t="shared" ca="1" si="22"/>
        <v>1.286</v>
      </c>
      <c r="AM23" s="171">
        <f t="shared" ca="1" si="22"/>
        <v>1.284</v>
      </c>
      <c r="AN23" s="171">
        <f t="shared" ca="1" si="22"/>
        <v>1.2729999999999999</v>
      </c>
      <c r="AO23" s="171">
        <f t="shared" ca="1" si="22"/>
        <v>1.266</v>
      </c>
      <c r="AP23" s="171">
        <f t="shared" ca="1" si="22"/>
        <v>1.2669999999999999</v>
      </c>
      <c r="AQ23" s="171">
        <f t="shared" ca="1" si="22"/>
        <v>1.27</v>
      </c>
      <c r="AR23" s="171">
        <f t="shared" ca="1" si="22"/>
        <v>1.2869999999999999</v>
      </c>
      <c r="AS23" s="171">
        <f t="shared" ca="1" si="22"/>
        <v>1.2869999999999999</v>
      </c>
      <c r="AT23" s="171">
        <f t="shared" ca="1" si="22"/>
        <v>1.284</v>
      </c>
      <c r="AU23" s="171">
        <f t="shared" ca="1" si="22"/>
        <v>1.276</v>
      </c>
      <c r="AV23" s="171">
        <f t="shared" ca="1" si="22"/>
        <v>1.2689999999999999</v>
      </c>
      <c r="AW23" s="171">
        <f t="shared" ca="1" si="22"/>
        <v>262.06200000000001</v>
      </c>
      <c r="AX23" s="171">
        <f t="shared" ca="1" si="22"/>
        <v>262.07299999999998</v>
      </c>
      <c r="AY23" s="171">
        <f t="shared" ca="1" si="22"/>
        <v>97.731999999999999</v>
      </c>
      <c r="AZ23" s="171">
        <f t="shared" ca="1" si="22"/>
        <v>97.724000000000004</v>
      </c>
      <c r="BA23" s="171">
        <f t="shared" ca="1" si="22"/>
        <v>8.06</v>
      </c>
      <c r="BB23" s="171">
        <f t="shared" ca="1" si="22"/>
        <v>8.0519999999999996</v>
      </c>
      <c r="BC23" s="171">
        <f t="shared" ca="1" si="22"/>
        <v>8.0609999999999999</v>
      </c>
      <c r="BD23" s="171">
        <f t="shared" ca="1" si="22"/>
        <v>8.0579999999999998</v>
      </c>
      <c r="BE23" s="171">
        <f t="shared" ca="1" si="22"/>
        <v>0.36599999999999999</v>
      </c>
      <c r="BF23" s="171">
        <f t="shared" ca="1" si="22"/>
        <v>0.34200000000000003</v>
      </c>
      <c r="BG23" s="171">
        <f t="shared" ca="1" si="22"/>
        <v>0.34599999999999997</v>
      </c>
      <c r="BH23" s="171">
        <f t="shared" ca="1" si="22"/>
        <v>0.35</v>
      </c>
      <c r="BI23" s="171">
        <f t="shared" ca="1" si="22"/>
        <v>0.35199999999999998</v>
      </c>
      <c r="BJ23" s="171">
        <f t="shared" ca="1" si="22"/>
        <v>0.34100000000000003</v>
      </c>
      <c r="BK23" s="171">
        <f t="shared" ca="1" si="22"/>
        <v>0.34300000000000003</v>
      </c>
      <c r="BL23" s="171">
        <f t="shared" ca="1" si="22"/>
        <v>0.34899999999999998</v>
      </c>
      <c r="BM23" s="171">
        <f t="shared" ca="1" si="22"/>
        <v>0.35099999999999998</v>
      </c>
      <c r="BN23" s="171">
        <f t="shared" ca="1" si="22"/>
        <v>0.35199999999999998</v>
      </c>
      <c r="BO23" s="171">
        <f t="shared" ref="BO23:BZ23" ca="1" si="23">MAX(INDIRECT(CONCATENATE(ADDRESS(ROW(BO41),COLUMN(BO41),4),":",ADDRESS(ROWS(BO:BO),COLUMN(BO41),4))))</f>
        <v>0.34300000000000003</v>
      </c>
      <c r="BP23" s="171">
        <f t="shared" ca="1" si="23"/>
        <v>0.35099999999999998</v>
      </c>
      <c r="BQ23" s="171">
        <f t="shared" ca="1" si="23"/>
        <v>0.375</v>
      </c>
      <c r="BR23" s="171">
        <f t="shared" ca="1" si="23"/>
        <v>0.36499999999999999</v>
      </c>
      <c r="BS23" s="171">
        <f t="shared" ca="1" si="23"/>
        <v>0.37</v>
      </c>
      <c r="BT23" s="171">
        <f t="shared" ca="1" si="23"/>
        <v>0.35699999999999998</v>
      </c>
      <c r="BU23" s="171">
        <f t="shared" ca="1" si="23"/>
        <v>0.21000000000000002</v>
      </c>
      <c r="BV23" s="171">
        <f t="shared" ca="1" si="23"/>
        <v>0.08</v>
      </c>
      <c r="BW23" s="171">
        <f t="shared" ca="1" si="23"/>
        <v>0.57999999999999996</v>
      </c>
      <c r="BX23" s="171">
        <f t="shared" ca="1" si="23"/>
        <v>0.59299999999999997</v>
      </c>
      <c r="BY23" s="171">
        <f t="shared" ca="1" si="23"/>
        <v>0.61399999999999999</v>
      </c>
      <c r="BZ23" s="171">
        <f t="shared" ca="1" si="23"/>
        <v>0.60799999999999998</v>
      </c>
      <c r="CA23" s="171">
        <f t="shared" ref="CA23:CD23" ca="1" si="24">MAX(INDIRECT(CONCATENATE(ADDRESS(ROW(CA41),COLUMN(CA41),4),":",ADDRESS(ROWS(CA:CA),COLUMN(CA41),4))))</f>
        <v>0.64100000000000001</v>
      </c>
      <c r="CB23" s="171">
        <f t="shared" ca="1" si="24"/>
        <v>3.4000000000000002E-2</v>
      </c>
      <c r="CC23" s="171">
        <f t="shared" ca="1" si="24"/>
        <v>0.03</v>
      </c>
      <c r="CD23" s="171">
        <f t="shared" ca="1" si="24"/>
        <v>3.2000000000000001E-2</v>
      </c>
      <c r="CE23" s="171">
        <f t="shared" ref="CE23:CF23" ca="1" si="25">MAX(INDIRECT(CONCATENATE(ADDRESS(ROW(CE41),COLUMN(CE41),4),":",ADDRESS(ROWS(CE:CE),COLUMN(CE41),4))))</f>
        <v>3.4000000000000002E-2</v>
      </c>
      <c r="CF23" s="171">
        <f t="shared" ca="1" si="25"/>
        <v>5.8000000000000003E-2</v>
      </c>
      <c r="CG23" s="189"/>
    </row>
    <row r="24" spans="1:85" s="124" customFormat="1" ht="12.95" customHeight="1">
      <c r="A24" s="59"/>
      <c r="B24" s="59"/>
      <c r="C24" s="59"/>
      <c r="D24" s="59"/>
      <c r="E24" s="59"/>
      <c r="F24" s="59"/>
      <c r="G24" s="59"/>
      <c r="H24" s="55" t="s">
        <v>20</v>
      </c>
      <c r="I24" s="67">
        <f t="shared" ref="I24:AB24" ca="1" si="26">MIN(INDIRECT(CONCATENATE(ADDRESS(ROW(I41),COLUMN(I41),4),":",ADDRESS(ROWS(I:I),COLUMN(I41),4))))</f>
        <v>0</v>
      </c>
      <c r="J24" s="67">
        <f ca="1">MIN(INDIRECT(CONCATENATE(ADDRESS(ROW(J41),COLUMN(J41),4),":",ADDRESS(ROWS(J:J),COLUMN(J41),4))))</f>
        <v>0</v>
      </c>
      <c r="K24" s="67">
        <f t="shared" ca="1" si="26"/>
        <v>0</v>
      </c>
      <c r="L24" s="67">
        <f t="shared" ca="1" si="26"/>
        <v>112.053</v>
      </c>
      <c r="M24" s="67">
        <f ca="1">MIN(INDIRECT(CONCATENATE(ADDRESS(ROW(M41),COLUMN(M41),4),":",ADDRESS(ROWS(M:M),COLUMN(M41),4))))</f>
        <v>112.05200000000001</v>
      </c>
      <c r="N24" s="67">
        <f t="shared" ca="1" si="26"/>
        <v>112.051</v>
      </c>
      <c r="O24" s="67">
        <f t="shared" ca="1" si="26"/>
        <v>112.05200000000001</v>
      </c>
      <c r="P24" s="67">
        <f t="shared" ca="1" si="26"/>
        <v>112.05200000000001</v>
      </c>
      <c r="Q24" s="67">
        <f t="shared" ca="1" si="26"/>
        <v>1.2849999999999999</v>
      </c>
      <c r="R24" s="67">
        <f t="shared" ca="1" si="26"/>
        <v>1.2889999999999999</v>
      </c>
      <c r="S24" s="67">
        <f t="shared" ca="1" si="26"/>
        <v>1.3029999999999999</v>
      </c>
      <c r="T24" s="67">
        <f t="shared" ca="1" si="26"/>
        <v>1.2929999999999999</v>
      </c>
      <c r="U24" s="67">
        <f t="shared" ca="1" si="26"/>
        <v>1.3009999999999999</v>
      </c>
      <c r="V24" s="67">
        <f t="shared" ca="1" si="26"/>
        <v>1.3080000000000001</v>
      </c>
      <c r="W24" s="67">
        <f t="shared" ca="1" si="26"/>
        <v>1.292</v>
      </c>
      <c r="X24" s="67">
        <f t="shared" ca="1" si="26"/>
        <v>1.278</v>
      </c>
      <c r="Y24" s="67">
        <f t="shared" ca="1" si="26"/>
        <v>1.288</v>
      </c>
      <c r="Z24" s="67">
        <f t="shared" ca="1" si="26"/>
        <v>1.286</v>
      </c>
      <c r="AA24" s="67">
        <f t="shared" ca="1" si="26"/>
        <v>1.292</v>
      </c>
      <c r="AB24" s="67">
        <f t="shared" ca="1" si="26"/>
        <v>1.302</v>
      </c>
      <c r="AC24" s="171">
        <f t="shared" ref="AC24:BN24" ca="1" si="27">MIN(INDIRECT(CONCATENATE(ADDRESS(ROW(AC41),COLUMN(AC41),4),":",ADDRESS(ROWS(AC:AC),COLUMN(AC41),4))))</f>
        <v>1.2989999999999999</v>
      </c>
      <c r="AD24" s="171">
        <f t="shared" ca="1" si="27"/>
        <v>1.2889999999999999</v>
      </c>
      <c r="AE24" s="171">
        <f t="shared" ca="1" si="27"/>
        <v>1.29</v>
      </c>
      <c r="AF24" s="171">
        <f t="shared" ca="1" si="27"/>
        <v>1.2749999999999999</v>
      </c>
      <c r="AG24" s="171">
        <f t="shared" ca="1" si="27"/>
        <v>1.272</v>
      </c>
      <c r="AH24" s="171">
        <f t="shared" ca="1" si="27"/>
        <v>1.2749999999999999</v>
      </c>
      <c r="AI24" s="171">
        <f t="shared" ca="1" si="27"/>
        <v>1.2709999999999999</v>
      </c>
      <c r="AJ24" s="171">
        <f t="shared" ca="1" si="27"/>
        <v>1.2649999999999999</v>
      </c>
      <c r="AK24" s="171">
        <f t="shared" ca="1" si="27"/>
        <v>1.268</v>
      </c>
      <c r="AL24" s="171">
        <f t="shared" ca="1" si="27"/>
        <v>1.276</v>
      </c>
      <c r="AM24" s="171">
        <f t="shared" ca="1" si="27"/>
        <v>1.278</v>
      </c>
      <c r="AN24" s="171">
        <f t="shared" ca="1" si="27"/>
        <v>1.266</v>
      </c>
      <c r="AO24" s="171">
        <f t="shared" ca="1" si="27"/>
        <v>1.2609999999999999</v>
      </c>
      <c r="AP24" s="171">
        <f t="shared" ca="1" si="27"/>
        <v>1.26</v>
      </c>
      <c r="AQ24" s="171">
        <f t="shared" ca="1" si="27"/>
        <v>1.2569999999999999</v>
      </c>
      <c r="AR24" s="171">
        <f t="shared" ca="1" si="27"/>
        <v>1.278</v>
      </c>
      <c r="AS24" s="171">
        <f t="shared" ca="1" si="27"/>
        <v>1.278</v>
      </c>
      <c r="AT24" s="171">
        <f t="shared" ca="1" si="27"/>
        <v>1.2749999999999999</v>
      </c>
      <c r="AU24" s="171">
        <f t="shared" ca="1" si="27"/>
        <v>1.2669999999999999</v>
      </c>
      <c r="AV24" s="171">
        <f t="shared" ca="1" si="27"/>
        <v>1.2609999999999999</v>
      </c>
      <c r="AW24" s="171">
        <f t="shared" ca="1" si="27"/>
        <v>261.99299999999999</v>
      </c>
      <c r="AX24" s="171">
        <f t="shared" ca="1" si="27"/>
        <v>261.99400000000003</v>
      </c>
      <c r="AY24" s="171">
        <f t="shared" ca="1" si="27"/>
        <v>97.653999999999996</v>
      </c>
      <c r="AZ24" s="171">
        <f t="shared" ca="1" si="27"/>
        <v>97.674000000000007</v>
      </c>
      <c r="BA24" s="171">
        <f t="shared" ca="1" si="27"/>
        <v>8.0459999999999994</v>
      </c>
      <c r="BB24" s="171">
        <f t="shared" ca="1" si="27"/>
        <v>8.0389999999999997</v>
      </c>
      <c r="BC24" s="171">
        <f t="shared" ca="1" si="27"/>
        <v>8.0489999999999995</v>
      </c>
      <c r="BD24" s="171">
        <f t="shared" ca="1" si="27"/>
        <v>8.0329999999999995</v>
      </c>
      <c r="BE24" s="171">
        <f t="shared" ca="1" si="27"/>
        <v>0.34799999999999998</v>
      </c>
      <c r="BF24" s="171">
        <f t="shared" ca="1" si="27"/>
        <v>0.32</v>
      </c>
      <c r="BG24" s="171">
        <f t="shared" ca="1" si="27"/>
        <v>0.32100000000000001</v>
      </c>
      <c r="BH24" s="171">
        <f t="shared" ca="1" si="27"/>
        <v>0.33500000000000002</v>
      </c>
      <c r="BI24" s="171">
        <f t="shared" ca="1" si="27"/>
        <v>0.309</v>
      </c>
      <c r="BJ24" s="171">
        <f t="shared" ca="1" si="27"/>
        <v>0.30199999999999999</v>
      </c>
      <c r="BK24" s="171">
        <f t="shared" ca="1" si="27"/>
        <v>0.30399999999999999</v>
      </c>
      <c r="BL24" s="171">
        <f t="shared" ca="1" si="27"/>
        <v>0.308</v>
      </c>
      <c r="BM24" s="171">
        <f t="shared" ca="1" si="27"/>
        <v>0.33200000000000002</v>
      </c>
      <c r="BN24" s="171">
        <f t="shared" ca="1" si="27"/>
        <v>0.32400000000000001</v>
      </c>
      <c r="BO24" s="171">
        <f t="shared" ref="BO24:BZ24" ca="1" si="28">MIN(INDIRECT(CONCATENATE(ADDRESS(ROW(BO41),COLUMN(BO41),4),":",ADDRESS(ROWS(BO:BO),COLUMN(BO41),4))))</f>
        <v>0.32500000000000001</v>
      </c>
      <c r="BP24" s="171">
        <f t="shared" ca="1" si="28"/>
        <v>0.32800000000000001</v>
      </c>
      <c r="BQ24" s="171">
        <f t="shared" ca="1" si="28"/>
        <v>0.34399999999999997</v>
      </c>
      <c r="BR24" s="171">
        <f t="shared" ca="1" si="28"/>
        <v>0.34799999999999998</v>
      </c>
      <c r="BS24" s="171">
        <f t="shared" ca="1" si="28"/>
        <v>0.34499999999999997</v>
      </c>
      <c r="BT24" s="171">
        <f t="shared" ca="1" si="28"/>
        <v>0.33400000000000002</v>
      </c>
      <c r="BU24" s="171">
        <f t="shared" ca="1" si="28"/>
        <v>0.154</v>
      </c>
      <c r="BV24" s="171">
        <f t="shared" ca="1" si="28"/>
        <v>4.2000000000000003E-2</v>
      </c>
      <c r="BW24" s="171">
        <f t="shared" ca="1" si="28"/>
        <v>0.57899999999999996</v>
      </c>
      <c r="BX24" s="171">
        <f t="shared" ca="1" si="28"/>
        <v>0.58099999999999996</v>
      </c>
      <c r="BY24" s="171">
        <f t="shared" ca="1" si="28"/>
        <v>0.59899999999999998</v>
      </c>
      <c r="BZ24" s="171">
        <f t="shared" ca="1" si="28"/>
        <v>0.60399999999999998</v>
      </c>
      <c r="CA24" s="171">
        <f t="shared" ref="CA24:CD24" ca="1" si="29">MIN(INDIRECT(CONCATENATE(ADDRESS(ROW(CA41),COLUMN(CA41),4),":",ADDRESS(ROWS(CA:CA),COLUMN(CA41),4))))</f>
        <v>0.61299999999999999</v>
      </c>
      <c r="CB24" s="171">
        <f t="shared" ca="1" si="29"/>
        <v>2.8000000000000001E-2</v>
      </c>
      <c r="CC24" s="171">
        <f t="shared" ca="1" si="29"/>
        <v>2.5999999999999999E-2</v>
      </c>
      <c r="CD24" s="171">
        <f t="shared" ca="1" si="29"/>
        <v>2.5999999999999999E-2</v>
      </c>
      <c r="CE24" s="171">
        <f t="shared" ref="CE24:CF24" ca="1" si="30">MIN(INDIRECT(CONCATENATE(ADDRESS(ROW(CE41),COLUMN(CE41),4),":",ADDRESS(ROWS(CE:CE),COLUMN(CE41),4))))</f>
        <v>2.7E-2</v>
      </c>
      <c r="CF24" s="171">
        <f t="shared" ca="1" si="30"/>
        <v>3.2000000000000001E-2</v>
      </c>
      <c r="CG24" s="189"/>
    </row>
    <row r="25" spans="1:85" s="124" customFormat="1" ht="12.95" customHeight="1">
      <c r="A25" s="59"/>
      <c r="B25" s="59"/>
      <c r="C25" s="59"/>
      <c r="D25" s="59"/>
      <c r="E25" s="59"/>
      <c r="F25" s="59"/>
      <c r="G25" s="59"/>
      <c r="H25" s="55" t="s">
        <v>49</v>
      </c>
      <c r="I25" s="68" t="e">
        <f t="shared" ref="I25:AB25" ca="1" si="31">((I19)-(I20))/(6*I21)</f>
        <v>#DIV/0!</v>
      </c>
      <c r="J25" s="68" t="e">
        <f t="shared" ca="1" si="31"/>
        <v>#DIV/0!</v>
      </c>
      <c r="K25" s="68" t="e">
        <f t="shared" ca="1" si="31"/>
        <v>#DIV/0!</v>
      </c>
      <c r="L25" s="68">
        <f t="shared" ca="1" si="31"/>
        <v>2.5743885425286734</v>
      </c>
      <c r="M25" s="68">
        <f t="shared" ca="1" si="31"/>
        <v>2.3538510754455109</v>
      </c>
      <c r="N25" s="68">
        <f t="shared" ca="1" si="31"/>
        <v>2.1301670972475852</v>
      </c>
      <c r="O25" s="68">
        <f t="shared" ca="1" si="31"/>
        <v>2.2605941345498146</v>
      </c>
      <c r="P25" s="68">
        <f t="shared" ca="1" si="31"/>
        <v>2.4651846812706055</v>
      </c>
      <c r="Q25" s="68">
        <f t="shared" ca="1" si="31"/>
        <v>6.0469188557504534</v>
      </c>
      <c r="R25" s="68">
        <f t="shared" ca="1" si="31"/>
        <v>12.197872640433941</v>
      </c>
      <c r="S25" s="68">
        <f t="shared" ca="1" si="31"/>
        <v>7.8157052404202956</v>
      </c>
      <c r="T25" s="68">
        <f t="shared" ca="1" si="31"/>
        <v>4.2538595985077308</v>
      </c>
      <c r="U25" s="68">
        <f t="shared" ca="1" si="31"/>
        <v>4.9080678255487467</v>
      </c>
      <c r="V25" s="68">
        <f t="shared" ca="1" si="31"/>
        <v>15.281415420388241</v>
      </c>
      <c r="W25" s="68">
        <f t="shared" ca="1" si="31"/>
        <v>9.7343595773356029</v>
      </c>
      <c r="X25" s="68">
        <f t="shared" ca="1" si="31"/>
        <v>11.860073151052525</v>
      </c>
      <c r="Y25" s="68">
        <f t="shared" ca="1" si="31"/>
        <v>12.750280361439588</v>
      </c>
      <c r="Z25" s="68">
        <f t="shared" ca="1" si="31"/>
        <v>10.126765479063039</v>
      </c>
      <c r="AA25" s="68">
        <f t="shared" ca="1" si="31"/>
        <v>6.6473957093778964</v>
      </c>
      <c r="AB25" s="68">
        <f t="shared" ca="1" si="31"/>
        <v>6.473269427862423</v>
      </c>
      <c r="AC25" s="172">
        <f t="shared" ref="AC25:BN25" ca="1" si="32">((AC19)-(AC20))/(6*AC21)</f>
        <v>6.9972524249776331</v>
      </c>
      <c r="AD25" s="172">
        <f t="shared" ca="1" si="32"/>
        <v>4.9052812817393567</v>
      </c>
      <c r="AE25" s="172">
        <f t="shared" ca="1" si="32"/>
        <v>10.900695578874942</v>
      </c>
      <c r="AF25" s="172">
        <f t="shared" ca="1" si="32"/>
        <v>10.24761192354104</v>
      </c>
      <c r="AG25" s="172">
        <f t="shared" ca="1" si="32"/>
        <v>12.868499935823529</v>
      </c>
      <c r="AH25" s="172">
        <f t="shared" ca="1" si="32"/>
        <v>10.376943276354034</v>
      </c>
      <c r="AI25" s="172">
        <f t="shared" ca="1" si="32"/>
        <v>5.062440802449629</v>
      </c>
      <c r="AJ25" s="172">
        <f t="shared" ca="1" si="32"/>
        <v>1.9539398460908179</v>
      </c>
      <c r="AK25" s="172">
        <f t="shared" ca="1" si="32"/>
        <v>2.4754697777550283</v>
      </c>
      <c r="AL25" s="172">
        <f t="shared" ca="1" si="32"/>
        <v>5.3511773264903253</v>
      </c>
      <c r="AM25" s="172">
        <f t="shared" ca="1" si="32"/>
        <v>9.7343595773355602</v>
      </c>
      <c r="AN25" s="172">
        <f t="shared" ca="1" si="32"/>
        <v>8.4197135288736771</v>
      </c>
      <c r="AO25" s="172">
        <f t="shared" ca="1" si="32"/>
        <v>10.67962788690674</v>
      </c>
      <c r="AP25" s="172">
        <f t="shared" ca="1" si="32"/>
        <v>7.4244282970622413</v>
      </c>
      <c r="AQ25" s="172">
        <f t="shared" ca="1" si="32"/>
        <v>4.1920992527759369</v>
      </c>
      <c r="AR25" s="172">
        <f t="shared" ca="1" si="32"/>
        <v>6.2634315305663115</v>
      </c>
      <c r="AS25" s="172">
        <f t="shared" ca="1" si="32"/>
        <v>5.4494666403265972</v>
      </c>
      <c r="AT25" s="172">
        <f t="shared" ca="1" si="32"/>
        <v>5.835480856022274</v>
      </c>
      <c r="AU25" s="172">
        <f t="shared" ca="1" si="32"/>
        <v>6.3807893977615917</v>
      </c>
      <c r="AV25" s="172">
        <f t="shared" ca="1" si="32"/>
        <v>6.8138759702601313</v>
      </c>
      <c r="AW25" s="172">
        <f t="shared" ca="1" si="32"/>
        <v>1.5958772541577402</v>
      </c>
      <c r="AX25" s="172">
        <f t="shared" ca="1" si="32"/>
        <v>1.6622175595004391</v>
      </c>
      <c r="AY25" s="172">
        <f t="shared" ca="1" si="32"/>
        <v>1.3062907045685406</v>
      </c>
      <c r="AZ25" s="172">
        <f t="shared" ca="1" si="32"/>
        <v>2.1050807041553576</v>
      </c>
      <c r="BA25" s="172">
        <f t="shared" ca="1" si="32"/>
        <v>2.1061102137629546</v>
      </c>
      <c r="BB25" s="172">
        <f t="shared" ca="1" si="32"/>
        <v>2.6741532739186344</v>
      </c>
      <c r="BC25" s="172">
        <f t="shared" ca="1" si="32"/>
        <v>2.5217006878243846</v>
      </c>
      <c r="BD25" s="172">
        <f t="shared" ca="1" si="32"/>
        <v>1.2651151313533358</v>
      </c>
      <c r="BE25" s="172">
        <f t="shared" ca="1" si="32"/>
        <v>3.0135286668711068</v>
      </c>
      <c r="BF25" s="172">
        <f t="shared" ca="1" si="32"/>
        <v>2.4187675423001735</v>
      </c>
      <c r="BG25" s="172">
        <f t="shared" ca="1" si="32"/>
        <v>2.4625791787324447</v>
      </c>
      <c r="BH25" s="172">
        <f t="shared" ca="1" si="32"/>
        <v>3.2901030784215286</v>
      </c>
      <c r="BI25" s="172">
        <f t="shared" ca="1" si="32"/>
        <v>1.2271812405958717</v>
      </c>
      <c r="BJ25" s="172">
        <f t="shared" ca="1" si="32"/>
        <v>1.3870258580182406</v>
      </c>
      <c r="BK25" s="172">
        <f t="shared" ca="1" si="32"/>
        <v>1.1999060239437509</v>
      </c>
      <c r="BL25" s="172">
        <f t="shared" ca="1" si="32"/>
        <v>1.3554637612165932</v>
      </c>
      <c r="BM25" s="172">
        <f t="shared" ca="1" si="32"/>
        <v>2.5947745518342917</v>
      </c>
      <c r="BN25" s="172">
        <f t="shared" ca="1" si="32"/>
        <v>1.8410800330227457</v>
      </c>
      <c r="BO25" s="172">
        <f t="shared" ref="BO25:BZ25" ca="1" si="33">((BO19)-(BO20))/(6*BO21)</f>
        <v>3.4410981697156169</v>
      </c>
      <c r="BP25" s="172">
        <f t="shared" ca="1" si="33"/>
        <v>2.3589495493853825</v>
      </c>
      <c r="BQ25" s="172">
        <f t="shared" ca="1" si="33"/>
        <v>1.8427468412612722</v>
      </c>
      <c r="BR25" s="172">
        <f t="shared" ca="1" si="33"/>
        <v>3.2212412784726285</v>
      </c>
      <c r="BS25" s="172">
        <f t="shared" ca="1" si="33"/>
        <v>2.5383423308644617</v>
      </c>
      <c r="BT25" s="172">
        <f t="shared" ca="1" si="33"/>
        <v>2.5807820396683443</v>
      </c>
      <c r="BU25" s="172">
        <f t="shared" ca="1" si="33"/>
        <v>4.7600567403104854</v>
      </c>
      <c r="BV25" s="172">
        <f t="shared" ca="1" si="33"/>
        <v>1.4513566693885716</v>
      </c>
      <c r="BW25" s="172">
        <f t="shared" ca="1" si="33"/>
        <v>65.745266652025677</v>
      </c>
      <c r="BX25" s="172">
        <f t="shared" ref="BX25:BY25" ca="1" si="34">((BX19)-(BX20))/(6*BX21)</f>
        <v>10.013737935282673</v>
      </c>
      <c r="BY25" s="172">
        <f t="shared" ca="1" si="34"/>
        <v>7.0859410394556575</v>
      </c>
      <c r="BZ25" s="172">
        <f t="shared" ca="1" si="33"/>
        <v>21.470630268455704</v>
      </c>
      <c r="CA25" s="172">
        <f t="shared" ref="CA25:CD25" ca="1" si="35">((CA19)-(CA20))/(6*CA21)</f>
        <v>3.9667954956407838</v>
      </c>
      <c r="CB25" s="172">
        <f t="shared" ca="1" si="35"/>
        <v>4.1176665923925944</v>
      </c>
      <c r="CC25" s="172">
        <f t="shared" ca="1" si="35"/>
        <v>6.1523197130056433</v>
      </c>
      <c r="CD25" s="172">
        <f t="shared" ca="1" si="35"/>
        <v>4.6405287749687059</v>
      </c>
      <c r="CE25" s="172">
        <f t="shared" ref="CE25:CF25" ca="1" si="36">((CE19)-(CE20))/(6*CE21)</f>
        <v>3.5585669437022607</v>
      </c>
      <c r="CF25" s="172">
        <f t="shared" ca="1" si="36"/>
        <v>5.4518173216136603</v>
      </c>
      <c r="CG25" s="189"/>
    </row>
    <row r="26" spans="1:85" s="124" customFormat="1" ht="12.95" customHeight="1">
      <c r="A26" s="59"/>
      <c r="B26" s="59"/>
      <c r="C26" s="59"/>
      <c r="D26" s="59"/>
      <c r="E26" s="59"/>
      <c r="F26" s="59"/>
      <c r="G26" s="59"/>
      <c r="H26" s="55" t="s">
        <v>167</v>
      </c>
      <c r="I26" s="68" t="e">
        <f t="shared" ref="I26:AB26" ca="1" si="37">(I22-I20)/(3*I21)</f>
        <v>#DIV/0!</v>
      </c>
      <c r="J26" s="68" t="e">
        <f t="shared" ca="1" si="37"/>
        <v>#DIV/0!</v>
      </c>
      <c r="K26" s="68" t="e">
        <f t="shared" ca="1" si="37"/>
        <v>#DIV/0!</v>
      </c>
      <c r="L26" s="68">
        <f t="shared" ca="1" si="37"/>
        <v>3.123859597075394</v>
      </c>
      <c r="M26" s="68">
        <f t="shared" ca="1" si="37"/>
        <v>2.9636456196789482</v>
      </c>
      <c r="N26" s="68">
        <f t="shared" ca="1" si="37"/>
        <v>2.6773537703525618</v>
      </c>
      <c r="O26" s="68">
        <f t="shared" ca="1" si="37"/>
        <v>2.806668905177454</v>
      </c>
      <c r="P26" s="68">
        <f t="shared" ca="1" si="37"/>
        <v>3.0460438217953021</v>
      </c>
      <c r="Q26" s="68">
        <f t="shared" ca="1" si="37"/>
        <v>4.7317140046247355</v>
      </c>
      <c r="R26" s="68">
        <f t="shared" ca="1" si="37"/>
        <v>10.108986950759569</v>
      </c>
      <c r="S26" s="68">
        <f t="shared" ca="1" si="37"/>
        <v>8.7487050534953763</v>
      </c>
      <c r="T26" s="68">
        <f t="shared" ca="1" si="37"/>
        <v>4.2591769230058532</v>
      </c>
      <c r="U26" s="68">
        <f t="shared" ca="1" si="37"/>
        <v>5.4755631678777839</v>
      </c>
      <c r="V26" s="68">
        <f t="shared" ca="1" si="37"/>
        <v>18.242189658088481</v>
      </c>
      <c r="W26" s="68">
        <f t="shared" ca="1" si="37"/>
        <v>8.7000838722436846</v>
      </c>
      <c r="X26" s="68">
        <f t="shared" ca="1" si="37"/>
        <v>7.1975818935450215</v>
      </c>
      <c r="Y26" s="68">
        <f t="shared" ca="1" si="37"/>
        <v>10.208193214377552</v>
      </c>
      <c r="Z26" s="68">
        <f t="shared" ca="1" si="37"/>
        <v>7.791280190454084</v>
      </c>
      <c r="AA26" s="68">
        <f t="shared" ca="1" si="37"/>
        <v>6.207005743631604</v>
      </c>
      <c r="AB26" s="68">
        <f t="shared" ca="1" si="37"/>
        <v>7.3957103213328228</v>
      </c>
      <c r="AC26" s="172">
        <f t="shared" ref="AC26:BN26" ca="1" si="38">(AC22-AC20)/(3*AC21)</f>
        <v>7.4258341360074773</v>
      </c>
      <c r="AD26" s="172">
        <f t="shared" ca="1" si="38"/>
        <v>4.4208847551676138</v>
      </c>
      <c r="AE26" s="172">
        <f t="shared" ca="1" si="38"/>
        <v>9.2179006988860763</v>
      </c>
      <c r="AF26" s="172">
        <f t="shared" ca="1" si="38"/>
        <v>5.6361865579475836</v>
      </c>
      <c r="AG26" s="172">
        <f t="shared" ca="1" si="38"/>
        <v>6.1125374695161554</v>
      </c>
      <c r="AH26" s="172">
        <f t="shared" ca="1" si="38"/>
        <v>5.7138043915424364</v>
      </c>
      <c r="AI26" s="172">
        <f t="shared" ca="1" si="38"/>
        <v>2.6324692172738073</v>
      </c>
      <c r="AJ26" s="172">
        <f t="shared" ca="1" si="38"/>
        <v>1.1027548006375028</v>
      </c>
      <c r="AK26" s="172">
        <f t="shared" ca="1" si="38"/>
        <v>1.4187536163758518</v>
      </c>
      <c r="AL26" s="172">
        <f t="shared" ca="1" si="38"/>
        <v>3.3277633999111829</v>
      </c>
      <c r="AM26" s="172">
        <f t="shared" ca="1" si="38"/>
        <v>6.0718067863629921</v>
      </c>
      <c r="AN26" s="172">
        <f t="shared" ca="1" si="38"/>
        <v>3.2363273876608272</v>
      </c>
      <c r="AO26" s="172">
        <f t="shared" ca="1" si="38"/>
        <v>2.9635967386166828</v>
      </c>
      <c r="AP26" s="172">
        <f t="shared" ca="1" si="38"/>
        <v>1.9535526956644647</v>
      </c>
      <c r="AQ26" s="172">
        <f t="shared" ca="1" si="38"/>
        <v>1.1528272945133944</v>
      </c>
      <c r="AR26" s="172">
        <f t="shared" ca="1" si="38"/>
        <v>4.0242547583888744</v>
      </c>
      <c r="AS26" s="172">
        <f t="shared" ca="1" si="38"/>
        <v>3.5455592328624297</v>
      </c>
      <c r="AT26" s="172">
        <f t="shared" ca="1" si="38"/>
        <v>3.3626958432828475</v>
      </c>
      <c r="AU26" s="172">
        <f t="shared" ca="1" si="38"/>
        <v>2.6320756265766687</v>
      </c>
      <c r="AV26" s="172">
        <f t="shared" ca="1" si="38"/>
        <v>2.1506296031133325</v>
      </c>
      <c r="AW26" s="172">
        <f t="shared" ca="1" si="38"/>
        <v>1.2402958534659301</v>
      </c>
      <c r="AX26" s="172">
        <f t="shared" ca="1" si="38"/>
        <v>1.4248321142851077</v>
      </c>
      <c r="AY26" s="172">
        <f t="shared" ca="1" si="38"/>
        <v>1.095651328457006</v>
      </c>
      <c r="AZ26" s="172">
        <f t="shared" ca="1" si="38"/>
        <v>1.9116764144614584</v>
      </c>
      <c r="BA26" s="172">
        <f t="shared" ca="1" si="38"/>
        <v>2.2684562094070881</v>
      </c>
      <c r="BB26" s="172">
        <f t="shared" ca="1" si="38"/>
        <v>2.2618879775226093</v>
      </c>
      <c r="BC26" s="172">
        <f t="shared" ca="1" si="38"/>
        <v>2.8894487047987458</v>
      </c>
      <c r="BD26" s="172">
        <f t="shared" ca="1" si="38"/>
        <v>1.1517819008362469</v>
      </c>
      <c r="BE26" s="172">
        <f t="shared" ca="1" si="38"/>
        <v>3.3242988106421882</v>
      </c>
      <c r="BF26" s="172">
        <f t="shared" ca="1" si="38"/>
        <v>1.5208000922212375</v>
      </c>
      <c r="BG26" s="172">
        <f t="shared" ca="1" si="38"/>
        <v>1.6514671617374495</v>
      </c>
      <c r="BH26" s="172">
        <f t="shared" ca="1" si="38"/>
        <v>2.7719118435701402</v>
      </c>
      <c r="BI26" s="172">
        <f t="shared" ca="1" si="38"/>
        <v>0.77389116985077344</v>
      </c>
      <c r="BJ26" s="172">
        <f t="shared" ca="1" si="38"/>
        <v>0.68657779971903066</v>
      </c>
      <c r="BK26" s="172">
        <f t="shared" ca="1" si="38"/>
        <v>0.53245829812504153</v>
      </c>
      <c r="BL26" s="172">
        <f t="shared" ca="1" si="38"/>
        <v>0.73703342016152207</v>
      </c>
      <c r="BM26" s="172">
        <f t="shared" ca="1" si="38"/>
        <v>2.1293368665990173</v>
      </c>
      <c r="BN26" s="172">
        <f t="shared" ca="1" si="38"/>
        <v>1.4463985009434925</v>
      </c>
      <c r="BO26" s="172">
        <f t="shared" ref="BO26:BZ26" ca="1" si="39">(BO22-BO20)/(3*BO21)</f>
        <v>2.4539331322784461</v>
      </c>
      <c r="BP26" s="172">
        <f t="shared" ca="1" si="39"/>
        <v>1.8031220618114534</v>
      </c>
      <c r="BQ26" s="172">
        <f t="shared" ca="1" si="39"/>
        <v>2.0293249589389748</v>
      </c>
      <c r="BR26" s="172">
        <f t="shared" ca="1" si="39"/>
        <v>3.603763680291256</v>
      </c>
      <c r="BS26" s="172">
        <f t="shared" ca="1" si="39"/>
        <v>2.9587552794138889</v>
      </c>
      <c r="BT26" s="172">
        <f t="shared" ca="1" si="39"/>
        <v>2.332381768350269</v>
      </c>
      <c r="BU26" s="172">
        <f t="shared" ca="1" si="39"/>
        <v>4.3770209244886251</v>
      </c>
      <c r="BV26" s="172">
        <f t="shared" ca="1" si="39"/>
        <v>1.6110059030213151</v>
      </c>
      <c r="BW26" s="172">
        <f t="shared" ca="1" si="39"/>
        <v>52.246941592531726</v>
      </c>
      <c r="BX26" s="172">
        <f t="shared" ref="BX26:BY26" ca="1" si="40">(BX22-BX20)/(3*BX21)</f>
        <v>8.724469176115031</v>
      </c>
      <c r="BY26" s="172">
        <f t="shared" ca="1" si="40"/>
        <v>7.5288123544216266</v>
      </c>
      <c r="BZ26" s="172">
        <f t="shared" ca="1" si="39"/>
        <v>22.738739368686371</v>
      </c>
      <c r="CA26" s="172">
        <f t="shared" ref="CA26:CD26" ca="1" si="41">(CA22-CA20)/(3*CA21)</f>
        <v>5.0762586108278107</v>
      </c>
      <c r="CB26" s="172">
        <f t="shared" ca="1" si="41"/>
        <v>5.1110536578073109</v>
      </c>
      <c r="CC26" s="172">
        <f t="shared" ca="1" si="41"/>
        <v>6.936740476413866</v>
      </c>
      <c r="CD26" s="172">
        <f t="shared" ca="1" si="41"/>
        <v>5.2844021424956171</v>
      </c>
      <c r="CE26" s="172">
        <f t="shared" ref="CE26:CF26" ca="1" si="42">(CE22-CE20)/(3*CE21)</f>
        <v>4.4126230101908064</v>
      </c>
      <c r="CF26" s="172">
        <f t="shared" ca="1" si="42"/>
        <v>2.4635399522041737</v>
      </c>
      <c r="CG26" s="189"/>
    </row>
    <row r="27" spans="1:85" s="124" customFormat="1" ht="12.95" customHeight="1">
      <c r="A27" s="59"/>
      <c r="B27" s="59"/>
      <c r="C27" s="59"/>
      <c r="D27" s="59"/>
      <c r="E27" s="59"/>
      <c r="F27" s="59"/>
      <c r="G27" s="59"/>
      <c r="H27" s="55" t="s">
        <v>168</v>
      </c>
      <c r="I27" s="68" t="e">
        <f t="shared" ref="I27:AB27" ca="1" si="43">(I19-I22)/(3*I21)</f>
        <v>#DIV/0!</v>
      </c>
      <c r="J27" s="68" t="e">
        <f t="shared" ca="1" si="43"/>
        <v>#DIV/0!</v>
      </c>
      <c r="K27" s="68" t="e">
        <f t="shared" ca="1" si="43"/>
        <v>#DIV/0!</v>
      </c>
      <c r="L27" s="68">
        <f t="shared" ca="1" si="43"/>
        <v>2.0249174879819525</v>
      </c>
      <c r="M27" s="68">
        <f t="shared" ca="1" si="43"/>
        <v>1.7440565312120735</v>
      </c>
      <c r="N27" s="68">
        <f t="shared" ca="1" si="43"/>
        <v>1.5829804241426084</v>
      </c>
      <c r="O27" s="68">
        <f t="shared" ca="1" si="43"/>
        <v>1.714519363922175</v>
      </c>
      <c r="P27" s="68">
        <f t="shared" ca="1" si="43"/>
        <v>1.8843255407459085</v>
      </c>
      <c r="Q27" s="68">
        <f t="shared" ca="1" si="43"/>
        <v>7.3621237068761722</v>
      </c>
      <c r="R27" s="68">
        <f t="shared" ca="1" si="43"/>
        <v>14.286758330108311</v>
      </c>
      <c r="S27" s="68">
        <f t="shared" ca="1" si="43"/>
        <v>6.8827054273452157</v>
      </c>
      <c r="T27" s="68">
        <f t="shared" ca="1" si="43"/>
        <v>4.2485422740096084</v>
      </c>
      <c r="U27" s="68">
        <f t="shared" ca="1" si="43"/>
        <v>4.3405724832197103</v>
      </c>
      <c r="V27" s="68">
        <f t="shared" ca="1" si="43"/>
        <v>12.320641182688</v>
      </c>
      <c r="W27" s="68">
        <f t="shared" ca="1" si="43"/>
        <v>10.768635282427519</v>
      </c>
      <c r="X27" s="68">
        <f t="shared" ca="1" si="43"/>
        <v>16.522564408560029</v>
      </c>
      <c r="Y27" s="68">
        <f t="shared" ca="1" si="43"/>
        <v>15.292367508501624</v>
      </c>
      <c r="Z27" s="68">
        <f t="shared" ca="1" si="43"/>
        <v>12.462250767671994</v>
      </c>
      <c r="AA27" s="68">
        <f t="shared" ca="1" si="43"/>
        <v>7.0877856751241879</v>
      </c>
      <c r="AB27" s="68">
        <f t="shared" ca="1" si="43"/>
        <v>5.5508285343920223</v>
      </c>
      <c r="AC27" s="172">
        <f t="shared" ref="AC27:BN27" ca="1" si="44">(AC19-AC22)/(3*AC21)</f>
        <v>6.5686707139477889</v>
      </c>
      <c r="AD27" s="172">
        <f t="shared" ca="1" si="44"/>
        <v>5.3896778083110997</v>
      </c>
      <c r="AE27" s="172">
        <f t="shared" ca="1" si="44"/>
        <v>12.583490458863807</v>
      </c>
      <c r="AF27" s="172">
        <f t="shared" ca="1" si="44"/>
        <v>14.859037289134497</v>
      </c>
      <c r="AG27" s="172">
        <f t="shared" ca="1" si="44"/>
        <v>19.624462402130902</v>
      </c>
      <c r="AH27" s="172">
        <f t="shared" ca="1" si="44"/>
        <v>15.040082161165632</v>
      </c>
      <c r="AI27" s="172">
        <f t="shared" ca="1" si="44"/>
        <v>7.4924123876254516</v>
      </c>
      <c r="AJ27" s="172">
        <f t="shared" ca="1" si="44"/>
        <v>2.8051248915441329</v>
      </c>
      <c r="AK27" s="172">
        <f t="shared" ca="1" si="44"/>
        <v>3.5321859391342048</v>
      </c>
      <c r="AL27" s="172">
        <f t="shared" ca="1" si="44"/>
        <v>7.3745912530694664</v>
      </c>
      <c r="AM27" s="172">
        <f t="shared" ca="1" si="44"/>
        <v>13.396912368308127</v>
      </c>
      <c r="AN27" s="172">
        <f t="shared" ca="1" si="44"/>
        <v>13.603099670086527</v>
      </c>
      <c r="AO27" s="172">
        <f t="shared" ca="1" si="44"/>
        <v>18.3956590351968</v>
      </c>
      <c r="AP27" s="172">
        <f t="shared" ca="1" si="44"/>
        <v>12.895303898460018</v>
      </c>
      <c r="AQ27" s="172">
        <f t="shared" ca="1" si="44"/>
        <v>7.2313712110384802</v>
      </c>
      <c r="AR27" s="172">
        <f t="shared" ca="1" si="44"/>
        <v>8.5026083027437487</v>
      </c>
      <c r="AS27" s="172">
        <f t="shared" ca="1" si="44"/>
        <v>7.3533740477907639</v>
      </c>
      <c r="AT27" s="172">
        <f t="shared" ca="1" si="44"/>
        <v>8.3082658687617013</v>
      </c>
      <c r="AU27" s="172">
        <f t="shared" ca="1" si="44"/>
        <v>10.129503168946513</v>
      </c>
      <c r="AV27" s="172">
        <f t="shared" ca="1" si="44"/>
        <v>11.477122337406929</v>
      </c>
      <c r="AW27" s="172">
        <f t="shared" ca="1" si="44"/>
        <v>1.9514586548495501</v>
      </c>
      <c r="AX27" s="172">
        <f t="shared" ca="1" si="44"/>
        <v>1.8996030047157708</v>
      </c>
      <c r="AY27" s="172">
        <f t="shared" ca="1" si="44"/>
        <v>1.5169300806800752</v>
      </c>
      <c r="AZ27" s="172">
        <f t="shared" ca="1" si="44"/>
        <v>2.2984849938492569</v>
      </c>
      <c r="BA27" s="172">
        <f t="shared" ca="1" si="44"/>
        <v>1.9437642181188213</v>
      </c>
      <c r="BB27" s="172">
        <f t="shared" ca="1" si="44"/>
        <v>3.0864185703146592</v>
      </c>
      <c r="BC27" s="172">
        <f t="shared" ca="1" si="44"/>
        <v>2.153952670850023</v>
      </c>
      <c r="BD27" s="172">
        <f t="shared" ca="1" si="44"/>
        <v>1.3784483618704246</v>
      </c>
      <c r="BE27" s="172">
        <f t="shared" ca="1" si="44"/>
        <v>2.7027585231000253</v>
      </c>
      <c r="BF27" s="172">
        <f t="shared" ca="1" si="44"/>
        <v>3.3167349923791094</v>
      </c>
      <c r="BG27" s="172">
        <f t="shared" ca="1" si="44"/>
        <v>3.2736911957274399</v>
      </c>
      <c r="BH27" s="172">
        <f t="shared" ca="1" si="44"/>
        <v>3.8082943132729175</v>
      </c>
      <c r="BI27" s="172">
        <f t="shared" ca="1" si="44"/>
        <v>1.6804713113409702</v>
      </c>
      <c r="BJ27" s="172">
        <f t="shared" ca="1" si="44"/>
        <v>2.0874739163174505</v>
      </c>
      <c r="BK27" s="172">
        <f t="shared" ca="1" si="44"/>
        <v>1.8673537497624602</v>
      </c>
      <c r="BL27" s="172">
        <f t="shared" ca="1" si="44"/>
        <v>1.9738941022716645</v>
      </c>
      <c r="BM27" s="172">
        <f t="shared" ca="1" si="44"/>
        <v>3.0602122370695666</v>
      </c>
      <c r="BN27" s="172">
        <f t="shared" ca="1" si="44"/>
        <v>2.2357615651019991</v>
      </c>
      <c r="BO27" s="172">
        <f t="shared" ref="BO27:BZ27" ca="1" si="45">(BO19-BO22)/(3*BO21)</f>
        <v>4.4282632071527877</v>
      </c>
      <c r="BP27" s="172">
        <f t="shared" ca="1" si="45"/>
        <v>2.914777036959312</v>
      </c>
      <c r="BQ27" s="172">
        <f t="shared" ca="1" si="45"/>
        <v>1.6561687235835696</v>
      </c>
      <c r="BR27" s="172">
        <f t="shared" ca="1" si="45"/>
        <v>2.8387188766540015</v>
      </c>
      <c r="BS27" s="172">
        <f t="shared" ca="1" si="45"/>
        <v>2.117929382315034</v>
      </c>
      <c r="BT27" s="172">
        <f t="shared" ca="1" si="45"/>
        <v>2.8291823109864196</v>
      </c>
      <c r="BU27" s="172">
        <f t="shared" ca="1" si="45"/>
        <v>5.1430925561323457</v>
      </c>
      <c r="BV27" s="172">
        <f t="shared" ca="1" si="45"/>
        <v>1.2917074357558278</v>
      </c>
      <c r="BW27" s="172">
        <f t="shared" ca="1" si="45"/>
        <v>79.243591711519628</v>
      </c>
      <c r="BX27" s="172">
        <f t="shared" ref="BX27:BY27" ca="1" si="46">(BX19-BX22)/(3*BX21)</f>
        <v>11.303006694450314</v>
      </c>
      <c r="BY27" s="172">
        <f t="shared" ca="1" si="46"/>
        <v>6.6430697244896884</v>
      </c>
      <c r="BZ27" s="172">
        <f t="shared" ca="1" si="45"/>
        <v>20.20252116822504</v>
      </c>
      <c r="CA27" s="172">
        <f t="shared" ref="CA27:CD27" ca="1" si="47">(CA19-CA22)/(3*CA21)</f>
        <v>2.8573323804537565</v>
      </c>
      <c r="CB27" s="172">
        <f t="shared" ca="1" si="47"/>
        <v>3.1242795269778783</v>
      </c>
      <c r="CC27" s="172">
        <f t="shared" ca="1" si="47"/>
        <v>5.3678989495974196</v>
      </c>
      <c r="CD27" s="172">
        <f t="shared" ca="1" si="47"/>
        <v>3.9966554074417946</v>
      </c>
      <c r="CE27" s="172">
        <f t="shared" ref="CE27:CF27" ca="1" si="48">(CE19-CE22)/(3*CE21)</f>
        <v>2.7045108772137154</v>
      </c>
      <c r="CF27" s="172">
        <f t="shared" ca="1" si="48"/>
        <v>8.4400946910231482</v>
      </c>
      <c r="CG27" s="189"/>
    </row>
    <row r="28" spans="1:85" s="124" customFormat="1" ht="12.95" customHeight="1">
      <c r="A28" s="59"/>
      <c r="B28" s="59"/>
      <c r="C28" s="59"/>
      <c r="D28" s="59"/>
      <c r="E28" s="59"/>
      <c r="F28" s="59"/>
      <c r="G28" s="59"/>
      <c r="H28" s="55" t="s">
        <v>50</v>
      </c>
      <c r="I28" s="68" t="e">
        <f t="shared" ref="I28:AB28" ca="1" si="49">MIN((I19-I22)/(3*I21),(I22-I20)/(3*I21))</f>
        <v>#DIV/0!</v>
      </c>
      <c r="J28" s="68" t="e">
        <f t="shared" ca="1" si="49"/>
        <v>#DIV/0!</v>
      </c>
      <c r="K28" s="68" t="e">
        <f t="shared" ca="1" si="49"/>
        <v>#DIV/0!</v>
      </c>
      <c r="L28" s="68">
        <f t="shared" ca="1" si="49"/>
        <v>2.0249174879819525</v>
      </c>
      <c r="M28" s="68">
        <f t="shared" ca="1" si="49"/>
        <v>1.7440565312120735</v>
      </c>
      <c r="N28" s="68">
        <f t="shared" ca="1" si="49"/>
        <v>1.5829804241426084</v>
      </c>
      <c r="O28" s="68">
        <f t="shared" ca="1" si="49"/>
        <v>1.714519363922175</v>
      </c>
      <c r="P28" s="68">
        <f t="shared" ca="1" si="49"/>
        <v>1.8843255407459085</v>
      </c>
      <c r="Q28" s="68">
        <f t="shared" ca="1" si="49"/>
        <v>4.7317140046247355</v>
      </c>
      <c r="R28" s="68">
        <f t="shared" ca="1" si="49"/>
        <v>10.108986950759569</v>
      </c>
      <c r="S28" s="68">
        <f t="shared" ca="1" si="49"/>
        <v>6.8827054273452157</v>
      </c>
      <c r="T28" s="68">
        <f t="shared" ca="1" si="49"/>
        <v>4.2485422740096084</v>
      </c>
      <c r="U28" s="68">
        <f t="shared" ca="1" si="49"/>
        <v>4.3405724832197103</v>
      </c>
      <c r="V28" s="68">
        <f t="shared" ca="1" si="49"/>
        <v>12.320641182688</v>
      </c>
      <c r="W28" s="68">
        <f t="shared" ca="1" si="49"/>
        <v>8.7000838722436846</v>
      </c>
      <c r="X28" s="68">
        <f t="shared" ca="1" si="49"/>
        <v>7.1975818935450215</v>
      </c>
      <c r="Y28" s="68">
        <f t="shared" ca="1" si="49"/>
        <v>10.208193214377552</v>
      </c>
      <c r="Z28" s="68">
        <f t="shared" ca="1" si="49"/>
        <v>7.791280190454084</v>
      </c>
      <c r="AA28" s="68">
        <f t="shared" ca="1" si="49"/>
        <v>6.207005743631604</v>
      </c>
      <c r="AB28" s="68">
        <f t="shared" ca="1" si="49"/>
        <v>5.5508285343920223</v>
      </c>
      <c r="AC28" s="172">
        <f t="shared" ref="AC28:BN28" ca="1" si="50">MIN((AC19-AC22)/(3*AC21),(AC22-AC20)/(3*AC21))</f>
        <v>6.5686707139477889</v>
      </c>
      <c r="AD28" s="172">
        <f t="shared" ca="1" si="50"/>
        <v>4.4208847551676138</v>
      </c>
      <c r="AE28" s="172">
        <f t="shared" ca="1" si="50"/>
        <v>9.2179006988860763</v>
      </c>
      <c r="AF28" s="172">
        <f t="shared" ca="1" si="50"/>
        <v>5.6361865579475836</v>
      </c>
      <c r="AG28" s="172">
        <f t="shared" ca="1" si="50"/>
        <v>6.1125374695161554</v>
      </c>
      <c r="AH28" s="172">
        <f t="shared" ca="1" si="50"/>
        <v>5.7138043915424364</v>
      </c>
      <c r="AI28" s="172">
        <f t="shared" ca="1" si="50"/>
        <v>2.6324692172738073</v>
      </c>
      <c r="AJ28" s="172">
        <f t="shared" ca="1" si="50"/>
        <v>1.1027548006375028</v>
      </c>
      <c r="AK28" s="172">
        <f t="shared" ca="1" si="50"/>
        <v>1.4187536163758518</v>
      </c>
      <c r="AL28" s="172">
        <f t="shared" ca="1" si="50"/>
        <v>3.3277633999111829</v>
      </c>
      <c r="AM28" s="172">
        <f t="shared" ca="1" si="50"/>
        <v>6.0718067863629921</v>
      </c>
      <c r="AN28" s="172">
        <f t="shared" ca="1" si="50"/>
        <v>3.2363273876608272</v>
      </c>
      <c r="AO28" s="172">
        <f t="shared" ca="1" si="50"/>
        <v>2.9635967386166828</v>
      </c>
      <c r="AP28" s="172">
        <f t="shared" ca="1" si="50"/>
        <v>1.9535526956644647</v>
      </c>
      <c r="AQ28" s="172">
        <f t="shared" ca="1" si="50"/>
        <v>1.1528272945133944</v>
      </c>
      <c r="AR28" s="172">
        <f t="shared" ca="1" si="50"/>
        <v>4.0242547583888744</v>
      </c>
      <c r="AS28" s="172">
        <f t="shared" ca="1" si="50"/>
        <v>3.5455592328624297</v>
      </c>
      <c r="AT28" s="172">
        <f t="shared" ca="1" si="50"/>
        <v>3.3626958432828475</v>
      </c>
      <c r="AU28" s="172">
        <f t="shared" ca="1" si="50"/>
        <v>2.6320756265766687</v>
      </c>
      <c r="AV28" s="172">
        <f t="shared" ca="1" si="50"/>
        <v>2.1506296031133325</v>
      </c>
      <c r="AW28" s="172">
        <f t="shared" ca="1" si="50"/>
        <v>1.2402958534659301</v>
      </c>
      <c r="AX28" s="172">
        <f t="shared" ca="1" si="50"/>
        <v>1.4248321142851077</v>
      </c>
      <c r="AY28" s="172">
        <f t="shared" ca="1" si="50"/>
        <v>1.095651328457006</v>
      </c>
      <c r="AZ28" s="172">
        <f t="shared" ca="1" si="50"/>
        <v>1.9116764144614584</v>
      </c>
      <c r="BA28" s="172">
        <f t="shared" ca="1" si="50"/>
        <v>1.9437642181188213</v>
      </c>
      <c r="BB28" s="172">
        <f t="shared" ca="1" si="50"/>
        <v>2.2618879775226093</v>
      </c>
      <c r="BC28" s="172">
        <f t="shared" ca="1" si="50"/>
        <v>2.153952670850023</v>
      </c>
      <c r="BD28" s="172">
        <f t="shared" ca="1" si="50"/>
        <v>1.1517819008362469</v>
      </c>
      <c r="BE28" s="172">
        <f t="shared" ca="1" si="50"/>
        <v>2.7027585231000253</v>
      </c>
      <c r="BF28" s="172">
        <f t="shared" ca="1" si="50"/>
        <v>1.5208000922212375</v>
      </c>
      <c r="BG28" s="172">
        <f t="shared" ca="1" si="50"/>
        <v>1.6514671617374495</v>
      </c>
      <c r="BH28" s="172">
        <f t="shared" ca="1" si="50"/>
        <v>2.7719118435701402</v>
      </c>
      <c r="BI28" s="172">
        <f t="shared" ca="1" si="50"/>
        <v>0.77389116985077344</v>
      </c>
      <c r="BJ28" s="172">
        <f t="shared" ca="1" si="50"/>
        <v>0.68657779971903066</v>
      </c>
      <c r="BK28" s="172">
        <f t="shared" ca="1" si="50"/>
        <v>0.53245829812504153</v>
      </c>
      <c r="BL28" s="172">
        <f t="shared" ca="1" si="50"/>
        <v>0.73703342016152207</v>
      </c>
      <c r="BM28" s="172">
        <f t="shared" ca="1" si="50"/>
        <v>2.1293368665990173</v>
      </c>
      <c r="BN28" s="172">
        <f t="shared" ca="1" si="50"/>
        <v>1.4463985009434925</v>
      </c>
      <c r="BO28" s="172">
        <f t="shared" ref="BO28:BZ28" ca="1" si="51">MIN((BO19-BO22)/(3*BO21),(BO22-BO20)/(3*BO21))</f>
        <v>2.4539331322784461</v>
      </c>
      <c r="BP28" s="172">
        <f t="shared" ca="1" si="51"/>
        <v>1.8031220618114534</v>
      </c>
      <c r="BQ28" s="172">
        <f t="shared" ca="1" si="51"/>
        <v>1.6561687235835696</v>
      </c>
      <c r="BR28" s="172">
        <f t="shared" ca="1" si="51"/>
        <v>2.8387188766540015</v>
      </c>
      <c r="BS28" s="172">
        <f t="shared" ca="1" si="51"/>
        <v>2.117929382315034</v>
      </c>
      <c r="BT28" s="172">
        <f t="shared" ca="1" si="51"/>
        <v>2.332381768350269</v>
      </c>
      <c r="BU28" s="172">
        <f t="shared" ca="1" si="51"/>
        <v>4.3770209244886251</v>
      </c>
      <c r="BV28" s="172">
        <f t="shared" ca="1" si="51"/>
        <v>1.2917074357558278</v>
      </c>
      <c r="BW28" s="172">
        <f t="shared" ca="1" si="51"/>
        <v>52.246941592531726</v>
      </c>
      <c r="BX28" s="172">
        <f t="shared" ref="BX28:BY28" ca="1" si="52">MIN((BX19-BX22)/(3*BX21),(BX22-BX20)/(3*BX21))</f>
        <v>8.724469176115031</v>
      </c>
      <c r="BY28" s="172">
        <f t="shared" ca="1" si="52"/>
        <v>6.6430697244896884</v>
      </c>
      <c r="BZ28" s="172">
        <f t="shared" ca="1" si="51"/>
        <v>20.20252116822504</v>
      </c>
      <c r="CA28" s="172">
        <f t="shared" ref="CA28:CD28" ca="1" si="53">MIN((CA19-CA22)/(3*CA21),(CA22-CA20)/(3*CA21))</f>
        <v>2.8573323804537565</v>
      </c>
      <c r="CB28" s="172">
        <f t="shared" ca="1" si="53"/>
        <v>3.1242795269778783</v>
      </c>
      <c r="CC28" s="172">
        <f t="shared" ca="1" si="53"/>
        <v>5.3678989495974196</v>
      </c>
      <c r="CD28" s="172">
        <f t="shared" ca="1" si="53"/>
        <v>3.9966554074417946</v>
      </c>
      <c r="CE28" s="172">
        <f t="shared" ref="CE28:CF28" ca="1" si="54">MIN((CE19-CE22)/(3*CE21),(CE22-CE20)/(3*CE21))</f>
        <v>2.7045108772137154</v>
      </c>
      <c r="CF28" s="172">
        <f t="shared" ca="1" si="54"/>
        <v>2.4635399522041737</v>
      </c>
      <c r="CG28" s="189"/>
    </row>
    <row r="29" spans="1:85" s="124" customFormat="1" ht="12.95" customHeight="1" collapsed="1">
      <c r="A29" s="59"/>
      <c r="B29" s="59"/>
      <c r="C29" s="59"/>
      <c r="D29" s="59"/>
      <c r="E29" s="59"/>
      <c r="F29" s="59"/>
      <c r="G29" s="59"/>
      <c r="H29" s="6"/>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189"/>
    </row>
    <row r="30" spans="1:85" s="124" customFormat="1" ht="12.95" customHeight="1">
      <c r="A30" s="59"/>
      <c r="B30" s="59"/>
      <c r="C30" s="59"/>
      <c r="D30" s="59"/>
      <c r="E30" s="59"/>
      <c r="F30" s="59"/>
      <c r="G30" s="59"/>
      <c r="H30" s="57" t="s">
        <v>53</v>
      </c>
      <c r="I30" s="69" t="e">
        <f t="shared" ref="I30:AB30" ca="1" si="55">IF(I13="DoubleSides",NORMSDIST((I19-I22)/I21)-NORMSDIST((I20-I22)/I21),IF(I13="SingleSide-USL",NORMSDIST((I19-I22)/I21),IF(I13="SingleSide-LSL",1-NORMSDIST((I20-I22)/I21),IF(I13="Actual Yield (n&gt;=100)",IF(COUNT(INDIRECT(CONCATENATE(ADDRESS(ROW(I41),COLUMN(I41),4),":",ADDRESS(ROWS(I:I),COLUMN(I:I),4))))&gt;=100,(COUNTIF(INDIRECT(CONCATENATE(ADDRESS(ROW(I41),COLUMN(I41),4),":",ADDRESS(ROWS(I:I),COLUMN(I:I),4))),"&lt;="&amp;I19)-COUNTIF(INDIRECT(CONCATENATE(ADDRESS(ROW(I41),COLUMN(I41),4),":",ADDRESS(ROWS(I:I),COLUMN(I:I),4))),"&lt;"&amp;I20))/COUNT(INDIRECT(CONCATENATE(ADDRESS(ROW(I41),COLUMN(I41),4),":",ADDRESS(ROWS(I:I),COLUMN(I:I),4)))),"Too Few Records"),IF(I13="Go/NoGo Gauge (n&gt;=100)",IF(COUNTA(I41:I65542)&gt;=100, COUNTIF(INDIRECT(CONCATENATE(ADDRESS(ROW(I41),COLUMN(I41),4),":",ADDRESS(ROWS(I:I),COLUMN(I:I),4))),"OK")/COUNTA(INDIRECT(CONCATENATE(ADDRESS(ROW(I41),COLUMN(I41),4),":",ADDRESS(ROWS(I:I),COLUMN(I:I),4)))),"Too Few Records"),"Error")))))</f>
        <v>#DIV/0!</v>
      </c>
      <c r="J30" s="69" t="e">
        <f ca="1">IF(J13="DoubleSides",NORMSDIST((J19-J22)/J21)-NORMSDIST((J20-J22)/J21),IF(J13="SingleSide-USL",NORMSDIST((J19-J22)/J21),IF(J13="SingleSide-LSL",1-NORMSDIST((J20-J22)/J21),IF(J13="Actual Yield (n&gt;=100)",IF(COUNT(INDIRECT(CONCATENATE(ADDRESS(ROW(J41),COLUMN(J41),4),":",ADDRESS(ROWS(J:J),COLUMN(J:J),4))))&gt;=100,(COUNTIF(INDIRECT(CONCATENATE(ADDRESS(ROW(J41),COLUMN(J41),4),":",ADDRESS(ROWS(J:J),COLUMN(J:J),4))),"&lt;="&amp;J19)-COUNTIF(INDIRECT(CONCATENATE(ADDRESS(ROW(J41),COLUMN(J41),4),":",ADDRESS(ROWS(J:J),COLUMN(J:J),4))),"&lt;"&amp;J20))/COUNT(INDIRECT(CONCATENATE(ADDRESS(ROW(J41),COLUMN(J41),4),":",ADDRESS(ROWS(J:J),COLUMN(J:J),4)))),"Too Few Records"),IF(J13="Go/NoGo Gauge (n&gt;=100)",IF(COUNTA(J41:J65542)&gt;=100, COUNTIF(INDIRECT(CONCATENATE(ADDRESS(ROW(J41),COLUMN(J41),4),":",ADDRESS(ROWS(J:J),COLUMN(J:J),4))),"OK")/COUNTA(INDIRECT(CONCATENATE(ADDRESS(ROW(J41),COLUMN(J41),4),":",ADDRESS(ROWS(J:J),COLUMN(J:J),4)))),"Too Few Records"),"Error")))))</f>
        <v>#DIV/0!</v>
      </c>
      <c r="K30" s="69" t="e">
        <f t="shared" ca="1" si="55"/>
        <v>#DIV/0!</v>
      </c>
      <c r="L30" s="69">
        <f t="shared" ca="1" si="55"/>
        <v>0.99999999937910433</v>
      </c>
      <c r="M30" s="69">
        <f ca="1">IF(M13="DoubleSides",NORMSDIST((M19-M22)/M21)-NORMSDIST((M20-M22)/M21),IF(M13="SingleSide-USL",NORMSDIST((M19-M22)/M21),IF(M13="SingleSide-LSL",1-NORMSDIST((M20-M22)/M21),IF(M13="Actual Yield (n&gt;=100)",IF(COUNT(INDIRECT(CONCATENATE(ADDRESS(ROW(M41),COLUMN(M41),4),":",ADDRESS(ROWS(M:M),COLUMN(M:M),4))))&gt;=100,(COUNTIF(INDIRECT(CONCATENATE(ADDRESS(ROW(M41),COLUMN(M41),4),":",ADDRESS(ROWS(M:M),COLUMN(M:M),4))),"&lt;="&amp;M19)-COUNTIF(INDIRECT(CONCATENATE(ADDRESS(ROW(M41),COLUMN(M41),4),":",ADDRESS(ROWS(M:M),COLUMN(M:M),4))),"&lt;"&amp;M20))/COUNT(INDIRECT(CONCATENATE(ADDRESS(ROW(M41),COLUMN(M41),4),":",ADDRESS(ROWS(M:M),COLUMN(M:M),4)))),"Too Few Records"),IF(M13="Go/NoGo Gauge (n&gt;=100)",IF(COUNTA(M41:M65542)&gt;=100, COUNTIF(INDIRECT(CONCATENATE(ADDRESS(ROW(M41),COLUMN(M41),4),":",ADDRESS(ROWS(M:M),COLUMN(M:M),4))),"OK")/COUNTA(INDIRECT(CONCATENATE(ADDRESS(ROW(M41),COLUMN(M41),4),":",ADDRESS(ROWS(M:M),COLUMN(M:M),4)))),"Too Few Records"),"Error")))))</f>
        <v>0.9999999162340335</v>
      </c>
      <c r="N30" s="69">
        <f t="shared" ca="1" si="55"/>
        <v>0.99999897757846823</v>
      </c>
      <c r="O30" s="69">
        <f t="shared" ca="1" si="55"/>
        <v>0.99999986520837902</v>
      </c>
      <c r="P30" s="69">
        <f t="shared" ca="1" si="55"/>
        <v>0.99999999211536195</v>
      </c>
      <c r="Q30" s="69">
        <f t="shared" ca="1" si="55"/>
        <v>1</v>
      </c>
      <c r="R30" s="69">
        <f t="shared" ca="1" si="55"/>
        <v>1</v>
      </c>
      <c r="S30" s="69">
        <f t="shared" ca="1" si="55"/>
        <v>1</v>
      </c>
      <c r="T30" s="69">
        <f t="shared" ca="1" si="55"/>
        <v>1</v>
      </c>
      <c r="U30" s="69">
        <f t="shared" ca="1" si="55"/>
        <v>1</v>
      </c>
      <c r="V30" s="69">
        <f t="shared" ca="1" si="55"/>
        <v>1</v>
      </c>
      <c r="W30" s="69">
        <f t="shared" ca="1" si="55"/>
        <v>1</v>
      </c>
      <c r="X30" s="69">
        <f t="shared" ca="1" si="55"/>
        <v>1</v>
      </c>
      <c r="Y30" s="69">
        <f t="shared" ca="1" si="55"/>
        <v>1</v>
      </c>
      <c r="Z30" s="69">
        <f t="shared" ca="1" si="55"/>
        <v>1</v>
      </c>
      <c r="AA30" s="69">
        <f t="shared" ca="1" si="55"/>
        <v>1</v>
      </c>
      <c r="AB30" s="69">
        <f t="shared" ca="1" si="55"/>
        <v>1</v>
      </c>
      <c r="AC30" s="173">
        <f t="shared" ref="AC30:BT30" ca="1" si="56">IF(AC13="DoubleSides",NORMSDIST((AC19-AC22)/AC21)-NORMSDIST((AC20-AC22)/AC21),IF(AC13="SingleSide-USL",NORMSDIST((AC19-AC22)/AC21),IF(AC13="SingleSide-LSL",1-NORMSDIST((AC20-AC22)/AC21),IF(AC13="Actual Yield (n&gt;=100)",IF(COUNT(INDIRECT(CONCATENATE(ADDRESS(ROW(AC41),COLUMN(AC41),4),":",ADDRESS(ROWS(AC:AC),COLUMN(AC:AC),4))))&gt;=100,(COUNTIF(INDIRECT(CONCATENATE(ADDRESS(ROW(AC41),COLUMN(AC41),4),":",ADDRESS(ROWS(AC:AC),COLUMN(AC:AC),4))),"&lt;="&amp;AC19)-COUNTIF(INDIRECT(CONCATENATE(ADDRESS(ROW(AC41),COLUMN(AC41),4),":",ADDRESS(ROWS(AC:AC),COLUMN(AC:AC),4))),"&lt;"&amp;AC20))/COUNT(INDIRECT(CONCATENATE(ADDRESS(ROW(AC41),COLUMN(AC41),4),":",ADDRESS(ROWS(AC:AC),COLUMN(AC:AC),4)))),"Too Few Records"),IF(AC13="Go/NoGo Gauge (n&gt;=100)",IF(COUNTA(AC41:AC65542)&gt;=100, COUNTIF(INDIRECT(CONCATENATE(ADDRESS(ROW(AC41),COLUMN(AC41),4),":",ADDRESS(ROWS(AC:AC),COLUMN(AC:AC),4))),"OK")/COUNTA(INDIRECT(CONCATENATE(ADDRESS(ROW(AC41),COLUMN(AC41),4),":",ADDRESS(ROWS(AC:AC),COLUMN(AC:AC),4)))),"Too Few Records"),"Error")))))</f>
        <v>1</v>
      </c>
      <c r="AD30" s="173">
        <f t="shared" ca="1" si="56"/>
        <v>1</v>
      </c>
      <c r="AE30" s="173">
        <f t="shared" ca="1" si="56"/>
        <v>1</v>
      </c>
      <c r="AF30" s="173">
        <f t="shared" ca="1" si="56"/>
        <v>1</v>
      </c>
      <c r="AG30" s="173">
        <f t="shared" ca="1" si="56"/>
        <v>1</v>
      </c>
      <c r="AH30" s="173">
        <f t="shared" ca="1" si="56"/>
        <v>1</v>
      </c>
      <c r="AI30" s="173">
        <f t="shared" ca="1" si="56"/>
        <v>0.99999999999999856</v>
      </c>
      <c r="AJ30" s="173">
        <f t="shared" ca="1" si="56"/>
        <v>0.99953061932780762</v>
      </c>
      <c r="AK30" s="173">
        <f t="shared" ca="1" si="56"/>
        <v>0.99998960629173383</v>
      </c>
      <c r="AL30" s="173">
        <f t="shared" ca="1" si="56"/>
        <v>1</v>
      </c>
      <c r="AM30" s="173">
        <f t="shared" ca="1" si="56"/>
        <v>1</v>
      </c>
      <c r="AN30" s="173">
        <f t="shared" ca="1" si="56"/>
        <v>1</v>
      </c>
      <c r="AO30" s="173">
        <f t="shared" ca="1" si="56"/>
        <v>1</v>
      </c>
      <c r="AP30" s="173">
        <f t="shared" ca="1" si="56"/>
        <v>0.99999999769481807</v>
      </c>
      <c r="AQ30" s="173">
        <f t="shared" ca="1" si="56"/>
        <v>0.9997283855973278</v>
      </c>
      <c r="AR30" s="173">
        <f t="shared" ca="1" si="56"/>
        <v>1</v>
      </c>
      <c r="AS30" s="173">
        <f t="shared" ca="1" si="56"/>
        <v>1</v>
      </c>
      <c r="AT30" s="173">
        <f t="shared" ca="1" si="56"/>
        <v>1</v>
      </c>
      <c r="AU30" s="173">
        <f t="shared" ca="1" si="56"/>
        <v>0.99999999999999856</v>
      </c>
      <c r="AV30" s="173">
        <f t="shared" ca="1" si="56"/>
        <v>0.99999999994476774</v>
      </c>
      <c r="AW30" s="173">
        <f t="shared" ca="1" si="56"/>
        <v>0.99990073569575932</v>
      </c>
      <c r="AX30" s="173">
        <f t="shared" ca="1" si="56"/>
        <v>0.99999041547515866</v>
      </c>
      <c r="AY30" s="173">
        <f t="shared" ca="1" si="56"/>
        <v>0.99949094085387502</v>
      </c>
      <c r="AZ30" s="173">
        <f t="shared" ca="1" si="56"/>
        <v>0.99999999512253923</v>
      </c>
      <c r="BA30" s="173">
        <f t="shared" ca="1" si="56"/>
        <v>0.99999999724497923</v>
      </c>
      <c r="BB30" s="173">
        <f t="shared" ca="1" si="56"/>
        <v>0.99999999999422229</v>
      </c>
      <c r="BC30" s="173">
        <f t="shared" ca="1" si="56"/>
        <v>0.99999999994828748</v>
      </c>
      <c r="BD30" s="173">
        <f t="shared" ca="1" si="56"/>
        <v>0.99970748508972862</v>
      </c>
      <c r="BE30" s="173">
        <f t="shared" ca="1" si="56"/>
        <v>0.99999999999999978</v>
      </c>
      <c r="BF30" s="173">
        <f t="shared" ca="1" si="56"/>
        <v>0.99999747139421458</v>
      </c>
      <c r="BG30" s="173">
        <f t="shared" ca="1" si="56"/>
        <v>0.99999963723368301</v>
      </c>
      <c r="BH30" s="173">
        <f t="shared" ca="1" si="56"/>
        <v>1</v>
      </c>
      <c r="BI30" s="173">
        <f t="shared" ca="1" si="56"/>
        <v>0.98987450775232266</v>
      </c>
      <c r="BJ30" s="173">
        <f t="shared" ca="1" si="56"/>
        <v>0.98028798249433202</v>
      </c>
      <c r="BK30" s="173">
        <f t="shared" ca="1" si="56"/>
        <v>0.94490890678066386</v>
      </c>
      <c r="BL30" s="173">
        <f t="shared" ca="1" si="56"/>
        <v>0.986485550943209</v>
      </c>
      <c r="BM30" s="173">
        <f t="shared" ca="1" si="56"/>
        <v>0.99999999991597111</v>
      </c>
      <c r="BN30" s="173">
        <f t="shared" ca="1" si="56"/>
        <v>0.99999284972699476</v>
      </c>
      <c r="BO30" s="173">
        <f t="shared" ca="1" si="56"/>
        <v>0.99999999999990929</v>
      </c>
      <c r="BP30" s="173">
        <f t="shared" ca="1" si="56"/>
        <v>0.99999996837590577</v>
      </c>
      <c r="BQ30" s="173">
        <f t="shared" ca="1" si="56"/>
        <v>0.99999966207499291</v>
      </c>
      <c r="BR30" s="173">
        <f t="shared" ca="1" si="56"/>
        <v>1</v>
      </c>
      <c r="BS30" s="173">
        <f t="shared" ca="1" si="56"/>
        <v>0.99999999989496191</v>
      </c>
      <c r="BT30" s="173">
        <f t="shared" ca="1" si="56"/>
        <v>0.99999999999869382</v>
      </c>
      <c r="BU30" s="173">
        <f t="shared" ref="BU30:BZ30" ca="1" si="57">IF(BU13="DoubleSides",NORMSDIST((BU19-BU22)/BU21)-NORMSDIST((BU20-BU22)/BU21),IF(BU13="SingleSide-USL",NORMSDIST((BU19-BU22)/BU21),IF(BU13="SingleSide-LSL",1-NORMSDIST((BU20-BU22)/BU21),IF(BU13="Actual Yield (n&gt;=100)",IF(COUNT(INDIRECT(CONCATENATE(ADDRESS(ROW(BU41),COLUMN(BU41),4),":",ADDRESS(ROWS(BU:BU),COLUMN(BU:BU),4))))&gt;=100,(COUNTIF(INDIRECT(CONCATENATE(ADDRESS(ROW(BU41),COLUMN(BU41),4),":",ADDRESS(ROWS(BU:BU),COLUMN(BU:BU),4))),"&lt;="&amp;BU19)-COUNTIF(INDIRECT(CONCATENATE(ADDRESS(ROW(BU41),COLUMN(BU41),4),":",ADDRESS(ROWS(BU:BU),COLUMN(BU:BU),4))),"&lt;"&amp;BU20))/COUNT(INDIRECT(CONCATENATE(ADDRESS(ROW(BU41),COLUMN(BU41),4),":",ADDRESS(ROWS(BU:BU),COLUMN(BU:BU),4)))),"Too Few Records"),IF(BU13="Go/NoGo Gauge (n&gt;=100)",IF(COUNTA(BU41:BU65542)&gt;=100, COUNTIF(INDIRECT(CONCATENATE(ADDRESS(ROW(BU41),COLUMN(BU41),4),":",ADDRESS(ROWS(BU:BU),COLUMN(BU:BU),4))),"OK")/COUNTA(INDIRECT(CONCATENATE(ADDRESS(ROW(BU41),COLUMN(BU41),4),":",ADDRESS(ROWS(BU:BU),COLUMN(BU:BU),4)))),"Too Few Records"),"Error")))))</f>
        <v>1</v>
      </c>
      <c r="BV30" s="173">
        <f t="shared" ca="1" si="57"/>
        <v>0.99994671442083494</v>
      </c>
      <c r="BW30" s="173">
        <f t="shared" ca="1" si="57"/>
        <v>1</v>
      </c>
      <c r="BX30" s="173">
        <f t="shared" ca="1" si="57"/>
        <v>1</v>
      </c>
      <c r="BY30" s="173">
        <f t="shared" ca="1" si="57"/>
        <v>1</v>
      </c>
      <c r="BZ30" s="173">
        <f t="shared" ca="1" si="57"/>
        <v>1</v>
      </c>
      <c r="CA30" s="173">
        <f t="shared" ref="CA30:CD30" ca="1" si="58">IF(CA13="DoubleSides",NORMSDIST((CA19-CA22)/CA21)-NORMSDIST((CA20-CA22)/CA21),IF(CA13="SingleSide-USL",NORMSDIST((CA19-CA22)/CA21),IF(CA13="SingleSide-LSL",1-NORMSDIST((CA20-CA22)/CA21),IF(CA13="Actual Yield (n&gt;=100)",IF(COUNT(INDIRECT(CONCATENATE(ADDRESS(ROW(CA41),COLUMN(CA41),4),":",ADDRESS(ROWS(CA:CA),COLUMN(CA:CA),4))))&gt;=100,(COUNTIF(INDIRECT(CONCATENATE(ADDRESS(ROW(CA41),COLUMN(CA41),4),":",ADDRESS(ROWS(CA:CA),COLUMN(CA:CA),4))),"&lt;="&amp;CA19)-COUNTIF(INDIRECT(CONCATENATE(ADDRESS(ROW(CA41),COLUMN(CA41),4),":",ADDRESS(ROWS(CA:CA),COLUMN(CA:CA),4))),"&lt;"&amp;CA20))/COUNT(INDIRECT(CONCATENATE(ADDRESS(ROW(CA41),COLUMN(CA41),4),":",ADDRESS(ROWS(CA:CA),COLUMN(CA:CA),4)))),"Too Few Records"),IF(CA13="Go/NoGo Gauge (n&gt;=100)",IF(COUNTA(CA41:CA65542)&gt;=100, COUNTIF(INDIRECT(CONCATENATE(ADDRESS(ROW(CA41),COLUMN(CA41),4),":",ADDRESS(ROWS(CA:CA),COLUMN(CA:CA),4))),"OK")/COUNTA(INDIRECT(CONCATENATE(ADDRESS(ROW(CA41),COLUMN(CA41),4),":",ADDRESS(ROWS(CA:CA),COLUMN(CA:CA),4)))),"Too Few Records"),"Error")))))</f>
        <v>1</v>
      </c>
      <c r="CB30" s="173">
        <f t="shared" ca="1" si="58"/>
        <v>1</v>
      </c>
      <c r="CC30" s="173">
        <f t="shared" ca="1" si="58"/>
        <v>1</v>
      </c>
      <c r="CD30" s="173">
        <f t="shared" ca="1" si="58"/>
        <v>1</v>
      </c>
      <c r="CE30" s="173">
        <f t="shared" ref="CE30:CF30" ca="1" si="59">IF(CE13="DoubleSides",NORMSDIST((CE19-CE22)/CE21)-NORMSDIST((CE20-CE22)/CE21),IF(CE13="SingleSide-USL",NORMSDIST((CE19-CE22)/CE21),IF(CE13="SingleSide-LSL",1-NORMSDIST((CE20-CE22)/CE21),IF(CE13="Actual Yield (n&gt;=100)",IF(COUNT(INDIRECT(CONCATENATE(ADDRESS(ROW(CE41),COLUMN(CE41),4),":",ADDRESS(ROWS(CE:CE),COLUMN(CE:CE),4))))&gt;=100,(COUNTIF(INDIRECT(CONCATENATE(ADDRESS(ROW(CE41),COLUMN(CE41),4),":",ADDRESS(ROWS(CE:CE),COLUMN(CE:CE),4))),"&lt;="&amp;CE19)-COUNTIF(INDIRECT(CONCATENATE(ADDRESS(ROW(CE41),COLUMN(CE41),4),":",ADDRESS(ROWS(CE:CE),COLUMN(CE:CE),4))),"&lt;"&amp;CE20))/COUNT(INDIRECT(CONCATENATE(ADDRESS(ROW(CE41),COLUMN(CE41),4),":",ADDRESS(ROWS(CE:CE),COLUMN(CE:CE),4)))),"Too Few Records"),IF(CE13="Go/NoGo Gauge (n&gt;=100)",IF(COUNTA(CE41:CE65542)&gt;=100, COUNTIF(INDIRECT(CONCATENATE(ADDRESS(ROW(CE41),COLUMN(CE41),4),":",ADDRESS(ROWS(CE:CE),COLUMN(CE:CE),4))),"OK")/COUNTA(INDIRECT(CONCATENATE(ADDRESS(ROW(CE41),COLUMN(CE41),4),":",ADDRESS(ROWS(CE:CE),COLUMN(CE:CE),4)))),"Too Few Records"),"Error")))))</f>
        <v>0.99999999999999978</v>
      </c>
      <c r="CF30" s="173">
        <f t="shared" ca="1" si="59"/>
        <v>1</v>
      </c>
      <c r="CG30" s="189"/>
    </row>
    <row r="31" spans="1:85" s="124" customFormat="1" ht="12.95" customHeight="1">
      <c r="A31" s="59"/>
      <c r="B31" s="59"/>
      <c r="C31" s="59"/>
      <c r="D31" s="59"/>
      <c r="E31" s="59"/>
      <c r="F31" s="59"/>
      <c r="G31" s="59"/>
      <c r="H31" s="57" t="s">
        <v>169</v>
      </c>
      <c r="I31" s="66" t="e">
        <f t="shared" ref="I31:AB31" ca="1" si="60">I22-(I19+I20)/2</f>
        <v>#DIV/0!</v>
      </c>
      <c r="J31" s="66" t="e">
        <f t="shared" ca="1" si="60"/>
        <v>#DIV/0!</v>
      </c>
      <c r="K31" s="66" t="e">
        <f t="shared" ca="1" si="60"/>
        <v>#DIV/0!</v>
      </c>
      <c r="L31" s="66">
        <f t="shared" ca="1" si="60"/>
        <v>2.1343750000028194E-2</v>
      </c>
      <c r="M31" s="66">
        <f t="shared" ca="1" si="60"/>
        <v>2.5906250000033992E-2</v>
      </c>
      <c r="N31" s="66">
        <f t="shared" ca="1" si="60"/>
        <v>2.5687499999975216E-2</v>
      </c>
      <c r="O31" s="66">
        <f t="shared" ca="1" si="60"/>
        <v>2.4156250000018531E-2</v>
      </c>
      <c r="P31" s="66">
        <f t="shared" ca="1" si="60"/>
        <v>2.3562500000011255E-2</v>
      </c>
      <c r="Q31" s="66">
        <f t="shared" ca="1" si="60"/>
        <v>-1.0874999999999968E-2</v>
      </c>
      <c r="R31" s="66">
        <f t="shared" ca="1" si="60"/>
        <v>-8.5625000000002505E-3</v>
      </c>
      <c r="S31" s="66">
        <f t="shared" ca="1" si="60"/>
        <v>5.968749999999412E-3</v>
      </c>
      <c r="T31" s="66">
        <f t="shared" ca="1" si="60"/>
        <v>6.2499999999854339E-5</v>
      </c>
      <c r="U31" s="66">
        <f t="shared" ca="1" si="60"/>
        <v>5.781249999999627E-3</v>
      </c>
      <c r="V31" s="66">
        <f t="shared" ca="1" si="60"/>
        <v>9.6875000000000711E-3</v>
      </c>
      <c r="W31" s="66">
        <f t="shared" ca="1" si="60"/>
        <v>-5.3125000000000533E-3</v>
      </c>
      <c r="X31" s="66">
        <f t="shared" ca="1" si="60"/>
        <v>-1.9656249999999931E-2</v>
      </c>
      <c r="Y31" s="66">
        <f t="shared" ca="1" si="60"/>
        <v>-9.9687500000000817E-3</v>
      </c>
      <c r="Z31" s="66">
        <f t="shared" ca="1" si="60"/>
        <v>-1.1531250000000215E-2</v>
      </c>
      <c r="AA31" s="66">
        <f t="shared" ca="1" si="60"/>
        <v>-3.3125000000000515E-3</v>
      </c>
      <c r="AB31" s="66">
        <f t="shared" ca="1" si="60"/>
        <v>7.125000000000048E-3</v>
      </c>
      <c r="AC31" s="170">
        <f t="shared" ref="AC31:BN31" ca="1" si="61">AC22-(AC19+AC20)/2</f>
        <v>3.062499999999746E-3</v>
      </c>
      <c r="AD31" s="170">
        <f t="shared" ca="1" si="61"/>
        <v>-4.937499999999817E-3</v>
      </c>
      <c r="AE31" s="170">
        <f t="shared" ca="1" si="61"/>
        <v>-7.7187500000002185E-3</v>
      </c>
      <c r="AF31" s="170">
        <f t="shared" ca="1" si="61"/>
        <v>-2.2499999999999964E-2</v>
      </c>
      <c r="AG31" s="170">
        <f t="shared" ca="1" si="61"/>
        <v>-2.6250000000000107E-2</v>
      </c>
      <c r="AH31" s="170">
        <f t="shared" ca="1" si="61"/>
        <v>-2.2468750000000037E-2</v>
      </c>
      <c r="AI31" s="170">
        <f t="shared" ca="1" si="61"/>
        <v>-2.4000000000000021E-2</v>
      </c>
      <c r="AJ31" s="170">
        <f t="shared" ca="1" si="61"/>
        <v>-2.1781250000000085E-2</v>
      </c>
      <c r="AK31" s="170">
        <f t="shared" ca="1" si="61"/>
        <v>-2.1343749999999995E-2</v>
      </c>
      <c r="AL31" s="170">
        <f t="shared" ca="1" si="61"/>
        <v>-1.8906249999999902E-2</v>
      </c>
      <c r="AM31" s="170">
        <f t="shared" ca="1" si="61"/>
        <v>-1.8812500000000343E-2</v>
      </c>
      <c r="AN31" s="170">
        <f t="shared" ca="1" si="61"/>
        <v>-3.0781249999999982E-2</v>
      </c>
      <c r="AO31" s="170">
        <f t="shared" ca="1" si="61"/>
        <v>-3.6124999999999741E-2</v>
      </c>
      <c r="AP31" s="170">
        <f t="shared" ca="1" si="61"/>
        <v>-3.6843750000000286E-2</v>
      </c>
      <c r="AQ31" s="170">
        <f t="shared" ca="1" si="61"/>
        <v>-3.6249999999999893E-2</v>
      </c>
      <c r="AR31" s="170">
        <f t="shared" ca="1" si="61"/>
        <v>-1.7874999999999863E-2</v>
      </c>
      <c r="AS31" s="170">
        <f t="shared" ca="1" si="61"/>
        <v>-1.7468750000000588E-2</v>
      </c>
      <c r="AT31" s="170">
        <f t="shared" ca="1" si="61"/>
        <v>-2.1187499999999915E-2</v>
      </c>
      <c r="AU31" s="170">
        <f t="shared" ca="1" si="61"/>
        <v>-2.9374999999999929E-2</v>
      </c>
      <c r="AV31" s="170">
        <f t="shared" ca="1" si="61"/>
        <v>-3.4218750000000187E-2</v>
      </c>
      <c r="AW31" s="170">
        <f t="shared" ca="1" si="61"/>
        <v>-2.2281249999991815E-2</v>
      </c>
      <c r="AX31" s="170">
        <f t="shared" ca="1" si="61"/>
        <v>-1.4281249999953616E-2</v>
      </c>
      <c r="AY31" s="170">
        <f t="shared" ca="1" si="61"/>
        <v>-1.6124999999988177E-2</v>
      </c>
      <c r="AZ31" s="170">
        <f t="shared" ca="1" si="61"/>
        <v>-9.1874999999816964E-3</v>
      </c>
      <c r="BA31" s="170">
        <f t="shared" ca="1" si="61"/>
        <v>2.3124999999986073E-3</v>
      </c>
      <c r="BB31" s="170">
        <f t="shared" ca="1" si="61"/>
        <v>-4.6250000000025437E-3</v>
      </c>
      <c r="BC31" s="170">
        <f t="shared" ca="1" si="61"/>
        <v>4.3749999999995737E-3</v>
      </c>
      <c r="BD31" s="170">
        <f t="shared" ca="1" si="61"/>
        <v>-2.6875000000003979E-3</v>
      </c>
      <c r="BE31" s="170">
        <f t="shared" ca="1" si="61"/>
        <v>5.1562499999999734E-3</v>
      </c>
      <c r="BF31" s="170">
        <f t="shared" ca="1" si="61"/>
        <v>-1.8562499999999926E-2</v>
      </c>
      <c r="BG31" s="170">
        <f t="shared" ca="1" si="61"/>
        <v>-1.6468749999999921E-2</v>
      </c>
      <c r="BH31" s="170">
        <f t="shared" ca="1" si="61"/>
        <v>-7.8749999999999654E-3</v>
      </c>
      <c r="BI31" s="170">
        <f t="shared" ca="1" si="61"/>
        <v>-1.8468749999999923E-2</v>
      </c>
      <c r="BJ31" s="170">
        <f t="shared" ca="1" si="61"/>
        <v>-2.5249999999999939E-2</v>
      </c>
      <c r="BK31" s="170">
        <f t="shared" ca="1" si="61"/>
        <v>-2.7812499999999907E-2</v>
      </c>
      <c r="BL31" s="170">
        <f t="shared" ca="1" si="61"/>
        <v>-2.2812500000000013E-2</v>
      </c>
      <c r="BM31" s="170">
        <f t="shared" ca="1" si="61"/>
        <v>-8.9687499999999698E-3</v>
      </c>
      <c r="BN31" s="170">
        <f t="shared" ca="1" si="61"/>
        <v>-1.0718750000000055E-2</v>
      </c>
      <c r="BO31" s="170">
        <f t="shared" ref="BO31:CD31" ca="1" si="62">BO22-(BO19+BO20)/2</f>
        <v>-1.4343750000000044E-2</v>
      </c>
      <c r="BP31" s="170">
        <f t="shared" ca="1" si="62"/>
        <v>-1.1781249999999965E-2</v>
      </c>
      <c r="BQ31" s="170">
        <f t="shared" ca="1" si="62"/>
        <v>5.0624999999999698E-3</v>
      </c>
      <c r="BR31" s="170">
        <f t="shared" ca="1" si="62"/>
        <v>5.93750000000004E-3</v>
      </c>
      <c r="BS31" s="170">
        <f t="shared" ca="1" si="62"/>
        <v>8.2812500000000178E-3</v>
      </c>
      <c r="BT31" s="170">
        <f t="shared" ca="1" si="62"/>
        <v>-4.8124999999999418E-3</v>
      </c>
      <c r="BU31" s="170">
        <f t="shared" ca="1" si="62"/>
        <v>-1.6093750000000046E-2</v>
      </c>
      <c r="BV31" s="170">
        <f t="shared" ca="1" si="62"/>
        <v>5.5000000000000257E-3</v>
      </c>
      <c r="BW31" s="170">
        <f t="shared" ca="1" si="62"/>
        <v>-2.053124999999989E-2</v>
      </c>
      <c r="BX31" s="170">
        <f t="shared" ca="1" si="62"/>
        <v>-1.287499999999997E-2</v>
      </c>
      <c r="BY31" s="170">
        <f t="shared" ca="1" si="62"/>
        <v>6.2499999999998668E-3</v>
      </c>
      <c r="BZ31" s="170">
        <f t="shared" ca="1" si="62"/>
        <v>5.9062500000000018E-3</v>
      </c>
      <c r="CA31" s="170">
        <f t="shared" ca="1" si="62"/>
        <v>2.7968749999999876E-2</v>
      </c>
      <c r="CB31" s="170">
        <f t="shared" ca="1" si="62"/>
        <v>6.0312500000000192E-3</v>
      </c>
      <c r="CC31" s="170">
        <f t="shared" ca="1" si="62"/>
        <v>3.1875000000000167E-3</v>
      </c>
      <c r="CD31" s="170">
        <f t="shared" ca="1" si="62"/>
        <v>3.468750000000017E-3</v>
      </c>
      <c r="CE31" s="170">
        <f t="shared" ref="CE31:CF31" ca="1" si="63">CE22-(CE19+CE20)/2</f>
        <v>6.0000000000000192E-3</v>
      </c>
      <c r="CF31" s="170">
        <f t="shared" ca="1" si="63"/>
        <v>-5.4812499999999986E-2</v>
      </c>
      <c r="CG31" s="189"/>
    </row>
    <row r="32" spans="1:85" s="124" customFormat="1" ht="12.95" customHeight="1">
      <c r="H32" s="7"/>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189"/>
    </row>
    <row r="33" spans="8:85" s="124" customFormat="1" ht="12.95" customHeight="1">
      <c r="H33" s="60" t="s">
        <v>170</v>
      </c>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175"/>
      <c r="CF33" s="175"/>
      <c r="CG33" s="189"/>
    </row>
    <row r="34" spans="8:85" s="124" customFormat="1" ht="12.95" customHeight="1">
      <c r="H34" s="60" t="s">
        <v>171</v>
      </c>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175"/>
      <c r="CF34" s="175"/>
      <c r="CG34" s="189"/>
    </row>
    <row r="35" spans="8:85" s="124" customFormat="1" ht="12.95" customHeight="1">
      <c r="H35" s="60" t="s">
        <v>172</v>
      </c>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c r="BT35" s="70"/>
      <c r="BU35" s="70"/>
      <c r="BV35" s="70"/>
      <c r="BW35" s="70"/>
      <c r="BX35" s="70"/>
      <c r="BY35" s="70"/>
      <c r="BZ35" s="70"/>
      <c r="CA35" s="70"/>
      <c r="CB35" s="70"/>
      <c r="CC35" s="70"/>
      <c r="CD35" s="70"/>
      <c r="CE35" s="70"/>
      <c r="CF35" s="70"/>
      <c r="CG35" s="189"/>
    </row>
    <row r="36" spans="8:85" s="1" customFormat="1" ht="12.95" hidden="1" customHeight="1">
      <c r="H36" s="60" t="s">
        <v>173</v>
      </c>
      <c r="I36" s="71" t="str">
        <f t="shared" ref="I36:AB36" si="64">IF(AND(I33="",I34="",I35=""),"",IF(I35="",I22,(I22+I35)))</f>
        <v/>
      </c>
      <c r="J36" s="71" t="str">
        <f t="shared" si="64"/>
        <v/>
      </c>
      <c r="K36" s="71" t="str">
        <f t="shared" si="64"/>
        <v/>
      </c>
      <c r="L36" s="71" t="str">
        <f t="shared" si="64"/>
        <v/>
      </c>
      <c r="M36" s="71" t="str">
        <f t="shared" si="64"/>
        <v/>
      </c>
      <c r="N36" s="71" t="str">
        <f t="shared" si="64"/>
        <v/>
      </c>
      <c r="O36" s="71" t="str">
        <f t="shared" si="64"/>
        <v/>
      </c>
      <c r="P36" s="71" t="str">
        <f t="shared" si="64"/>
        <v/>
      </c>
      <c r="Q36" s="71" t="str">
        <f t="shared" si="64"/>
        <v/>
      </c>
      <c r="R36" s="71" t="str">
        <f t="shared" si="64"/>
        <v/>
      </c>
      <c r="S36" s="71" t="str">
        <f t="shared" si="64"/>
        <v/>
      </c>
      <c r="T36" s="71" t="str">
        <f t="shared" si="64"/>
        <v/>
      </c>
      <c r="U36" s="71" t="str">
        <f t="shared" si="64"/>
        <v/>
      </c>
      <c r="V36" s="71" t="str">
        <f t="shared" si="64"/>
        <v/>
      </c>
      <c r="W36" s="71" t="str">
        <f t="shared" si="64"/>
        <v/>
      </c>
      <c r="X36" s="71" t="str">
        <f t="shared" si="64"/>
        <v/>
      </c>
      <c r="Y36" s="71" t="str">
        <f t="shared" si="64"/>
        <v/>
      </c>
      <c r="Z36" s="71" t="str">
        <f t="shared" si="64"/>
        <v/>
      </c>
      <c r="AA36" s="71" t="str">
        <f t="shared" si="64"/>
        <v/>
      </c>
      <c r="AB36" s="71" t="str">
        <f t="shared" si="64"/>
        <v/>
      </c>
      <c r="AC36" s="174" t="str">
        <f t="shared" ref="AC36:BZ36" si="65">IF(AND(AC33="",AC34="",AC35=""),"",IF(AC35="",AC22,(AC22+AC35)))</f>
        <v/>
      </c>
      <c r="AD36" s="174" t="str">
        <f t="shared" si="65"/>
        <v/>
      </c>
      <c r="AE36" s="174" t="str">
        <f t="shared" si="65"/>
        <v/>
      </c>
      <c r="AF36" s="174" t="str">
        <f t="shared" si="65"/>
        <v/>
      </c>
      <c r="AG36" s="174" t="str">
        <f t="shared" si="65"/>
        <v/>
      </c>
      <c r="AH36" s="174" t="str">
        <f t="shared" si="65"/>
        <v/>
      </c>
      <c r="AI36" s="174" t="str">
        <f t="shared" si="65"/>
        <v/>
      </c>
      <c r="AJ36" s="174" t="str">
        <f t="shared" si="65"/>
        <v/>
      </c>
      <c r="AK36" s="174" t="str">
        <f t="shared" si="65"/>
        <v/>
      </c>
      <c r="AL36" s="174" t="str">
        <f t="shared" si="65"/>
        <v/>
      </c>
      <c r="AM36" s="174" t="str">
        <f t="shared" si="65"/>
        <v/>
      </c>
      <c r="AN36" s="174" t="str">
        <f t="shared" si="65"/>
        <v/>
      </c>
      <c r="AO36" s="174" t="str">
        <f t="shared" si="65"/>
        <v/>
      </c>
      <c r="AP36" s="174" t="str">
        <f t="shared" si="65"/>
        <v/>
      </c>
      <c r="AQ36" s="174" t="str">
        <f t="shared" si="65"/>
        <v/>
      </c>
      <c r="AR36" s="174" t="str">
        <f t="shared" si="65"/>
        <v/>
      </c>
      <c r="AS36" s="174" t="str">
        <f t="shared" si="65"/>
        <v/>
      </c>
      <c r="AT36" s="174" t="str">
        <f t="shared" si="65"/>
        <v/>
      </c>
      <c r="AU36" s="174" t="str">
        <f t="shared" si="65"/>
        <v/>
      </c>
      <c r="AV36" s="174" t="str">
        <f t="shared" si="65"/>
        <v/>
      </c>
      <c r="AW36" s="174" t="str">
        <f t="shared" si="65"/>
        <v/>
      </c>
      <c r="AX36" s="174" t="str">
        <f t="shared" si="65"/>
        <v/>
      </c>
      <c r="AY36" s="174" t="str">
        <f t="shared" si="65"/>
        <v/>
      </c>
      <c r="AZ36" s="174" t="str">
        <f t="shared" si="65"/>
        <v/>
      </c>
      <c r="BA36" s="174" t="str">
        <f t="shared" si="65"/>
        <v/>
      </c>
      <c r="BB36" s="174" t="str">
        <f t="shared" si="65"/>
        <v/>
      </c>
      <c r="BC36" s="174" t="str">
        <f t="shared" si="65"/>
        <v/>
      </c>
      <c r="BD36" s="174" t="str">
        <f t="shared" si="65"/>
        <v/>
      </c>
      <c r="BE36" s="174" t="str">
        <f t="shared" si="65"/>
        <v/>
      </c>
      <c r="BF36" s="174" t="str">
        <f t="shared" si="65"/>
        <v/>
      </c>
      <c r="BG36" s="174" t="str">
        <f t="shared" si="65"/>
        <v/>
      </c>
      <c r="BH36" s="174" t="str">
        <f t="shared" si="65"/>
        <v/>
      </c>
      <c r="BI36" s="174" t="str">
        <f t="shared" si="65"/>
        <v/>
      </c>
      <c r="BJ36" s="174" t="str">
        <f t="shared" si="65"/>
        <v/>
      </c>
      <c r="BK36" s="174" t="str">
        <f t="shared" si="65"/>
        <v/>
      </c>
      <c r="BL36" s="174" t="str">
        <f t="shared" si="65"/>
        <v/>
      </c>
      <c r="BM36" s="174" t="str">
        <f t="shared" si="65"/>
        <v/>
      </c>
      <c r="BN36" s="174" t="str">
        <f t="shared" si="65"/>
        <v/>
      </c>
      <c r="BO36" s="174" t="str">
        <f t="shared" si="65"/>
        <v/>
      </c>
      <c r="BP36" s="174" t="str">
        <f t="shared" si="65"/>
        <v/>
      </c>
      <c r="BQ36" s="174" t="str">
        <f t="shared" si="65"/>
        <v/>
      </c>
      <c r="BR36" s="174" t="str">
        <f t="shared" si="65"/>
        <v/>
      </c>
      <c r="BS36" s="174" t="str">
        <f t="shared" si="65"/>
        <v/>
      </c>
      <c r="BT36" s="174" t="str">
        <f t="shared" si="65"/>
        <v/>
      </c>
      <c r="BU36" s="174" t="str">
        <f t="shared" si="65"/>
        <v/>
      </c>
      <c r="BV36" s="174" t="str">
        <f t="shared" si="65"/>
        <v/>
      </c>
      <c r="BW36" s="174" t="str">
        <f t="shared" si="65"/>
        <v/>
      </c>
      <c r="BX36" s="174" t="str">
        <f t="shared" si="65"/>
        <v/>
      </c>
      <c r="BY36" s="174" t="str">
        <f t="shared" si="65"/>
        <v/>
      </c>
      <c r="BZ36" s="174" t="str">
        <f t="shared" si="65"/>
        <v/>
      </c>
      <c r="CA36" s="174">
        <v>0.17839999999999998</v>
      </c>
      <c r="CB36" s="174">
        <v>0.17839999999999998</v>
      </c>
      <c r="CC36" s="174">
        <v>0.17839999999999998</v>
      </c>
      <c r="CD36" s="174">
        <v>0.17839999999999998</v>
      </c>
      <c r="CE36" s="174"/>
      <c r="CF36" s="174"/>
      <c r="CG36" s="196"/>
    </row>
    <row r="37" spans="8:85" s="1" customFormat="1" ht="12.95" hidden="1" customHeight="1">
      <c r="H37" s="60" t="s">
        <v>174</v>
      </c>
      <c r="I37" s="72" t="str">
        <f t="shared" ref="I37:AB37" si="66">IF(AND(I33="",I34="",I35=""),"",IF(I33="",I19,(I14+ABS(I33))))</f>
        <v/>
      </c>
      <c r="J37" s="72" t="str">
        <f t="shared" si="66"/>
        <v/>
      </c>
      <c r="K37" s="72" t="str">
        <f t="shared" si="66"/>
        <v/>
      </c>
      <c r="L37" s="72" t="str">
        <f t="shared" si="66"/>
        <v/>
      </c>
      <c r="M37" s="72" t="str">
        <f t="shared" si="66"/>
        <v/>
      </c>
      <c r="N37" s="72" t="str">
        <f t="shared" si="66"/>
        <v/>
      </c>
      <c r="O37" s="72" t="str">
        <f t="shared" si="66"/>
        <v/>
      </c>
      <c r="P37" s="72" t="str">
        <f t="shared" si="66"/>
        <v/>
      </c>
      <c r="Q37" s="72" t="str">
        <f t="shared" si="66"/>
        <v/>
      </c>
      <c r="R37" s="72" t="str">
        <f t="shared" si="66"/>
        <v/>
      </c>
      <c r="S37" s="72" t="str">
        <f t="shared" si="66"/>
        <v/>
      </c>
      <c r="T37" s="72" t="str">
        <f t="shared" si="66"/>
        <v/>
      </c>
      <c r="U37" s="72" t="str">
        <f t="shared" si="66"/>
        <v/>
      </c>
      <c r="V37" s="72" t="str">
        <f t="shared" si="66"/>
        <v/>
      </c>
      <c r="W37" s="72" t="str">
        <f t="shared" si="66"/>
        <v/>
      </c>
      <c r="X37" s="72" t="str">
        <f t="shared" si="66"/>
        <v/>
      </c>
      <c r="Y37" s="72" t="str">
        <f t="shared" si="66"/>
        <v/>
      </c>
      <c r="Z37" s="72" t="str">
        <f t="shared" si="66"/>
        <v/>
      </c>
      <c r="AA37" s="72" t="str">
        <f t="shared" si="66"/>
        <v/>
      </c>
      <c r="AB37" s="72" t="str">
        <f t="shared" si="66"/>
        <v/>
      </c>
      <c r="AC37" s="70" t="str">
        <f t="shared" ref="AC37:BZ37" si="67">IF(AND(AC33="",AC34="",AC35=""),"",IF(AC33="",AC19,(AC14+ABS(AC33))))</f>
        <v/>
      </c>
      <c r="AD37" s="70" t="str">
        <f t="shared" si="67"/>
        <v/>
      </c>
      <c r="AE37" s="70" t="str">
        <f t="shared" si="67"/>
        <v/>
      </c>
      <c r="AF37" s="70" t="str">
        <f t="shared" si="67"/>
        <v/>
      </c>
      <c r="AG37" s="70" t="str">
        <f t="shared" si="67"/>
        <v/>
      </c>
      <c r="AH37" s="70" t="str">
        <f t="shared" si="67"/>
        <v/>
      </c>
      <c r="AI37" s="70" t="str">
        <f t="shared" si="67"/>
        <v/>
      </c>
      <c r="AJ37" s="70" t="str">
        <f t="shared" si="67"/>
        <v/>
      </c>
      <c r="AK37" s="70" t="str">
        <f t="shared" si="67"/>
        <v/>
      </c>
      <c r="AL37" s="70" t="str">
        <f t="shared" si="67"/>
        <v/>
      </c>
      <c r="AM37" s="70" t="str">
        <f t="shared" si="67"/>
        <v/>
      </c>
      <c r="AN37" s="70" t="str">
        <f t="shared" si="67"/>
        <v/>
      </c>
      <c r="AO37" s="70" t="str">
        <f t="shared" si="67"/>
        <v/>
      </c>
      <c r="AP37" s="70" t="str">
        <f t="shared" si="67"/>
        <v/>
      </c>
      <c r="AQ37" s="70" t="str">
        <f t="shared" si="67"/>
        <v/>
      </c>
      <c r="AR37" s="70" t="str">
        <f t="shared" si="67"/>
        <v/>
      </c>
      <c r="AS37" s="70" t="str">
        <f t="shared" si="67"/>
        <v/>
      </c>
      <c r="AT37" s="70" t="str">
        <f t="shared" si="67"/>
        <v/>
      </c>
      <c r="AU37" s="70" t="str">
        <f t="shared" si="67"/>
        <v/>
      </c>
      <c r="AV37" s="70" t="str">
        <f t="shared" si="67"/>
        <v/>
      </c>
      <c r="AW37" s="70" t="str">
        <f t="shared" si="67"/>
        <v/>
      </c>
      <c r="AX37" s="70" t="str">
        <f t="shared" si="67"/>
        <v/>
      </c>
      <c r="AY37" s="70" t="str">
        <f t="shared" si="67"/>
        <v/>
      </c>
      <c r="AZ37" s="70" t="str">
        <f t="shared" si="67"/>
        <v/>
      </c>
      <c r="BA37" s="70" t="str">
        <f t="shared" si="67"/>
        <v/>
      </c>
      <c r="BB37" s="70" t="str">
        <f t="shared" si="67"/>
        <v/>
      </c>
      <c r="BC37" s="70" t="str">
        <f t="shared" si="67"/>
        <v/>
      </c>
      <c r="BD37" s="70" t="str">
        <f t="shared" si="67"/>
        <v/>
      </c>
      <c r="BE37" s="70" t="str">
        <f t="shared" si="67"/>
        <v/>
      </c>
      <c r="BF37" s="70" t="str">
        <f t="shared" si="67"/>
        <v/>
      </c>
      <c r="BG37" s="70" t="str">
        <f t="shared" si="67"/>
        <v/>
      </c>
      <c r="BH37" s="70" t="str">
        <f t="shared" si="67"/>
        <v/>
      </c>
      <c r="BI37" s="70" t="str">
        <f t="shared" si="67"/>
        <v/>
      </c>
      <c r="BJ37" s="70" t="str">
        <f t="shared" si="67"/>
        <v/>
      </c>
      <c r="BK37" s="70" t="str">
        <f t="shared" si="67"/>
        <v/>
      </c>
      <c r="BL37" s="70" t="str">
        <f t="shared" si="67"/>
        <v/>
      </c>
      <c r="BM37" s="70" t="str">
        <f t="shared" si="67"/>
        <v/>
      </c>
      <c r="BN37" s="70" t="str">
        <f t="shared" si="67"/>
        <v/>
      </c>
      <c r="BO37" s="70" t="str">
        <f t="shared" si="67"/>
        <v/>
      </c>
      <c r="BP37" s="70" t="str">
        <f t="shared" si="67"/>
        <v/>
      </c>
      <c r="BQ37" s="70" t="str">
        <f t="shared" si="67"/>
        <v/>
      </c>
      <c r="BR37" s="70" t="str">
        <f t="shared" si="67"/>
        <v/>
      </c>
      <c r="BS37" s="70" t="str">
        <f t="shared" si="67"/>
        <v/>
      </c>
      <c r="BT37" s="70" t="str">
        <f t="shared" si="67"/>
        <v/>
      </c>
      <c r="BU37" s="70" t="str">
        <f t="shared" si="67"/>
        <v/>
      </c>
      <c r="BV37" s="70" t="str">
        <f t="shared" si="67"/>
        <v/>
      </c>
      <c r="BW37" s="70" t="str">
        <f t="shared" si="67"/>
        <v/>
      </c>
      <c r="BX37" s="70" t="str">
        <f t="shared" si="67"/>
        <v/>
      </c>
      <c r="BY37" s="70" t="str">
        <f t="shared" si="67"/>
        <v/>
      </c>
      <c r="BZ37" s="70" t="str">
        <f t="shared" si="67"/>
        <v/>
      </c>
      <c r="CA37" s="70">
        <v>0.44</v>
      </c>
      <c r="CB37" s="70">
        <v>0.44</v>
      </c>
      <c r="CC37" s="70">
        <v>0.44</v>
      </c>
      <c r="CD37" s="70">
        <v>0.44</v>
      </c>
      <c r="CE37" s="70"/>
      <c r="CF37" s="70"/>
      <c r="CG37" s="196"/>
    </row>
    <row r="38" spans="8:85" s="1" customFormat="1" ht="12.95" hidden="1" customHeight="1">
      <c r="H38" s="60" t="s">
        <v>175</v>
      </c>
      <c r="I38" s="72" t="str">
        <f t="shared" ref="I38:AB38" si="68">IF(AND(I33="",I34="",I35=""),"",IF(I34="",I20,(I14-ABS(I34))))</f>
        <v/>
      </c>
      <c r="J38" s="72" t="str">
        <f t="shared" si="68"/>
        <v/>
      </c>
      <c r="K38" s="72" t="str">
        <f t="shared" si="68"/>
        <v/>
      </c>
      <c r="L38" s="72" t="str">
        <f t="shared" si="68"/>
        <v/>
      </c>
      <c r="M38" s="72" t="str">
        <f t="shared" si="68"/>
        <v/>
      </c>
      <c r="N38" s="72" t="str">
        <f t="shared" si="68"/>
        <v/>
      </c>
      <c r="O38" s="72" t="str">
        <f t="shared" si="68"/>
        <v/>
      </c>
      <c r="P38" s="72" t="str">
        <f t="shared" si="68"/>
        <v/>
      </c>
      <c r="Q38" s="72" t="str">
        <f t="shared" si="68"/>
        <v/>
      </c>
      <c r="R38" s="72" t="str">
        <f t="shared" si="68"/>
        <v/>
      </c>
      <c r="S38" s="72" t="str">
        <f t="shared" si="68"/>
        <v/>
      </c>
      <c r="T38" s="72" t="str">
        <f t="shared" si="68"/>
        <v/>
      </c>
      <c r="U38" s="72" t="str">
        <f t="shared" si="68"/>
        <v/>
      </c>
      <c r="V38" s="72" t="str">
        <f t="shared" si="68"/>
        <v/>
      </c>
      <c r="W38" s="72" t="str">
        <f t="shared" si="68"/>
        <v/>
      </c>
      <c r="X38" s="72" t="str">
        <f t="shared" si="68"/>
        <v/>
      </c>
      <c r="Y38" s="72" t="str">
        <f t="shared" si="68"/>
        <v/>
      </c>
      <c r="Z38" s="72" t="str">
        <f t="shared" si="68"/>
        <v/>
      </c>
      <c r="AA38" s="72" t="str">
        <f t="shared" si="68"/>
        <v/>
      </c>
      <c r="AB38" s="72" t="str">
        <f t="shared" si="68"/>
        <v/>
      </c>
      <c r="AC38" s="70" t="str">
        <f t="shared" ref="AC38:BZ38" si="69">IF(AND(AC33="",AC34="",AC35=""),"",IF(AC34="",AC20,(AC14-ABS(AC34))))</f>
        <v/>
      </c>
      <c r="AD38" s="70" t="str">
        <f t="shared" si="69"/>
        <v/>
      </c>
      <c r="AE38" s="70" t="str">
        <f t="shared" si="69"/>
        <v/>
      </c>
      <c r="AF38" s="70" t="str">
        <f t="shared" si="69"/>
        <v/>
      </c>
      <c r="AG38" s="70" t="str">
        <f t="shared" si="69"/>
        <v/>
      </c>
      <c r="AH38" s="70" t="str">
        <f t="shared" si="69"/>
        <v/>
      </c>
      <c r="AI38" s="70" t="str">
        <f t="shared" si="69"/>
        <v/>
      </c>
      <c r="AJ38" s="70" t="str">
        <f t="shared" si="69"/>
        <v/>
      </c>
      <c r="AK38" s="70" t="str">
        <f t="shared" si="69"/>
        <v/>
      </c>
      <c r="AL38" s="70" t="str">
        <f t="shared" si="69"/>
        <v/>
      </c>
      <c r="AM38" s="70" t="str">
        <f t="shared" si="69"/>
        <v/>
      </c>
      <c r="AN38" s="70" t="str">
        <f t="shared" si="69"/>
        <v/>
      </c>
      <c r="AO38" s="70" t="str">
        <f t="shared" si="69"/>
        <v/>
      </c>
      <c r="AP38" s="70" t="str">
        <f t="shared" si="69"/>
        <v/>
      </c>
      <c r="AQ38" s="70" t="str">
        <f t="shared" si="69"/>
        <v/>
      </c>
      <c r="AR38" s="70" t="str">
        <f t="shared" si="69"/>
        <v/>
      </c>
      <c r="AS38" s="70" t="str">
        <f t="shared" si="69"/>
        <v/>
      </c>
      <c r="AT38" s="70" t="str">
        <f t="shared" si="69"/>
        <v/>
      </c>
      <c r="AU38" s="70" t="str">
        <f t="shared" si="69"/>
        <v/>
      </c>
      <c r="AV38" s="70" t="str">
        <f t="shared" si="69"/>
        <v/>
      </c>
      <c r="AW38" s="70" t="str">
        <f t="shared" si="69"/>
        <v/>
      </c>
      <c r="AX38" s="70" t="str">
        <f t="shared" si="69"/>
        <v/>
      </c>
      <c r="AY38" s="70" t="str">
        <f t="shared" si="69"/>
        <v/>
      </c>
      <c r="AZ38" s="70" t="str">
        <f t="shared" si="69"/>
        <v/>
      </c>
      <c r="BA38" s="70" t="str">
        <f t="shared" si="69"/>
        <v/>
      </c>
      <c r="BB38" s="70" t="str">
        <f t="shared" si="69"/>
        <v/>
      </c>
      <c r="BC38" s="70" t="str">
        <f t="shared" si="69"/>
        <v/>
      </c>
      <c r="BD38" s="70" t="str">
        <f t="shared" si="69"/>
        <v/>
      </c>
      <c r="BE38" s="70" t="str">
        <f t="shared" si="69"/>
        <v/>
      </c>
      <c r="BF38" s="70" t="str">
        <f t="shared" si="69"/>
        <v/>
      </c>
      <c r="BG38" s="70" t="str">
        <f t="shared" si="69"/>
        <v/>
      </c>
      <c r="BH38" s="70" t="str">
        <f t="shared" si="69"/>
        <v/>
      </c>
      <c r="BI38" s="70" t="str">
        <f t="shared" si="69"/>
        <v/>
      </c>
      <c r="BJ38" s="70" t="str">
        <f t="shared" si="69"/>
        <v/>
      </c>
      <c r="BK38" s="70" t="str">
        <f t="shared" si="69"/>
        <v/>
      </c>
      <c r="BL38" s="70" t="str">
        <f t="shared" si="69"/>
        <v/>
      </c>
      <c r="BM38" s="70" t="str">
        <f t="shared" si="69"/>
        <v/>
      </c>
      <c r="BN38" s="70" t="str">
        <f t="shared" si="69"/>
        <v/>
      </c>
      <c r="BO38" s="70" t="str">
        <f t="shared" si="69"/>
        <v/>
      </c>
      <c r="BP38" s="70" t="str">
        <f t="shared" si="69"/>
        <v/>
      </c>
      <c r="BQ38" s="70" t="str">
        <f t="shared" si="69"/>
        <v/>
      </c>
      <c r="BR38" s="70" t="str">
        <f t="shared" si="69"/>
        <v/>
      </c>
      <c r="BS38" s="70" t="str">
        <f t="shared" si="69"/>
        <v/>
      </c>
      <c r="BT38" s="70" t="str">
        <f t="shared" si="69"/>
        <v/>
      </c>
      <c r="BU38" s="70" t="str">
        <f t="shared" si="69"/>
        <v/>
      </c>
      <c r="BV38" s="70" t="str">
        <f t="shared" si="69"/>
        <v/>
      </c>
      <c r="BW38" s="70" t="str">
        <f t="shared" si="69"/>
        <v/>
      </c>
      <c r="BX38" s="70" t="str">
        <f t="shared" si="69"/>
        <v/>
      </c>
      <c r="BY38" s="70" t="str">
        <f t="shared" si="69"/>
        <v/>
      </c>
      <c r="BZ38" s="70" t="str">
        <f t="shared" si="69"/>
        <v/>
      </c>
      <c r="CA38" s="70">
        <v>0</v>
      </c>
      <c r="CB38" s="70">
        <v>0</v>
      </c>
      <c r="CC38" s="70">
        <v>0</v>
      </c>
      <c r="CD38" s="70">
        <v>0</v>
      </c>
      <c r="CE38" s="70"/>
      <c r="CF38" s="70"/>
      <c r="CG38" s="196"/>
    </row>
    <row r="39" spans="8:85" s="1" customFormat="1" ht="12.95" customHeight="1">
      <c r="H39" s="60" t="s">
        <v>176</v>
      </c>
      <c r="I39" s="69" t="str">
        <f t="shared" ref="I39:AB39" ca="1" si="70">IF(AND(I33="",I34="",I35=""),"",IF(I13="DoubleSides",NORMSDIST((I37-I36)/I21)-NORMSDIST((I38-I36)/I21),IF(I13="SingleSide-USL",NORMSDIST((I37-I36)/I21),IF(I13="SingleSide-LSL",1-NORMSDIST((I38-I36)/I21),IF(I13="Actual Yield (n&gt;=100)",IF(COUNT(INDIRECT(CONCATENATE(ADDRESS(ROW(I41),COLUMN(I41),4),":",ADDRESS(ROWS(I:I),COLUMN(I:I),4))))&gt;=100,(COUNTIF(INDIRECT(CONCATENATE(ADDRESS(ROW(I41),COLUMN(I41),4),":",ADDRESS(ROWS(I:I),COLUMN(I:I),4))),"&lt;="&amp;I19)-COUNTIF(INDIRECT(CONCATENATE(ADDRESS(ROW(I41),COLUMN(I41),4),":",ADDRESS(ROWS(I:I),COLUMN(I:I),4))),"&lt;"&amp;I20))/COUNT(INDIRECT(CONCATENATE(ADDRESS(ROW(I41),COLUMN(I41),4),":",ADDRESS(ROWS(I:I),COLUMN(I:I),4)))),"Too Few Records"),IF(I13="Go/NoGo Gauge (n&gt;=100)",IF(COUNTA(I41:I65542)&gt;=100,COUNTIF(INDIRECT(CONCATENATE(ADDRESS(ROW(I41),COLUMN(I41),4),":",ADDRESS(ROWS(I:I),COLUMN(I:I),4))),"OK")/COUNTA(INDIRECT(CONCATENATE(ADDRESS(ROW(I41),COLUMN(I41),4),":",ADDRESS(ROWS(I:I),COLUMN(I:I),4)))),"Too Few Records"),"Error"))))))</f>
        <v/>
      </c>
      <c r="J39" s="69" t="str">
        <f ca="1">IF(AND(J33="",J34="",J35=""),"",IF(J13="DoubleSides",NORMSDIST((J37-J36)/J21)-NORMSDIST((J38-J36)/J21),IF(J13="SingleSide-USL",NORMSDIST((J37-J36)/J21),IF(J13="SingleSide-LSL",1-NORMSDIST((J38-J36)/J21),IF(J13="Actual Yield (n&gt;=100)",IF(COUNT(INDIRECT(CONCATENATE(ADDRESS(ROW(J41),COLUMN(J41),4),":",ADDRESS(ROWS(J:J),COLUMN(J:J),4))))&gt;=100,(COUNTIF(INDIRECT(CONCATENATE(ADDRESS(ROW(J41),COLUMN(J41),4),":",ADDRESS(ROWS(J:J),COLUMN(J:J),4))),"&lt;="&amp;J19)-COUNTIF(INDIRECT(CONCATENATE(ADDRESS(ROW(J41),COLUMN(J41),4),":",ADDRESS(ROWS(J:J),COLUMN(J:J),4))),"&lt;"&amp;J20))/COUNT(INDIRECT(CONCATENATE(ADDRESS(ROW(J41),COLUMN(J41),4),":",ADDRESS(ROWS(J:J),COLUMN(J:J),4)))),"Too Few Records"),IF(J13="Go/NoGo Gauge (n&gt;=100)",IF(COUNTA(J41:J65542)&gt;=100,COUNTIF(INDIRECT(CONCATENATE(ADDRESS(ROW(J41),COLUMN(J41),4),":",ADDRESS(ROWS(J:J),COLUMN(J:J),4))),"OK")/COUNTA(INDIRECT(CONCATENATE(ADDRESS(ROW(J41),COLUMN(J41),4),":",ADDRESS(ROWS(J:J),COLUMN(J:J),4)))),"Too Few Records"),"Error"))))))</f>
        <v/>
      </c>
      <c r="K39" s="69" t="str">
        <f t="shared" ca="1" si="70"/>
        <v/>
      </c>
      <c r="L39" s="69" t="str">
        <f t="shared" ca="1" si="70"/>
        <v/>
      </c>
      <c r="M39" s="69" t="str">
        <f ca="1">IF(AND(M33="",M34="",M35=""),"",IF(M13="DoubleSides",NORMSDIST((M37-M36)/M21)-NORMSDIST((M38-M36)/M21),IF(M13="SingleSide-USL",NORMSDIST((M37-M36)/M21),IF(M13="SingleSide-LSL",1-NORMSDIST((M38-M36)/M21),IF(M13="Actual Yield (n&gt;=100)",IF(COUNT(INDIRECT(CONCATENATE(ADDRESS(ROW(M41),COLUMN(M41),4),":",ADDRESS(ROWS(M:M),COLUMN(M:M),4))))&gt;=100,(COUNTIF(INDIRECT(CONCATENATE(ADDRESS(ROW(M41),COLUMN(M41),4),":",ADDRESS(ROWS(M:M),COLUMN(M:M),4))),"&lt;="&amp;M19)-COUNTIF(INDIRECT(CONCATENATE(ADDRESS(ROW(M41),COLUMN(M41),4),":",ADDRESS(ROWS(M:M),COLUMN(M:M),4))),"&lt;"&amp;M20))/COUNT(INDIRECT(CONCATENATE(ADDRESS(ROW(M41),COLUMN(M41),4),":",ADDRESS(ROWS(M:M),COLUMN(M:M),4)))),"Too Few Records"),IF(M13="Go/NoGo Gauge (n&gt;=100)",IF(COUNTA(M41:M65542)&gt;=100,COUNTIF(INDIRECT(CONCATENATE(ADDRESS(ROW(M41),COLUMN(M41),4),":",ADDRESS(ROWS(M:M),COLUMN(M:M),4))),"OK")/COUNTA(INDIRECT(CONCATENATE(ADDRESS(ROW(M41),COLUMN(M41),4),":",ADDRESS(ROWS(M:M),COLUMN(M:M),4)))),"Too Few Records"),"Error"))))))</f>
        <v/>
      </c>
      <c r="N39" s="69" t="str">
        <f t="shared" ca="1" si="70"/>
        <v/>
      </c>
      <c r="O39" s="69" t="str">
        <f t="shared" ca="1" si="70"/>
        <v/>
      </c>
      <c r="P39" s="69" t="str">
        <f t="shared" ca="1" si="70"/>
        <v/>
      </c>
      <c r="Q39" s="69" t="str">
        <f t="shared" ca="1" si="70"/>
        <v/>
      </c>
      <c r="R39" s="69" t="str">
        <f t="shared" ca="1" si="70"/>
        <v/>
      </c>
      <c r="S39" s="69" t="str">
        <f t="shared" ca="1" si="70"/>
        <v/>
      </c>
      <c r="T39" s="69" t="str">
        <f t="shared" ca="1" si="70"/>
        <v/>
      </c>
      <c r="U39" s="69" t="str">
        <f t="shared" ca="1" si="70"/>
        <v/>
      </c>
      <c r="V39" s="69" t="str">
        <f t="shared" ca="1" si="70"/>
        <v/>
      </c>
      <c r="W39" s="69" t="str">
        <f t="shared" ca="1" si="70"/>
        <v/>
      </c>
      <c r="X39" s="69" t="str">
        <f t="shared" ca="1" si="70"/>
        <v/>
      </c>
      <c r="Y39" s="69" t="str">
        <f t="shared" ca="1" si="70"/>
        <v/>
      </c>
      <c r="Z39" s="69" t="str">
        <f t="shared" ca="1" si="70"/>
        <v/>
      </c>
      <c r="AA39" s="69" t="str">
        <f t="shared" ca="1" si="70"/>
        <v/>
      </c>
      <c r="AB39" s="69" t="str">
        <f t="shared" ca="1" si="70"/>
        <v/>
      </c>
      <c r="AC39" s="173" t="str">
        <f t="shared" ref="AC39:CA39" ca="1" si="71">IF(AND(AC33="",AC34="",AC35=""),"",IF(AC13="DoubleSides",NORMSDIST((AC37-AC36)/AC21)-NORMSDIST((AC38-AC36)/AC21),IF(AC13="SingleSide-USL",NORMSDIST((AC37-AC36)/AC21),IF(AC13="SingleSide-LSL",1-NORMSDIST((AC38-AC36)/AC21),IF(AC13="Actual Yield (n&gt;=100)",IF(COUNT(INDIRECT(CONCATENATE(ADDRESS(ROW(AC41),COLUMN(AC41),4),":",ADDRESS(ROWS(AC:AC),COLUMN(AC:AC),4))))&gt;=100,(COUNTIF(INDIRECT(CONCATENATE(ADDRESS(ROW(AC41),COLUMN(AC41),4),":",ADDRESS(ROWS(AC:AC),COLUMN(AC:AC),4))),"&lt;="&amp;AC19)-COUNTIF(INDIRECT(CONCATENATE(ADDRESS(ROW(AC41),COLUMN(AC41),4),":",ADDRESS(ROWS(AC:AC),COLUMN(AC:AC),4))),"&lt;"&amp;AC20))/COUNT(INDIRECT(CONCATENATE(ADDRESS(ROW(AC41),COLUMN(AC41),4),":",ADDRESS(ROWS(AC:AC),COLUMN(AC:AC),4)))),"Too Few Records"),IF(AC13="Go/NoGo Gauge (n&gt;=100)",IF(COUNTA(AC41:AC65542)&gt;=100,COUNTIF(INDIRECT(CONCATENATE(ADDRESS(ROW(AC41),COLUMN(AC41),4),":",ADDRESS(ROWS(AC:AC),COLUMN(AC:AC),4))),"OK")/COUNTA(INDIRECT(CONCATENATE(ADDRESS(ROW(AC41),COLUMN(AC41),4),":",ADDRESS(ROWS(AC:AC),COLUMN(AC:AC),4)))),"Too Few Records"),"Error"))))))</f>
        <v/>
      </c>
      <c r="AD39" s="173" t="str">
        <f t="shared" ca="1" si="71"/>
        <v/>
      </c>
      <c r="AE39" s="173" t="str">
        <f t="shared" ca="1" si="71"/>
        <v/>
      </c>
      <c r="AF39" s="173" t="str">
        <f t="shared" ca="1" si="71"/>
        <v/>
      </c>
      <c r="AG39" s="173" t="str">
        <f t="shared" ca="1" si="71"/>
        <v/>
      </c>
      <c r="AH39" s="173" t="str">
        <f t="shared" ca="1" si="71"/>
        <v/>
      </c>
      <c r="AI39" s="173" t="str">
        <f t="shared" ca="1" si="71"/>
        <v/>
      </c>
      <c r="AJ39" s="173" t="str">
        <f t="shared" ca="1" si="71"/>
        <v/>
      </c>
      <c r="AK39" s="173" t="str">
        <f t="shared" ca="1" si="71"/>
        <v/>
      </c>
      <c r="AL39" s="173" t="str">
        <f t="shared" ca="1" si="71"/>
        <v/>
      </c>
      <c r="AM39" s="173" t="str">
        <f t="shared" ca="1" si="71"/>
        <v/>
      </c>
      <c r="AN39" s="173" t="str">
        <f t="shared" ca="1" si="71"/>
        <v/>
      </c>
      <c r="AO39" s="173" t="str">
        <f t="shared" ca="1" si="71"/>
        <v/>
      </c>
      <c r="AP39" s="173" t="str">
        <f t="shared" ca="1" si="71"/>
        <v/>
      </c>
      <c r="AQ39" s="173" t="str">
        <f t="shared" ca="1" si="71"/>
        <v/>
      </c>
      <c r="AR39" s="173" t="str">
        <f t="shared" ca="1" si="71"/>
        <v/>
      </c>
      <c r="AS39" s="173" t="str">
        <f t="shared" ca="1" si="71"/>
        <v/>
      </c>
      <c r="AT39" s="173" t="str">
        <f t="shared" ca="1" si="71"/>
        <v/>
      </c>
      <c r="AU39" s="173" t="str">
        <f t="shared" ca="1" si="71"/>
        <v/>
      </c>
      <c r="AV39" s="173" t="str">
        <f t="shared" ca="1" si="71"/>
        <v/>
      </c>
      <c r="AW39" s="173" t="str">
        <f t="shared" ca="1" si="71"/>
        <v/>
      </c>
      <c r="AX39" s="173" t="str">
        <f t="shared" ca="1" si="71"/>
        <v/>
      </c>
      <c r="AY39" s="173" t="str">
        <f t="shared" ca="1" si="71"/>
        <v/>
      </c>
      <c r="AZ39" s="173" t="str">
        <f t="shared" ca="1" si="71"/>
        <v/>
      </c>
      <c r="BA39" s="173" t="str">
        <f t="shared" ca="1" si="71"/>
        <v/>
      </c>
      <c r="BB39" s="173" t="str">
        <f t="shared" ca="1" si="71"/>
        <v/>
      </c>
      <c r="BC39" s="173" t="str">
        <f t="shared" ca="1" si="71"/>
        <v/>
      </c>
      <c r="BD39" s="173" t="str">
        <f t="shared" ca="1" si="71"/>
        <v/>
      </c>
      <c r="BE39" s="173" t="str">
        <f t="shared" ca="1" si="71"/>
        <v/>
      </c>
      <c r="BF39" s="173" t="str">
        <f t="shared" ca="1" si="71"/>
        <v/>
      </c>
      <c r="BG39" s="173" t="str">
        <f t="shared" ca="1" si="71"/>
        <v/>
      </c>
      <c r="BH39" s="173" t="str">
        <f t="shared" ca="1" si="71"/>
        <v/>
      </c>
      <c r="BI39" s="173" t="str">
        <f t="shared" ca="1" si="71"/>
        <v/>
      </c>
      <c r="BJ39" s="173" t="str">
        <f t="shared" ca="1" si="71"/>
        <v/>
      </c>
      <c r="BK39" s="173" t="str">
        <f t="shared" ca="1" si="71"/>
        <v/>
      </c>
      <c r="BL39" s="173" t="str">
        <f t="shared" ca="1" si="71"/>
        <v/>
      </c>
      <c r="BM39" s="173" t="str">
        <f t="shared" ca="1" si="71"/>
        <v/>
      </c>
      <c r="BN39" s="173" t="str">
        <f t="shared" ca="1" si="71"/>
        <v/>
      </c>
      <c r="BO39" s="173" t="str">
        <f t="shared" ca="1" si="71"/>
        <v/>
      </c>
      <c r="BP39" s="173" t="str">
        <f t="shared" ca="1" si="71"/>
        <v/>
      </c>
      <c r="BQ39" s="173" t="str">
        <f t="shared" ca="1" si="71"/>
        <v/>
      </c>
      <c r="BR39" s="173" t="str">
        <f t="shared" ca="1" si="71"/>
        <v/>
      </c>
      <c r="BS39" s="173" t="str">
        <f t="shared" ca="1" si="71"/>
        <v/>
      </c>
      <c r="BT39" s="173" t="str">
        <f t="shared" ca="1" si="71"/>
        <v/>
      </c>
      <c r="BU39" s="173" t="str">
        <f t="shared" ca="1" si="71"/>
        <v/>
      </c>
      <c r="BV39" s="173" t="str">
        <f t="shared" ca="1" si="71"/>
        <v/>
      </c>
      <c r="BW39" s="173" t="str">
        <f t="shared" ca="1" si="71"/>
        <v/>
      </c>
      <c r="BX39" s="173" t="str">
        <f t="shared" ca="1" si="71"/>
        <v/>
      </c>
      <c r="BY39" s="173" t="str">
        <f t="shared" ca="1" si="71"/>
        <v/>
      </c>
      <c r="BZ39" s="173" t="str">
        <f t="shared" ca="1" si="71"/>
        <v/>
      </c>
      <c r="CA39" s="173" t="str">
        <f t="shared" ca="1" si="71"/>
        <v/>
      </c>
      <c r="CB39" s="173" t="str">
        <f t="shared" ref="CB39:CF39" ca="1" si="72">IF(AND(CB33="",CB34="",CB35=""),"",IF(CB13="DoubleSides",NORMSDIST((CB37-CB36)/CB21)-NORMSDIST((CB38-CB36)/CB21),IF(CB13="SingleSide-USL",NORMSDIST((CB37-CB36)/CB21),IF(CB13="SingleSide-LSL",1-NORMSDIST((CB38-CB36)/CB21),IF(CB13="Actual Yield (n&gt;=100)",IF(COUNT(INDIRECT(CONCATENATE(ADDRESS(ROW(CB41),COLUMN(CB41),4),":",ADDRESS(ROWS(CB:CB),COLUMN(CB:CB),4))))&gt;=100,(COUNTIF(INDIRECT(CONCATENATE(ADDRESS(ROW(CB41),COLUMN(CB41),4),":",ADDRESS(ROWS(CB:CB),COLUMN(CB:CB),4))),"&lt;="&amp;CB19)-COUNTIF(INDIRECT(CONCATENATE(ADDRESS(ROW(CB41),COLUMN(CB41),4),":",ADDRESS(ROWS(CB:CB),COLUMN(CB:CB),4))),"&lt;"&amp;CB20))/COUNT(INDIRECT(CONCATENATE(ADDRESS(ROW(CB41),COLUMN(CB41),4),":",ADDRESS(ROWS(CB:CB),COLUMN(CB:CB),4)))),"Too Few Records"),IF(CB13="Go/NoGo Gauge (n&gt;=100)",IF(COUNTA(CB41:CB65542)&gt;=100,COUNTIF(INDIRECT(CONCATENATE(ADDRESS(ROW(CB41),COLUMN(CB41),4),":",ADDRESS(ROWS(CB:CB),COLUMN(CB:CB),4))),"OK")/COUNTA(INDIRECT(CONCATENATE(ADDRESS(ROW(CB41),COLUMN(CB41),4),":",ADDRESS(ROWS(CB:CB),COLUMN(CB:CB),4)))),"Too Few Records"),"Error"))))))</f>
        <v/>
      </c>
      <c r="CC39" s="173" t="str">
        <f t="shared" ca="1" si="72"/>
        <v/>
      </c>
      <c r="CD39" s="173" t="str">
        <f t="shared" ca="1" si="72"/>
        <v/>
      </c>
      <c r="CE39" s="173" t="str">
        <f t="shared" ca="1" si="72"/>
        <v/>
      </c>
      <c r="CF39" s="173" t="str">
        <f t="shared" ca="1" si="72"/>
        <v/>
      </c>
      <c r="CG39" s="196"/>
    </row>
    <row r="40" spans="8:85" s="2" customFormat="1" ht="12.75" customHeight="1">
      <c r="H40" s="195"/>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46"/>
      <c r="BL40" s="146"/>
      <c r="BM40" s="146"/>
      <c r="BN40" s="146"/>
      <c r="BO40" s="146"/>
      <c r="BP40" s="146"/>
      <c r="BQ40" s="146"/>
      <c r="BR40" s="146"/>
      <c r="BS40" s="146"/>
      <c r="BT40" s="146"/>
      <c r="BU40" s="146"/>
      <c r="BV40" s="146"/>
      <c r="BW40" s="146"/>
      <c r="BX40" s="146"/>
      <c r="BY40" s="146"/>
      <c r="BZ40" s="146"/>
      <c r="CA40" s="146"/>
      <c r="CB40" s="146"/>
      <c r="CC40" s="146"/>
      <c r="CD40" s="146"/>
      <c r="CE40" s="146"/>
      <c r="CF40" s="146"/>
      <c r="CG40" s="195"/>
    </row>
    <row r="41" spans="8:85" ht="12.75" customHeight="1">
      <c r="H41" s="178" t="s">
        <v>260</v>
      </c>
      <c r="I41" s="148"/>
      <c r="J41" s="148"/>
      <c r="K41" s="148"/>
      <c r="L41" s="148">
        <v>112.06</v>
      </c>
      <c r="M41" s="148">
        <v>112.096</v>
      </c>
      <c r="N41" s="148">
        <v>112.09099999999999</v>
      </c>
      <c r="O41" s="148">
        <v>112.075</v>
      </c>
      <c r="P41" s="148">
        <v>112.06399999999999</v>
      </c>
      <c r="Q41" s="148">
        <v>1.2869999999999999</v>
      </c>
      <c r="R41" s="148">
        <v>1.2889999999999999</v>
      </c>
      <c r="S41" s="148">
        <v>1.3029999999999999</v>
      </c>
      <c r="T41" s="148">
        <v>1.2929999999999999</v>
      </c>
      <c r="U41" s="148">
        <v>1.304</v>
      </c>
      <c r="V41" s="148">
        <v>1.3089999999999999</v>
      </c>
      <c r="W41" s="148">
        <v>1.292</v>
      </c>
      <c r="X41" s="148">
        <v>1.278</v>
      </c>
      <c r="Y41" s="148">
        <v>1.2889999999999999</v>
      </c>
      <c r="Z41" s="148">
        <v>1.286</v>
      </c>
      <c r="AA41" s="148">
        <v>1.2969999999999999</v>
      </c>
      <c r="AB41" s="148">
        <v>1.3080000000000001</v>
      </c>
      <c r="AC41" s="148">
        <v>1.304</v>
      </c>
      <c r="AD41" s="148">
        <v>1.296</v>
      </c>
      <c r="AE41" s="148">
        <v>1.29</v>
      </c>
      <c r="AF41" s="148">
        <v>1.2749999999999999</v>
      </c>
      <c r="AG41" s="148">
        <v>1.272</v>
      </c>
      <c r="AH41" s="148">
        <v>1.276</v>
      </c>
      <c r="AI41" s="148">
        <v>1.2769999999999999</v>
      </c>
      <c r="AJ41" s="148">
        <v>1.288</v>
      </c>
      <c r="AK41" s="148">
        <v>1.286</v>
      </c>
      <c r="AL41" s="148">
        <v>1.282</v>
      </c>
      <c r="AM41" s="148">
        <v>1.278</v>
      </c>
      <c r="AN41" s="148">
        <v>1.266</v>
      </c>
      <c r="AO41" s="148">
        <v>1.262</v>
      </c>
      <c r="AP41" s="148">
        <v>1.2609999999999999</v>
      </c>
      <c r="AQ41" s="148">
        <v>1.2629999999999999</v>
      </c>
      <c r="AR41" s="148">
        <v>1.2829999999999999</v>
      </c>
      <c r="AS41" s="148">
        <v>1.2829999999999999</v>
      </c>
      <c r="AT41" s="148">
        <v>1.278</v>
      </c>
      <c r="AU41" s="148">
        <v>1.2669999999999999</v>
      </c>
      <c r="AV41" s="148">
        <v>1.2609999999999999</v>
      </c>
      <c r="AW41" s="148">
        <v>262.06200000000001</v>
      </c>
      <c r="AX41" s="148">
        <v>262.02800000000002</v>
      </c>
      <c r="AY41" s="148">
        <v>97.698999999999998</v>
      </c>
      <c r="AZ41" s="148">
        <v>97.674000000000007</v>
      </c>
      <c r="BA41" s="148">
        <v>8.0470000000000006</v>
      </c>
      <c r="BB41" s="148">
        <v>8.0389999999999997</v>
      </c>
      <c r="BC41" s="148">
        <v>8.0500000000000007</v>
      </c>
      <c r="BD41" s="148">
        <v>8.0510000000000002</v>
      </c>
      <c r="BE41" s="148">
        <v>0.36</v>
      </c>
      <c r="BF41" s="148">
        <v>0.33100000000000002</v>
      </c>
      <c r="BG41" s="148">
        <v>0.32100000000000001</v>
      </c>
      <c r="BH41" s="148">
        <v>0.35</v>
      </c>
      <c r="BI41" s="148">
        <v>0.33700000000000002</v>
      </c>
      <c r="BJ41" s="148">
        <v>0.317</v>
      </c>
      <c r="BK41" s="148">
        <v>0.311</v>
      </c>
      <c r="BL41" s="148">
        <v>0.32700000000000001</v>
      </c>
      <c r="BM41" s="148">
        <v>0.34499999999999997</v>
      </c>
      <c r="BN41" s="148">
        <v>0.35199999999999998</v>
      </c>
      <c r="BO41" s="148">
        <v>0.34300000000000003</v>
      </c>
      <c r="BP41" s="148">
        <v>0.35099999999999998</v>
      </c>
      <c r="BQ41" s="148">
        <v>0.35499999999999998</v>
      </c>
      <c r="BR41" s="148">
        <v>0.36499999999999999</v>
      </c>
      <c r="BS41" s="148">
        <v>0.35099999999999998</v>
      </c>
      <c r="BT41" s="148">
        <v>0.35199999999999998</v>
      </c>
      <c r="BU41" s="148">
        <v>0.154</v>
      </c>
      <c r="BV41" s="148">
        <v>4.2000000000000003E-2</v>
      </c>
      <c r="BW41" s="148">
        <v>0.57899999999999996</v>
      </c>
      <c r="BX41" s="148">
        <v>0.58099999999999996</v>
      </c>
      <c r="BY41" s="148">
        <v>0.61399999999999999</v>
      </c>
      <c r="BZ41" s="148">
        <v>0.60399999999999998</v>
      </c>
      <c r="CA41" s="148">
        <v>0.61299999999999999</v>
      </c>
      <c r="CB41" s="148">
        <v>2.8000000000000001E-2</v>
      </c>
      <c r="CC41" s="148">
        <v>2.5999999999999999E-2</v>
      </c>
      <c r="CD41" s="148">
        <v>2.5999999999999999E-2</v>
      </c>
      <c r="CE41" s="148">
        <v>2.8000000000000001E-2</v>
      </c>
      <c r="CF41" s="148">
        <v>4.5999999999999999E-2</v>
      </c>
    </row>
    <row r="42" spans="8:85" ht="12.75" customHeight="1">
      <c r="H42" s="178" t="s">
        <v>261</v>
      </c>
      <c r="I42" s="148"/>
      <c r="J42" s="148"/>
      <c r="K42" s="148"/>
      <c r="L42" s="148">
        <v>112.087</v>
      </c>
      <c r="M42" s="148">
        <v>112.098</v>
      </c>
      <c r="N42" s="148">
        <v>112.077</v>
      </c>
      <c r="O42" s="148">
        <v>112.089</v>
      </c>
      <c r="P42" s="148">
        <v>112.07299999999999</v>
      </c>
      <c r="Q42" s="148">
        <v>1.2869999999999999</v>
      </c>
      <c r="R42" s="148">
        <v>1.29</v>
      </c>
      <c r="S42" s="148">
        <v>1.304</v>
      </c>
      <c r="T42" s="148">
        <v>1.3009999999999999</v>
      </c>
      <c r="U42" s="148">
        <v>1.3069999999999999</v>
      </c>
      <c r="V42" s="148">
        <v>1.3080000000000001</v>
      </c>
      <c r="W42" s="148">
        <v>1.292</v>
      </c>
      <c r="X42" s="148">
        <v>1.278</v>
      </c>
      <c r="Y42" s="148">
        <v>1.288</v>
      </c>
      <c r="Z42" s="148">
        <v>1.286</v>
      </c>
      <c r="AA42" s="148">
        <v>1.2929999999999999</v>
      </c>
      <c r="AB42" s="148">
        <v>1.302</v>
      </c>
      <c r="AC42" s="148">
        <v>1.3</v>
      </c>
      <c r="AD42" s="148">
        <v>1.292</v>
      </c>
      <c r="AE42" s="148">
        <v>1.29</v>
      </c>
      <c r="AF42" s="148">
        <v>1.2749999999999999</v>
      </c>
      <c r="AG42" s="148">
        <v>1.272</v>
      </c>
      <c r="AH42" s="148">
        <v>1.2749999999999999</v>
      </c>
      <c r="AI42" s="148">
        <v>1.2769999999999999</v>
      </c>
      <c r="AJ42" s="148">
        <v>1.2669999999999999</v>
      </c>
      <c r="AK42" s="148">
        <v>1.268</v>
      </c>
      <c r="AL42" s="148">
        <v>1.2809999999999999</v>
      </c>
      <c r="AM42" s="148">
        <v>1.2789999999999999</v>
      </c>
      <c r="AN42" s="148">
        <v>1.266</v>
      </c>
      <c r="AO42" s="148">
        <v>1.2629999999999999</v>
      </c>
      <c r="AP42" s="148">
        <v>1.2609999999999999</v>
      </c>
      <c r="AQ42" s="148">
        <v>1.2609999999999999</v>
      </c>
      <c r="AR42" s="148">
        <v>1.2789999999999999</v>
      </c>
      <c r="AS42" s="148">
        <v>1.2789999999999999</v>
      </c>
      <c r="AT42" s="148">
        <v>1.2769999999999999</v>
      </c>
      <c r="AU42" s="148">
        <v>1.2669999999999999</v>
      </c>
      <c r="AV42" s="148">
        <v>1.2609999999999999</v>
      </c>
      <c r="AW42" s="148">
        <v>262.00700000000001</v>
      </c>
      <c r="AX42" s="148">
        <v>261.99400000000003</v>
      </c>
      <c r="AY42" s="148">
        <v>97.72</v>
      </c>
      <c r="AZ42" s="148">
        <v>97.72</v>
      </c>
      <c r="BA42" s="148">
        <v>8.0589999999999993</v>
      </c>
      <c r="BB42" s="148">
        <v>8.0440000000000005</v>
      </c>
      <c r="BC42" s="148">
        <v>8.0489999999999995</v>
      </c>
      <c r="BD42" s="148">
        <v>8.0549999999999997</v>
      </c>
      <c r="BE42" s="148">
        <v>0.36299999999999999</v>
      </c>
      <c r="BF42" s="148">
        <v>0.33800000000000002</v>
      </c>
      <c r="BG42" s="148">
        <v>0.33700000000000002</v>
      </c>
      <c r="BH42" s="148">
        <v>0.34899999999999998</v>
      </c>
      <c r="BI42" s="148">
        <v>0.32200000000000001</v>
      </c>
      <c r="BJ42" s="148">
        <v>0.32400000000000001</v>
      </c>
      <c r="BK42" s="148">
        <v>0.32400000000000001</v>
      </c>
      <c r="BL42" s="148">
        <v>0.32400000000000001</v>
      </c>
      <c r="BM42" s="148">
        <v>0.34100000000000003</v>
      </c>
      <c r="BN42" s="148">
        <v>0.33800000000000002</v>
      </c>
      <c r="BO42" s="148">
        <v>0.33800000000000002</v>
      </c>
      <c r="BP42" s="148">
        <v>0.32800000000000001</v>
      </c>
      <c r="BQ42" s="148">
        <v>0.36</v>
      </c>
      <c r="BR42" s="148">
        <v>0.35099999999999998</v>
      </c>
      <c r="BS42" s="148">
        <v>0.35799999999999998</v>
      </c>
      <c r="BT42" s="148">
        <v>0.35699999999999998</v>
      </c>
      <c r="BU42" s="148">
        <v>0.21000000000000002</v>
      </c>
      <c r="BV42" s="148">
        <v>0.05</v>
      </c>
      <c r="BW42" s="148">
        <v>0.57999999999999996</v>
      </c>
      <c r="BX42" s="148">
        <v>0.58499999999999996</v>
      </c>
      <c r="BY42" s="148">
        <v>0.59899999999999998</v>
      </c>
      <c r="BZ42" s="148">
        <v>0.60399999999999998</v>
      </c>
      <c r="CA42" s="148">
        <v>0.61399999999999999</v>
      </c>
      <c r="CB42" s="148">
        <v>2.8000000000000001E-2</v>
      </c>
      <c r="CC42" s="148">
        <v>2.5999999999999999E-2</v>
      </c>
      <c r="CD42" s="148">
        <v>2.5999999999999999E-2</v>
      </c>
      <c r="CE42" s="148">
        <v>2.7E-2</v>
      </c>
      <c r="CF42" s="148">
        <v>5.1999999999999998E-2</v>
      </c>
    </row>
    <row r="43" spans="8:85" ht="12.75" customHeight="1">
      <c r="H43" s="178" t="s">
        <v>229</v>
      </c>
      <c r="I43" s="148"/>
      <c r="J43" s="148"/>
      <c r="K43" s="148"/>
      <c r="L43" s="148">
        <v>112.083</v>
      </c>
      <c r="M43" s="148">
        <v>112.08</v>
      </c>
      <c r="N43" s="148">
        <v>112.06699999999999</v>
      </c>
      <c r="O43" s="148">
        <v>112.068</v>
      </c>
      <c r="P43" s="148">
        <v>112.06100000000001</v>
      </c>
      <c r="Q43" s="148">
        <v>1.288</v>
      </c>
      <c r="R43" s="148">
        <v>1.2909999999999999</v>
      </c>
      <c r="S43" s="148">
        <v>1.3029999999999999</v>
      </c>
      <c r="T43" s="148">
        <v>1.2969999999999999</v>
      </c>
      <c r="U43" s="148">
        <v>1.3009999999999999</v>
      </c>
      <c r="V43" s="148">
        <v>1.3089999999999999</v>
      </c>
      <c r="W43" s="148">
        <v>1.2929999999999999</v>
      </c>
      <c r="X43" s="148">
        <v>1.2789999999999999</v>
      </c>
      <c r="Y43" s="148">
        <v>1.29</v>
      </c>
      <c r="Z43" s="148">
        <v>1.288</v>
      </c>
      <c r="AA43" s="148">
        <v>1.292</v>
      </c>
      <c r="AB43" s="148">
        <v>1.302</v>
      </c>
      <c r="AC43" s="148">
        <v>1.2989999999999999</v>
      </c>
      <c r="AD43" s="148">
        <v>1.2889999999999999</v>
      </c>
      <c r="AE43" s="148">
        <v>1.292</v>
      </c>
      <c r="AF43" s="148">
        <v>1.2769999999999999</v>
      </c>
      <c r="AG43" s="148">
        <v>1.274</v>
      </c>
      <c r="AH43" s="148">
        <v>1.2769999999999999</v>
      </c>
      <c r="AI43" s="148">
        <v>1.2709999999999999</v>
      </c>
      <c r="AJ43" s="148">
        <v>1.2649999999999999</v>
      </c>
      <c r="AK43" s="148">
        <v>1.268</v>
      </c>
      <c r="AL43" s="148">
        <v>1.276</v>
      </c>
      <c r="AM43" s="148">
        <v>1.28</v>
      </c>
      <c r="AN43" s="148">
        <v>1.268</v>
      </c>
      <c r="AO43" s="148">
        <v>1.2629999999999999</v>
      </c>
      <c r="AP43" s="148">
        <v>1.2609999999999999</v>
      </c>
      <c r="AQ43" s="148">
        <v>1.2569999999999999</v>
      </c>
      <c r="AR43" s="148">
        <v>1.278</v>
      </c>
      <c r="AS43" s="148">
        <v>1.278</v>
      </c>
      <c r="AT43" s="148">
        <v>1.2749999999999999</v>
      </c>
      <c r="AU43" s="148">
        <v>1.2689999999999999</v>
      </c>
      <c r="AV43" s="148">
        <v>1.2629999999999999</v>
      </c>
      <c r="AW43" s="148">
        <v>262.03100000000001</v>
      </c>
      <c r="AX43" s="148">
        <v>262.03899999999999</v>
      </c>
      <c r="AY43" s="148">
        <v>97.731999999999999</v>
      </c>
      <c r="AZ43" s="148">
        <v>97.718000000000004</v>
      </c>
      <c r="BA43" s="148">
        <v>8.048</v>
      </c>
      <c r="BB43" s="148">
        <v>8.0470000000000006</v>
      </c>
      <c r="BC43" s="148">
        <v>8.0519999999999996</v>
      </c>
      <c r="BD43" s="148">
        <v>8.0519999999999996</v>
      </c>
      <c r="BE43" s="148">
        <v>0.34799999999999998</v>
      </c>
      <c r="BF43" s="148">
        <v>0.34200000000000003</v>
      </c>
      <c r="BG43" s="148">
        <v>0.33500000000000002</v>
      </c>
      <c r="BH43" s="148">
        <v>0.33600000000000002</v>
      </c>
      <c r="BI43" s="148">
        <v>0.32100000000000001</v>
      </c>
      <c r="BJ43" s="148">
        <v>0.32500000000000001</v>
      </c>
      <c r="BK43" s="148">
        <v>0.311</v>
      </c>
      <c r="BL43" s="148">
        <v>0.318</v>
      </c>
      <c r="BM43" s="148">
        <v>0.33200000000000002</v>
      </c>
      <c r="BN43" s="148">
        <v>0.34300000000000003</v>
      </c>
      <c r="BO43" s="148">
        <v>0.32500000000000001</v>
      </c>
      <c r="BP43" s="148">
        <v>0.33500000000000002</v>
      </c>
      <c r="BQ43" s="148">
        <v>0.34399999999999997</v>
      </c>
      <c r="BR43" s="148">
        <v>0.35799999999999998</v>
      </c>
      <c r="BS43" s="148">
        <v>0.35399999999999998</v>
      </c>
      <c r="BT43" s="148">
        <v>0.34300000000000003</v>
      </c>
      <c r="BU43" s="148">
        <v>0.17499999999999999</v>
      </c>
      <c r="BV43" s="148">
        <v>5.1999999999999998E-2</v>
      </c>
      <c r="BW43" s="148">
        <v>0.57899999999999996</v>
      </c>
      <c r="BX43" s="148">
        <v>0.59</v>
      </c>
      <c r="BY43" s="148">
        <v>0.60699999999999998</v>
      </c>
      <c r="BZ43" s="148">
        <v>0.60599999999999998</v>
      </c>
      <c r="CA43" s="148">
        <v>0.627</v>
      </c>
      <c r="CB43" s="148">
        <v>2.8000000000000001E-2</v>
      </c>
      <c r="CC43" s="148">
        <v>2.5999999999999999E-2</v>
      </c>
      <c r="CD43" s="148">
        <v>2.5999999999999999E-2</v>
      </c>
      <c r="CE43" s="148">
        <v>2.7E-2</v>
      </c>
      <c r="CF43" s="148">
        <v>4.8000000000000001E-2</v>
      </c>
    </row>
    <row r="44" spans="8:85" ht="12.75" customHeight="1">
      <c r="H44" s="178" t="s">
        <v>230</v>
      </c>
      <c r="I44" s="148"/>
      <c r="J44" s="148"/>
      <c r="K44" s="148"/>
      <c r="L44" s="148">
        <v>112.093</v>
      </c>
      <c r="M44" s="148">
        <v>112.06100000000001</v>
      </c>
      <c r="N44" s="148">
        <v>112.05800000000001</v>
      </c>
      <c r="O44" s="148">
        <v>112.09099999999999</v>
      </c>
      <c r="P44" s="148">
        <v>112.062</v>
      </c>
      <c r="Q44" s="148">
        <v>1.2889999999999999</v>
      </c>
      <c r="R44" s="148">
        <v>1.292</v>
      </c>
      <c r="S44" s="148">
        <v>1.3089999999999999</v>
      </c>
      <c r="T44" s="148">
        <v>1.3</v>
      </c>
      <c r="U44" s="148">
        <v>1.3080000000000001</v>
      </c>
      <c r="V44" s="148">
        <v>1.3080000000000001</v>
      </c>
      <c r="W44" s="148">
        <v>1.2949999999999999</v>
      </c>
      <c r="X44" s="148">
        <v>1.2809999999999999</v>
      </c>
      <c r="Y44" s="148">
        <v>1.2909999999999999</v>
      </c>
      <c r="Z44" s="148">
        <v>1.29</v>
      </c>
      <c r="AA44" s="148">
        <v>1.296</v>
      </c>
      <c r="AB44" s="148">
        <v>1.3069999999999999</v>
      </c>
      <c r="AC44" s="148">
        <v>1.304</v>
      </c>
      <c r="AD44" s="148">
        <v>1.2969999999999999</v>
      </c>
      <c r="AE44" s="148">
        <v>1.2929999999999999</v>
      </c>
      <c r="AF44" s="148">
        <v>1.278</v>
      </c>
      <c r="AG44" s="148">
        <v>1.274</v>
      </c>
      <c r="AH44" s="148">
        <v>1.278</v>
      </c>
      <c r="AI44" s="148">
        <v>1.276</v>
      </c>
      <c r="AJ44" s="148">
        <v>1.2869999999999999</v>
      </c>
      <c r="AK44" s="148">
        <v>1.2869999999999999</v>
      </c>
      <c r="AL44" s="148">
        <v>1.284</v>
      </c>
      <c r="AM44" s="148">
        <v>1.2809999999999999</v>
      </c>
      <c r="AN44" s="148">
        <v>1.2689999999999999</v>
      </c>
      <c r="AO44" s="148">
        <v>1.264</v>
      </c>
      <c r="AP44" s="148">
        <v>1.2649999999999999</v>
      </c>
      <c r="AQ44" s="148">
        <v>1.266</v>
      </c>
      <c r="AR44" s="148">
        <v>1.2849999999999999</v>
      </c>
      <c r="AS44" s="148">
        <v>1.2849999999999999</v>
      </c>
      <c r="AT44" s="148">
        <v>1.2809999999999999</v>
      </c>
      <c r="AU44" s="148">
        <v>1.2709999999999999</v>
      </c>
      <c r="AV44" s="148">
        <v>1.264</v>
      </c>
      <c r="AW44" s="148">
        <v>262.03699999999998</v>
      </c>
      <c r="AX44" s="148">
        <v>262.029</v>
      </c>
      <c r="AY44" s="148">
        <v>97.73</v>
      </c>
      <c r="AZ44" s="148">
        <v>97.724000000000004</v>
      </c>
      <c r="BA44" s="148">
        <v>8.0530000000000008</v>
      </c>
      <c r="BB44" s="148">
        <v>8.0449999999999999</v>
      </c>
      <c r="BC44" s="148">
        <v>8.0609999999999999</v>
      </c>
      <c r="BD44" s="148">
        <v>8.0579999999999998</v>
      </c>
      <c r="BE44" s="148">
        <v>0.35099999999999998</v>
      </c>
      <c r="BF44" s="148">
        <v>0.33500000000000002</v>
      </c>
      <c r="BG44" s="148">
        <v>0.33200000000000002</v>
      </c>
      <c r="BH44" s="148">
        <v>0.33500000000000002</v>
      </c>
      <c r="BI44" s="148">
        <v>0.31</v>
      </c>
      <c r="BJ44" s="148">
        <v>0.309</v>
      </c>
      <c r="BK44" s="148">
        <v>0.30399999999999999</v>
      </c>
      <c r="BL44" s="148">
        <v>0.308</v>
      </c>
      <c r="BM44" s="148">
        <v>0.33700000000000002</v>
      </c>
      <c r="BN44" s="148">
        <v>0.34799999999999998</v>
      </c>
      <c r="BO44" s="148">
        <v>0.33700000000000002</v>
      </c>
      <c r="BP44" s="148">
        <v>0.33</v>
      </c>
      <c r="BQ44" s="148">
        <v>0.34499999999999997</v>
      </c>
      <c r="BR44" s="148">
        <v>0.35199999999999998</v>
      </c>
      <c r="BS44" s="148">
        <v>0.34799999999999998</v>
      </c>
      <c r="BT44" s="148">
        <v>0.34100000000000003</v>
      </c>
      <c r="BU44" s="148">
        <v>0.17499999999999999</v>
      </c>
      <c r="BV44" s="148">
        <v>5.6000000000000001E-2</v>
      </c>
      <c r="BW44" s="148">
        <v>0.57899999999999996</v>
      </c>
      <c r="BX44" s="148">
        <v>0.59299999999999997</v>
      </c>
      <c r="BY44" s="148">
        <v>0.61099999999999999</v>
      </c>
      <c r="BZ44" s="148">
        <v>0.60799999999999998</v>
      </c>
      <c r="CA44" s="148">
        <v>0.64</v>
      </c>
      <c r="CB44" s="148">
        <v>3.4000000000000002E-2</v>
      </c>
      <c r="CC44" s="148">
        <v>0.03</v>
      </c>
      <c r="CD44" s="148">
        <v>2.8000000000000001E-2</v>
      </c>
      <c r="CE44" s="148">
        <v>3.2000000000000001E-2</v>
      </c>
      <c r="CF44" s="148">
        <v>3.4000000000000002E-2</v>
      </c>
    </row>
    <row r="45" spans="8:85" ht="12.75" customHeight="1">
      <c r="H45" s="178" t="s">
        <v>231</v>
      </c>
      <c r="I45" s="148"/>
      <c r="J45" s="148"/>
      <c r="K45" s="148"/>
      <c r="L45" s="148">
        <v>112.08799999999999</v>
      </c>
      <c r="M45" s="148">
        <v>112.083</v>
      </c>
      <c r="N45" s="148">
        <v>112.057</v>
      </c>
      <c r="O45" s="148">
        <v>112.072</v>
      </c>
      <c r="P45" s="148">
        <v>112.08499999999999</v>
      </c>
      <c r="Q45" s="148">
        <v>1.2909999999999999</v>
      </c>
      <c r="R45" s="148">
        <v>1.2929999999999999</v>
      </c>
      <c r="S45" s="148">
        <v>1.3089999999999999</v>
      </c>
      <c r="T45" s="148">
        <v>1.3069999999999999</v>
      </c>
      <c r="U45" s="148">
        <v>1.3069999999999999</v>
      </c>
      <c r="V45" s="148">
        <v>1.3109999999999999</v>
      </c>
      <c r="W45" s="148">
        <v>1.296</v>
      </c>
      <c r="X45" s="148">
        <v>1.282</v>
      </c>
      <c r="Y45" s="148">
        <v>1.292</v>
      </c>
      <c r="Z45" s="148">
        <v>1.2909999999999999</v>
      </c>
      <c r="AA45" s="148">
        <v>1.3009999999999999</v>
      </c>
      <c r="AB45" s="148">
        <v>1.31</v>
      </c>
      <c r="AC45" s="148">
        <v>1.3069999999999999</v>
      </c>
      <c r="AD45" s="148">
        <v>1.3009999999999999</v>
      </c>
      <c r="AE45" s="148">
        <v>1.2949999999999999</v>
      </c>
      <c r="AF45" s="148">
        <v>1.28</v>
      </c>
      <c r="AG45" s="148">
        <v>1.276</v>
      </c>
      <c r="AH45" s="148">
        <v>1.28</v>
      </c>
      <c r="AI45" s="148">
        <v>1.2789999999999999</v>
      </c>
      <c r="AJ45" s="148">
        <v>1.272</v>
      </c>
      <c r="AK45" s="148">
        <v>1.272</v>
      </c>
      <c r="AL45" s="148">
        <v>1.286</v>
      </c>
      <c r="AM45" s="148">
        <v>1.282</v>
      </c>
      <c r="AN45" s="148">
        <v>1.27</v>
      </c>
      <c r="AO45" s="148">
        <v>1.266</v>
      </c>
      <c r="AP45" s="148">
        <v>1.266</v>
      </c>
      <c r="AQ45" s="148">
        <v>1.266</v>
      </c>
      <c r="AR45" s="148">
        <v>1.2869999999999999</v>
      </c>
      <c r="AS45" s="148">
        <v>1.2869999999999999</v>
      </c>
      <c r="AT45" s="148">
        <v>1.282</v>
      </c>
      <c r="AU45" s="148">
        <v>1.2709999999999999</v>
      </c>
      <c r="AV45" s="148">
        <v>1.2649999999999999</v>
      </c>
      <c r="AW45" s="148">
        <v>261.99299999999999</v>
      </c>
      <c r="AX45" s="148">
        <v>262.00599999999997</v>
      </c>
      <c r="AY45" s="148">
        <v>97.718999999999994</v>
      </c>
      <c r="AZ45" s="148">
        <v>97.721000000000004</v>
      </c>
      <c r="BA45" s="148">
        <v>8.0540000000000003</v>
      </c>
      <c r="BB45" s="148">
        <v>8.0449999999999999</v>
      </c>
      <c r="BC45" s="148">
        <v>8.0500000000000007</v>
      </c>
      <c r="BD45" s="148">
        <v>8.0510000000000002</v>
      </c>
      <c r="BE45" s="148">
        <v>0.35099999999999998</v>
      </c>
      <c r="BF45" s="148">
        <v>0.33200000000000002</v>
      </c>
      <c r="BG45" s="148">
        <v>0.33600000000000002</v>
      </c>
      <c r="BH45" s="148">
        <v>0.33600000000000002</v>
      </c>
      <c r="BI45" s="148">
        <v>0.309</v>
      </c>
      <c r="BJ45" s="148">
        <v>0.31</v>
      </c>
      <c r="BK45" s="148">
        <v>0.308</v>
      </c>
      <c r="BL45" s="148">
        <v>0.31</v>
      </c>
      <c r="BM45" s="148">
        <v>0.33300000000000002</v>
      </c>
      <c r="BN45" s="148">
        <v>0.33400000000000002</v>
      </c>
      <c r="BO45" s="148">
        <v>0.33300000000000002</v>
      </c>
      <c r="BP45" s="148">
        <v>0.33700000000000002</v>
      </c>
      <c r="BQ45" s="148">
        <v>0.34799999999999998</v>
      </c>
      <c r="BR45" s="148">
        <v>0.35</v>
      </c>
      <c r="BS45" s="148">
        <v>0.34899999999999998</v>
      </c>
      <c r="BT45" s="148">
        <v>0.34100000000000003</v>
      </c>
      <c r="BU45" s="148">
        <v>0.159</v>
      </c>
      <c r="BV45" s="148">
        <v>0.08</v>
      </c>
      <c r="BW45" s="148">
        <v>0.57999999999999996</v>
      </c>
      <c r="BX45" s="148">
        <v>0.59199999999999997</v>
      </c>
      <c r="BY45" s="148">
        <v>0.60899999999999999</v>
      </c>
      <c r="BZ45" s="148">
        <v>0.60499999999999998</v>
      </c>
      <c r="CA45" s="148">
        <v>0.64100000000000001</v>
      </c>
      <c r="CB45" s="148">
        <v>0.03</v>
      </c>
      <c r="CC45" s="148">
        <v>2.8000000000000001E-2</v>
      </c>
      <c r="CD45" s="148">
        <v>3.2000000000000001E-2</v>
      </c>
      <c r="CE45" s="148">
        <v>3.2000000000000001E-2</v>
      </c>
      <c r="CF45" s="148">
        <v>5.8000000000000003E-2</v>
      </c>
    </row>
    <row r="46" spans="8:85" ht="12.75" customHeight="1">
      <c r="H46" s="178" t="s">
        <v>232</v>
      </c>
      <c r="I46" s="148"/>
      <c r="J46" s="148"/>
      <c r="K46" s="148"/>
      <c r="L46" s="148">
        <v>112.077</v>
      </c>
      <c r="M46" s="148">
        <v>112.084</v>
      </c>
      <c r="N46" s="148">
        <v>112.086</v>
      </c>
      <c r="O46" s="148">
        <v>112.09099999999999</v>
      </c>
      <c r="P46" s="148">
        <v>112.063</v>
      </c>
      <c r="Q46" s="148">
        <v>1.29</v>
      </c>
      <c r="R46" s="148">
        <v>1.2929999999999999</v>
      </c>
      <c r="S46" s="148">
        <v>1.3080000000000001</v>
      </c>
      <c r="T46" s="148">
        <v>1.3069999999999999</v>
      </c>
      <c r="U46" s="148">
        <v>1.3120000000000001</v>
      </c>
      <c r="V46" s="148">
        <v>1.3109999999999999</v>
      </c>
      <c r="W46" s="148">
        <v>1.296</v>
      </c>
      <c r="X46" s="148">
        <v>1.282</v>
      </c>
      <c r="Y46" s="148">
        <v>1.2909999999999999</v>
      </c>
      <c r="Z46" s="148">
        <v>1.2889999999999999</v>
      </c>
      <c r="AA46" s="148">
        <v>1.3009999999999999</v>
      </c>
      <c r="AB46" s="148">
        <v>1.3109999999999999</v>
      </c>
      <c r="AC46" s="148">
        <v>1.3069999999999999</v>
      </c>
      <c r="AD46" s="148">
        <v>1.3</v>
      </c>
      <c r="AE46" s="148">
        <v>1.294</v>
      </c>
      <c r="AF46" s="148">
        <v>1.2789999999999999</v>
      </c>
      <c r="AG46" s="148">
        <v>1.2749999999999999</v>
      </c>
      <c r="AH46" s="148">
        <v>1.2789999999999999</v>
      </c>
      <c r="AI46" s="148">
        <v>1.282</v>
      </c>
      <c r="AJ46" s="148">
        <v>1.288</v>
      </c>
      <c r="AK46" s="148">
        <v>1.29</v>
      </c>
      <c r="AL46" s="148">
        <v>1.286</v>
      </c>
      <c r="AM46" s="148">
        <v>1.282</v>
      </c>
      <c r="AN46" s="148">
        <v>1.2689999999999999</v>
      </c>
      <c r="AO46" s="148">
        <v>1.2649999999999999</v>
      </c>
      <c r="AP46" s="148">
        <v>1.2649999999999999</v>
      </c>
      <c r="AQ46" s="148">
        <v>1.266</v>
      </c>
      <c r="AR46" s="148">
        <v>1.284</v>
      </c>
      <c r="AS46" s="148">
        <v>1.284</v>
      </c>
      <c r="AT46" s="148">
        <v>1.2789999999999999</v>
      </c>
      <c r="AU46" s="148">
        <v>1.27</v>
      </c>
      <c r="AV46" s="148">
        <v>1.2629999999999999</v>
      </c>
      <c r="AW46" s="148">
        <v>262.00700000000001</v>
      </c>
      <c r="AX46" s="148">
        <v>262.01900000000001</v>
      </c>
      <c r="AY46" s="148">
        <v>97.653999999999996</v>
      </c>
      <c r="AZ46" s="148">
        <v>97.686999999999998</v>
      </c>
      <c r="BA46" s="148">
        <v>8.06</v>
      </c>
      <c r="BB46" s="148">
        <v>8.0519999999999996</v>
      </c>
      <c r="BC46" s="148">
        <v>8.0570000000000004</v>
      </c>
      <c r="BD46" s="148">
        <v>8.0559999999999992</v>
      </c>
      <c r="BE46" s="148">
        <v>0.36599999999999999</v>
      </c>
      <c r="BF46" s="148">
        <v>0.34200000000000003</v>
      </c>
      <c r="BG46" s="148">
        <v>0.34599999999999997</v>
      </c>
      <c r="BH46" s="148">
        <v>0.34699999999999998</v>
      </c>
      <c r="BI46" s="148">
        <v>0.35199999999999998</v>
      </c>
      <c r="BJ46" s="148">
        <v>0.34100000000000003</v>
      </c>
      <c r="BK46" s="148">
        <v>0.34300000000000003</v>
      </c>
      <c r="BL46" s="148">
        <v>0.34899999999999998</v>
      </c>
      <c r="BM46" s="148">
        <v>0.35</v>
      </c>
      <c r="BN46" s="148">
        <v>0.32400000000000001</v>
      </c>
      <c r="BO46" s="148">
        <v>0.32700000000000001</v>
      </c>
      <c r="BP46" s="148">
        <v>0.33600000000000002</v>
      </c>
      <c r="BQ46" s="148">
        <v>0.375</v>
      </c>
      <c r="BR46" s="148">
        <v>0.35599999999999998</v>
      </c>
      <c r="BS46" s="148">
        <v>0.37</v>
      </c>
      <c r="BT46" s="148">
        <v>0.35</v>
      </c>
      <c r="BU46" s="148">
        <v>0.20100000000000001</v>
      </c>
      <c r="BV46" s="148">
        <v>5.6000000000000001E-2</v>
      </c>
      <c r="BW46" s="148">
        <v>0.57899999999999996</v>
      </c>
      <c r="BX46" s="148">
        <v>0.58499999999999996</v>
      </c>
      <c r="BY46" s="148">
        <v>0.60499999999999998</v>
      </c>
      <c r="BZ46" s="148">
        <v>0.60499999999999998</v>
      </c>
      <c r="CA46" s="148">
        <v>0.626</v>
      </c>
      <c r="CB46" s="148">
        <v>2.8000000000000001E-2</v>
      </c>
      <c r="CC46" s="148">
        <v>2.8000000000000001E-2</v>
      </c>
      <c r="CD46" s="148">
        <v>2.5999999999999999E-2</v>
      </c>
      <c r="CE46" s="148">
        <v>0.03</v>
      </c>
      <c r="CF46" s="148">
        <v>4.5999999999999999E-2</v>
      </c>
    </row>
    <row r="47" spans="8:85" ht="12.75" customHeight="1">
      <c r="H47" s="178" t="s">
        <v>233</v>
      </c>
      <c r="I47" s="148"/>
      <c r="J47" s="148"/>
      <c r="K47" s="148"/>
      <c r="L47" s="148">
        <v>112.074</v>
      </c>
      <c r="M47" s="148">
        <v>112.075</v>
      </c>
      <c r="N47" s="148">
        <v>112.05500000000001</v>
      </c>
      <c r="O47" s="148">
        <v>112.075</v>
      </c>
      <c r="P47" s="148">
        <v>112.06</v>
      </c>
      <c r="Q47" s="148">
        <v>1.2849999999999999</v>
      </c>
      <c r="R47" s="148">
        <v>1.2929999999999999</v>
      </c>
      <c r="S47" s="148">
        <v>1.306</v>
      </c>
      <c r="T47" s="148">
        <v>1.3</v>
      </c>
      <c r="U47" s="148">
        <v>1.306</v>
      </c>
      <c r="V47" s="148">
        <v>1.3080000000000001</v>
      </c>
      <c r="W47" s="148">
        <v>1.2929999999999999</v>
      </c>
      <c r="X47" s="148">
        <v>1.2809999999999999</v>
      </c>
      <c r="Y47" s="148">
        <v>1.2889999999999999</v>
      </c>
      <c r="Z47" s="148">
        <v>1.288</v>
      </c>
      <c r="AA47" s="148">
        <v>1.296</v>
      </c>
      <c r="AB47" s="148">
        <v>1.306</v>
      </c>
      <c r="AC47" s="148">
        <v>1.3029999999999999</v>
      </c>
      <c r="AD47" s="148">
        <v>1.2969999999999999</v>
      </c>
      <c r="AE47" s="148">
        <v>1.2949999999999999</v>
      </c>
      <c r="AF47" s="148">
        <v>1.28</v>
      </c>
      <c r="AG47" s="148">
        <v>1.2749999999999999</v>
      </c>
      <c r="AH47" s="148">
        <v>1.278</v>
      </c>
      <c r="AI47" s="148">
        <v>1.2809999999999999</v>
      </c>
      <c r="AJ47" s="148">
        <v>1.2909999999999999</v>
      </c>
      <c r="AK47" s="148">
        <v>1.288</v>
      </c>
      <c r="AL47" s="148">
        <v>1.286</v>
      </c>
      <c r="AM47" s="148">
        <v>1.2829999999999999</v>
      </c>
      <c r="AN47" s="148">
        <v>1.2729999999999999</v>
      </c>
      <c r="AO47" s="148">
        <v>1.2609999999999999</v>
      </c>
      <c r="AP47" s="148">
        <v>1.2669999999999999</v>
      </c>
      <c r="AQ47" s="148">
        <v>1.262</v>
      </c>
      <c r="AR47" s="148">
        <v>1.282</v>
      </c>
      <c r="AS47" s="148">
        <v>1.284</v>
      </c>
      <c r="AT47" s="148">
        <v>1.284</v>
      </c>
      <c r="AU47" s="148">
        <v>1.276</v>
      </c>
      <c r="AV47" s="148">
        <v>1.2689999999999999</v>
      </c>
      <c r="AW47" s="148">
        <v>262.04500000000002</v>
      </c>
      <c r="AX47" s="148">
        <v>262.07299999999998</v>
      </c>
      <c r="AY47" s="148">
        <v>97.674000000000007</v>
      </c>
      <c r="AZ47" s="148">
        <v>97.712000000000003</v>
      </c>
      <c r="BA47" s="148">
        <v>8.0459999999999994</v>
      </c>
      <c r="BB47" s="148">
        <v>8.0440000000000005</v>
      </c>
      <c r="BC47" s="148">
        <v>8.0540000000000003</v>
      </c>
      <c r="BD47" s="148">
        <v>8.0500000000000007</v>
      </c>
      <c r="BE47" s="148">
        <v>0.35499999999999998</v>
      </c>
      <c r="BF47" s="148">
        <v>0.33100000000000002</v>
      </c>
      <c r="BG47" s="148">
        <v>0.32700000000000001</v>
      </c>
      <c r="BH47" s="148">
        <v>0.34499999999999997</v>
      </c>
      <c r="BI47" s="148">
        <v>0.33900000000000002</v>
      </c>
      <c r="BJ47" s="148">
        <v>0.30199999999999999</v>
      </c>
      <c r="BK47" s="148">
        <v>0.30599999999999999</v>
      </c>
      <c r="BL47" s="148">
        <v>0.32300000000000001</v>
      </c>
      <c r="BM47" s="148">
        <v>0.35099999999999998</v>
      </c>
      <c r="BN47" s="148">
        <v>0.34799999999999998</v>
      </c>
      <c r="BO47" s="148">
        <v>0.34300000000000003</v>
      </c>
      <c r="BP47" s="148">
        <v>0.34</v>
      </c>
      <c r="BQ47" s="148">
        <v>0.36199999999999999</v>
      </c>
      <c r="BR47" s="148">
        <v>0.34799999999999998</v>
      </c>
      <c r="BS47" s="148">
        <v>0.35499999999999998</v>
      </c>
      <c r="BT47" s="148">
        <v>0.35299999999999998</v>
      </c>
      <c r="BU47" s="148">
        <v>0.17799999999999999</v>
      </c>
      <c r="BV47" s="148">
        <v>5.6000000000000001E-2</v>
      </c>
      <c r="BW47" s="148">
        <v>0.57999999999999996</v>
      </c>
      <c r="BX47" s="148">
        <v>0.58799999999999997</v>
      </c>
      <c r="BY47" s="148">
        <v>0.60299999999999998</v>
      </c>
      <c r="BZ47" s="148">
        <v>0.60799999999999998</v>
      </c>
      <c r="CA47" s="148">
        <v>0.63100000000000001</v>
      </c>
      <c r="CB47" s="148">
        <v>3.4000000000000002E-2</v>
      </c>
      <c r="CC47" s="148">
        <v>2.8000000000000001E-2</v>
      </c>
      <c r="CD47" s="148">
        <v>0.03</v>
      </c>
      <c r="CE47" s="148">
        <v>3.4000000000000002E-2</v>
      </c>
      <c r="CF47" s="148">
        <v>0.04</v>
      </c>
    </row>
    <row r="48" spans="8:85" ht="12.75" customHeight="1">
      <c r="H48" s="178" t="s">
        <v>234</v>
      </c>
      <c r="I48" s="148"/>
      <c r="J48" s="148"/>
      <c r="K48" s="148"/>
      <c r="L48" s="148">
        <v>112.07</v>
      </c>
      <c r="M48" s="148">
        <v>112.059</v>
      </c>
      <c r="N48" s="148">
        <v>112.098</v>
      </c>
      <c r="O48" s="148">
        <v>112.08199999999999</v>
      </c>
      <c r="P48" s="148">
        <v>112.056</v>
      </c>
      <c r="Q48" s="148">
        <v>1.2929999999999999</v>
      </c>
      <c r="R48" s="148">
        <v>1.2929999999999999</v>
      </c>
      <c r="S48" s="148">
        <v>1.306</v>
      </c>
      <c r="T48" s="148">
        <v>1.2989999999999999</v>
      </c>
      <c r="U48" s="148">
        <v>1.31</v>
      </c>
      <c r="V48" s="148">
        <v>1.3089999999999999</v>
      </c>
      <c r="W48" s="148">
        <v>1.2969999999999999</v>
      </c>
      <c r="X48" s="148">
        <v>1.282</v>
      </c>
      <c r="Y48" s="148">
        <v>1.2889999999999999</v>
      </c>
      <c r="Z48" s="148">
        <v>1.2909999999999999</v>
      </c>
      <c r="AA48" s="148">
        <v>1.294</v>
      </c>
      <c r="AB48" s="148">
        <v>1.3080000000000001</v>
      </c>
      <c r="AC48" s="148">
        <v>1.302</v>
      </c>
      <c r="AD48" s="148">
        <v>1.2949999999999999</v>
      </c>
      <c r="AE48" s="148">
        <v>1.292</v>
      </c>
      <c r="AF48" s="148">
        <v>1.2789999999999999</v>
      </c>
      <c r="AG48" s="148">
        <v>1.274</v>
      </c>
      <c r="AH48" s="148">
        <v>1.2789999999999999</v>
      </c>
      <c r="AI48" s="148">
        <v>1.274</v>
      </c>
      <c r="AJ48" s="148">
        <v>1.29</v>
      </c>
      <c r="AK48" s="148">
        <v>1.286</v>
      </c>
      <c r="AL48" s="148">
        <v>1.28</v>
      </c>
      <c r="AM48" s="148">
        <v>1.284</v>
      </c>
      <c r="AN48" s="148">
        <v>1.2669999999999999</v>
      </c>
      <c r="AO48" s="148">
        <v>1.2629999999999999</v>
      </c>
      <c r="AP48" s="148">
        <v>1.26</v>
      </c>
      <c r="AQ48" s="148">
        <v>1.27</v>
      </c>
      <c r="AR48" s="148">
        <v>1.28</v>
      </c>
      <c r="AS48" s="148">
        <v>1.282</v>
      </c>
      <c r="AT48" s="148">
        <v>1.276</v>
      </c>
      <c r="AU48" s="148">
        <v>1.272</v>
      </c>
      <c r="AV48" s="148">
        <v>1.266</v>
      </c>
      <c r="AW48" s="148">
        <v>262.04300000000001</v>
      </c>
      <c r="AX48" s="148">
        <v>262.07299999999998</v>
      </c>
      <c r="AY48" s="148">
        <v>97.664000000000001</v>
      </c>
      <c r="AZ48" s="148">
        <v>97.712999999999994</v>
      </c>
      <c r="BA48" s="148">
        <v>8.0510000000000002</v>
      </c>
      <c r="BB48" s="148">
        <v>8.0440000000000005</v>
      </c>
      <c r="BC48" s="148">
        <v>8.0500000000000007</v>
      </c>
      <c r="BD48" s="148">
        <v>8.0329999999999995</v>
      </c>
      <c r="BE48" s="148">
        <v>0.35699999999999998</v>
      </c>
      <c r="BF48" s="148">
        <v>0.32</v>
      </c>
      <c r="BG48" s="148">
        <v>0.32500000000000001</v>
      </c>
      <c r="BH48" s="148">
        <v>0.34799999999999998</v>
      </c>
      <c r="BI48" s="148">
        <v>0.34</v>
      </c>
      <c r="BJ48" s="148">
        <v>0.311</v>
      </c>
      <c r="BK48" s="148">
        <v>0.30399999999999999</v>
      </c>
      <c r="BL48" s="148">
        <v>0.32500000000000001</v>
      </c>
      <c r="BM48" s="148">
        <v>0.34899999999999998</v>
      </c>
      <c r="BN48" s="148">
        <v>0.35099999999999998</v>
      </c>
      <c r="BO48" s="148">
        <v>0.34300000000000003</v>
      </c>
      <c r="BP48" s="148">
        <v>0.33500000000000002</v>
      </c>
      <c r="BQ48" s="148">
        <v>0.35799999999999998</v>
      </c>
      <c r="BR48" s="148">
        <v>0.34899999999999998</v>
      </c>
      <c r="BS48" s="148">
        <v>0.34499999999999997</v>
      </c>
      <c r="BT48" s="148">
        <v>0.33400000000000002</v>
      </c>
      <c r="BU48" s="148">
        <v>0.16999999999999998</v>
      </c>
      <c r="BV48" s="148">
        <v>5.3999999999999999E-2</v>
      </c>
      <c r="BW48" s="148">
        <v>0.57899999999999996</v>
      </c>
      <c r="BX48" s="148">
        <v>0.59199999999999997</v>
      </c>
      <c r="BY48" s="148">
        <v>0.61</v>
      </c>
      <c r="BZ48" s="148">
        <v>0.60799999999999998</v>
      </c>
      <c r="CA48" s="148">
        <v>0.63400000000000001</v>
      </c>
      <c r="CB48" s="148">
        <v>3.2000000000000001E-2</v>
      </c>
      <c r="CC48" s="148">
        <v>0.03</v>
      </c>
      <c r="CD48" s="148">
        <v>2.8000000000000001E-2</v>
      </c>
      <c r="CE48" s="148">
        <v>3.4000000000000002E-2</v>
      </c>
      <c r="CF48" s="148">
        <v>4.8000000000000001E-2</v>
      </c>
    </row>
    <row r="49" spans="8:84" ht="12.75" customHeight="1">
      <c r="H49" s="178" t="s">
        <v>235</v>
      </c>
      <c r="I49" s="148"/>
      <c r="J49" s="148"/>
      <c r="K49" s="148"/>
      <c r="L49" s="148">
        <v>112.069</v>
      </c>
      <c r="M49" s="148">
        <v>112.081</v>
      </c>
      <c r="N49" s="148">
        <v>112.08799999999999</v>
      </c>
      <c r="O49" s="148">
        <v>112.08799999999999</v>
      </c>
      <c r="P49" s="148">
        <v>112.07599999999999</v>
      </c>
      <c r="Q49" s="148">
        <v>1.292</v>
      </c>
      <c r="R49" s="148">
        <v>1.2909999999999999</v>
      </c>
      <c r="S49" s="148">
        <v>1.306</v>
      </c>
      <c r="T49" s="148">
        <v>1.304</v>
      </c>
      <c r="U49" s="148">
        <v>1.302</v>
      </c>
      <c r="V49" s="148">
        <v>1.31</v>
      </c>
      <c r="W49" s="148">
        <v>1.296</v>
      </c>
      <c r="X49" s="148">
        <v>1.282</v>
      </c>
      <c r="Y49" s="148">
        <v>1.2889999999999999</v>
      </c>
      <c r="Z49" s="148">
        <v>1.286</v>
      </c>
      <c r="AA49" s="148">
        <v>1.3</v>
      </c>
      <c r="AB49" s="148">
        <v>1.3080000000000001</v>
      </c>
      <c r="AC49" s="148">
        <v>1.302</v>
      </c>
      <c r="AD49" s="148">
        <v>1.292</v>
      </c>
      <c r="AE49" s="148">
        <v>1.2929999999999999</v>
      </c>
      <c r="AF49" s="148">
        <v>1.28</v>
      </c>
      <c r="AG49" s="148">
        <v>1.276</v>
      </c>
      <c r="AH49" s="148">
        <v>1.2789999999999999</v>
      </c>
      <c r="AI49" s="148">
        <v>1.2709999999999999</v>
      </c>
      <c r="AJ49" s="148">
        <v>1.272</v>
      </c>
      <c r="AK49" s="148">
        <v>1.288</v>
      </c>
      <c r="AL49" s="148">
        <v>1.276</v>
      </c>
      <c r="AM49" s="148">
        <v>1.28</v>
      </c>
      <c r="AN49" s="148">
        <v>1.2729999999999999</v>
      </c>
      <c r="AO49" s="148">
        <v>1.262</v>
      </c>
      <c r="AP49" s="148">
        <v>1.2649999999999999</v>
      </c>
      <c r="AQ49" s="148">
        <v>1.2629999999999999</v>
      </c>
      <c r="AR49" s="148">
        <v>1.282</v>
      </c>
      <c r="AS49" s="148">
        <v>1.282</v>
      </c>
      <c r="AT49" s="148">
        <v>1.2769999999999999</v>
      </c>
      <c r="AU49" s="148">
        <v>1.274</v>
      </c>
      <c r="AV49" s="148">
        <v>1.266</v>
      </c>
      <c r="AW49" s="148">
        <v>262.036</v>
      </c>
      <c r="AX49" s="148">
        <v>262.06</v>
      </c>
      <c r="AY49" s="148">
        <v>97.662999999999997</v>
      </c>
      <c r="AZ49" s="148">
        <v>97.697999999999993</v>
      </c>
      <c r="BA49" s="148">
        <v>8.0470000000000006</v>
      </c>
      <c r="BB49" s="148">
        <v>8.0500000000000007</v>
      </c>
      <c r="BC49" s="148">
        <v>8.0519999999999996</v>
      </c>
      <c r="BD49" s="148">
        <v>8.0399999999999991</v>
      </c>
      <c r="BE49" s="148">
        <v>0.34799999999999998</v>
      </c>
      <c r="BF49" s="148">
        <v>0.33500000000000002</v>
      </c>
      <c r="BG49" s="148">
        <v>0.33200000000000002</v>
      </c>
      <c r="BH49" s="148">
        <v>0.33700000000000002</v>
      </c>
      <c r="BI49" s="148">
        <v>0.313</v>
      </c>
      <c r="BJ49" s="148">
        <v>0.33100000000000002</v>
      </c>
      <c r="BK49" s="148">
        <v>0.31900000000000001</v>
      </c>
      <c r="BL49" s="148">
        <v>0.33500000000000002</v>
      </c>
      <c r="BM49" s="148">
        <v>0.34300000000000003</v>
      </c>
      <c r="BN49" s="148">
        <v>0.32500000000000001</v>
      </c>
      <c r="BO49" s="148">
        <v>0.33300000000000002</v>
      </c>
      <c r="BP49" s="148">
        <v>0.34799999999999998</v>
      </c>
      <c r="BQ49" s="148">
        <v>0.373</v>
      </c>
      <c r="BR49" s="148">
        <v>0.35</v>
      </c>
      <c r="BS49" s="148">
        <v>0.36099999999999999</v>
      </c>
      <c r="BT49" s="148">
        <v>0.34799999999999998</v>
      </c>
      <c r="BU49" s="148">
        <v>0.20800000000000002</v>
      </c>
      <c r="BV49" s="148">
        <v>4.8000000000000001E-2</v>
      </c>
      <c r="BW49" s="148">
        <v>0.57899999999999996</v>
      </c>
      <c r="BX49" s="148">
        <v>0.58099999999999996</v>
      </c>
      <c r="BY49" s="148">
        <v>0.60599999999999998</v>
      </c>
      <c r="BZ49" s="148">
        <v>0.60399999999999998</v>
      </c>
      <c r="CA49" s="148">
        <v>0.63200000000000001</v>
      </c>
      <c r="CB49" s="148">
        <v>2.8000000000000001E-2</v>
      </c>
      <c r="CC49" s="148">
        <v>2.9000000000000001E-2</v>
      </c>
      <c r="CD49" s="148">
        <v>2.5999999999999999E-2</v>
      </c>
      <c r="CE49" s="148">
        <v>0.03</v>
      </c>
      <c r="CF49" s="148">
        <v>4.5999999999999999E-2</v>
      </c>
    </row>
    <row r="50" spans="8:84" ht="12.75" customHeight="1">
      <c r="H50" s="178" t="s">
        <v>236</v>
      </c>
      <c r="I50" s="148"/>
      <c r="J50" s="148"/>
      <c r="K50" s="148"/>
      <c r="L50" s="148">
        <v>112.07</v>
      </c>
      <c r="M50" s="148">
        <v>112.09099999999999</v>
      </c>
      <c r="N50" s="148">
        <v>112.101</v>
      </c>
      <c r="O50" s="148">
        <v>112.07299999999999</v>
      </c>
      <c r="P50" s="148">
        <v>112.1</v>
      </c>
      <c r="Q50" s="148">
        <v>1.286</v>
      </c>
      <c r="R50" s="148">
        <v>1.292</v>
      </c>
      <c r="S50" s="148">
        <v>1.3080000000000001</v>
      </c>
      <c r="T50" s="148">
        <v>1.3029999999999999</v>
      </c>
      <c r="U50" s="148">
        <v>1.3029999999999999</v>
      </c>
      <c r="V50" s="148">
        <v>1.3109999999999999</v>
      </c>
      <c r="W50" s="148">
        <v>1.296</v>
      </c>
      <c r="X50" s="148">
        <v>1.2809999999999999</v>
      </c>
      <c r="Y50" s="148">
        <v>1.2909999999999999</v>
      </c>
      <c r="Z50" s="148">
        <v>1.288</v>
      </c>
      <c r="AA50" s="148">
        <v>1.296</v>
      </c>
      <c r="AB50" s="148">
        <v>1.3080000000000001</v>
      </c>
      <c r="AC50" s="148">
        <v>1.3</v>
      </c>
      <c r="AD50" s="148">
        <v>1.294</v>
      </c>
      <c r="AE50" s="148">
        <v>1.2949999999999999</v>
      </c>
      <c r="AF50" s="148">
        <v>1.2769999999999999</v>
      </c>
      <c r="AG50" s="148">
        <v>1.274</v>
      </c>
      <c r="AH50" s="148">
        <v>1.276</v>
      </c>
      <c r="AI50" s="148">
        <v>1.272</v>
      </c>
      <c r="AJ50" s="148">
        <v>1.2649999999999999</v>
      </c>
      <c r="AK50" s="148">
        <v>1.28</v>
      </c>
      <c r="AL50" s="148">
        <v>1.2809999999999999</v>
      </c>
      <c r="AM50" s="148">
        <v>1.282</v>
      </c>
      <c r="AN50" s="148">
        <v>1.2669999999999999</v>
      </c>
      <c r="AO50" s="148">
        <v>1.262</v>
      </c>
      <c r="AP50" s="148">
        <v>1.26</v>
      </c>
      <c r="AQ50" s="148">
        <v>1.266</v>
      </c>
      <c r="AR50" s="148">
        <v>1.2789999999999999</v>
      </c>
      <c r="AS50" s="148">
        <v>1.2869999999999999</v>
      </c>
      <c r="AT50" s="148">
        <v>1.278</v>
      </c>
      <c r="AU50" s="148">
        <v>1.2709999999999999</v>
      </c>
      <c r="AV50" s="148">
        <v>1.266</v>
      </c>
      <c r="AW50" s="148">
        <v>262.04300000000001</v>
      </c>
      <c r="AX50" s="148">
        <v>262.029</v>
      </c>
      <c r="AY50" s="148">
        <v>97.697000000000003</v>
      </c>
      <c r="AZ50" s="148">
        <v>97.706000000000003</v>
      </c>
      <c r="BA50" s="148">
        <v>8.0570000000000004</v>
      </c>
      <c r="BB50" s="148">
        <v>8.0470000000000006</v>
      </c>
      <c r="BC50" s="148">
        <v>8.0579999999999998</v>
      </c>
      <c r="BD50" s="148">
        <v>8.0519999999999996</v>
      </c>
      <c r="BE50" s="148">
        <v>0.35499999999999998</v>
      </c>
      <c r="BF50" s="148">
        <v>0.33500000000000002</v>
      </c>
      <c r="BG50" s="148">
        <v>0.33500000000000002</v>
      </c>
      <c r="BH50" s="148">
        <v>0.33900000000000002</v>
      </c>
      <c r="BI50" s="148">
        <v>0.34399999999999997</v>
      </c>
      <c r="BJ50" s="148">
        <v>0.33400000000000002</v>
      </c>
      <c r="BK50" s="148">
        <v>0.308</v>
      </c>
      <c r="BL50" s="148">
        <v>0.34799999999999998</v>
      </c>
      <c r="BM50" s="148">
        <v>0.34100000000000003</v>
      </c>
      <c r="BN50" s="148">
        <v>0.33400000000000002</v>
      </c>
      <c r="BO50" s="148">
        <v>0.34200000000000003</v>
      </c>
      <c r="BP50" s="148">
        <v>0.33800000000000002</v>
      </c>
      <c r="BQ50" s="148">
        <v>0.34699999999999998</v>
      </c>
      <c r="BR50" s="148">
        <v>0.36</v>
      </c>
      <c r="BS50" s="148">
        <v>0.36499999999999999</v>
      </c>
      <c r="BT50" s="148">
        <v>0.34300000000000003</v>
      </c>
      <c r="BU50" s="148">
        <v>0.20200000000000001</v>
      </c>
      <c r="BV50" s="148">
        <v>5.3999999999999999E-2</v>
      </c>
      <c r="BW50" s="148">
        <v>0.57899999999999996</v>
      </c>
      <c r="BX50" s="148">
        <v>0.58499999999999996</v>
      </c>
      <c r="BY50" s="148">
        <v>0.60299999999999998</v>
      </c>
      <c r="BZ50" s="148">
        <v>0.60699999999999998</v>
      </c>
      <c r="CA50" s="148">
        <v>0.63600000000000001</v>
      </c>
      <c r="CB50" s="148">
        <v>3.2000000000000001E-2</v>
      </c>
      <c r="CC50" s="148">
        <v>2.9000000000000001E-2</v>
      </c>
      <c r="CD50" s="148">
        <v>3.2000000000000001E-2</v>
      </c>
      <c r="CE50" s="148">
        <v>3.3000000000000002E-2</v>
      </c>
      <c r="CF50" s="148">
        <v>3.7999999999999999E-2</v>
      </c>
    </row>
    <row r="51" spans="8:84" ht="12.75" customHeight="1">
      <c r="H51" s="178" t="s">
        <v>237</v>
      </c>
      <c r="I51" s="148"/>
      <c r="J51" s="148"/>
      <c r="K51" s="148"/>
      <c r="L51" s="148">
        <v>112.069</v>
      </c>
      <c r="M51" s="148">
        <v>112.086</v>
      </c>
      <c r="N51" s="148">
        <v>112.083</v>
      </c>
      <c r="O51" s="148">
        <v>112.053</v>
      </c>
      <c r="P51" s="148">
        <v>112.08</v>
      </c>
      <c r="Q51" s="148">
        <v>1.292</v>
      </c>
      <c r="R51" s="148">
        <v>1.2929999999999999</v>
      </c>
      <c r="S51" s="148">
        <v>1.3089999999999999</v>
      </c>
      <c r="T51" s="148">
        <v>1.306</v>
      </c>
      <c r="U51" s="148">
        <v>1.302</v>
      </c>
      <c r="V51" s="148">
        <v>1.31</v>
      </c>
      <c r="W51" s="148">
        <v>1.2969999999999999</v>
      </c>
      <c r="X51" s="148">
        <v>1.2809999999999999</v>
      </c>
      <c r="Y51" s="148">
        <v>1.2889999999999999</v>
      </c>
      <c r="Z51" s="148">
        <v>1.2909999999999999</v>
      </c>
      <c r="AA51" s="148">
        <v>1.294</v>
      </c>
      <c r="AB51" s="148">
        <v>1.3080000000000001</v>
      </c>
      <c r="AC51" s="148">
        <v>1.3069999999999999</v>
      </c>
      <c r="AD51" s="148">
        <v>1.298</v>
      </c>
      <c r="AE51" s="148">
        <v>1.292</v>
      </c>
      <c r="AF51" s="148">
        <v>1.2769999999999999</v>
      </c>
      <c r="AG51" s="148">
        <v>1.2729999999999999</v>
      </c>
      <c r="AH51" s="148">
        <v>1.2789999999999999</v>
      </c>
      <c r="AI51" s="148">
        <v>1.2769999999999999</v>
      </c>
      <c r="AJ51" s="148">
        <v>1.2809999999999999</v>
      </c>
      <c r="AK51" s="148">
        <v>1.2769999999999999</v>
      </c>
      <c r="AL51" s="148">
        <v>1.282</v>
      </c>
      <c r="AM51" s="148">
        <v>1.2789999999999999</v>
      </c>
      <c r="AN51" s="148">
        <v>1.2709999999999999</v>
      </c>
      <c r="AO51" s="148">
        <v>1.266</v>
      </c>
      <c r="AP51" s="148">
        <v>1.262</v>
      </c>
      <c r="AQ51" s="148">
        <v>1.2609999999999999</v>
      </c>
      <c r="AR51" s="148">
        <v>1.282</v>
      </c>
      <c r="AS51" s="148">
        <v>1.282</v>
      </c>
      <c r="AT51" s="148">
        <v>1.284</v>
      </c>
      <c r="AU51" s="148">
        <v>1.268</v>
      </c>
      <c r="AV51" s="148">
        <v>1.2689999999999999</v>
      </c>
      <c r="AW51" s="148">
        <v>262.024</v>
      </c>
      <c r="AX51" s="148">
        <v>262.048</v>
      </c>
      <c r="AY51" s="148">
        <v>97.721999999999994</v>
      </c>
      <c r="AZ51" s="148">
        <v>97.722999999999999</v>
      </c>
      <c r="BA51" s="148">
        <v>8.0589999999999993</v>
      </c>
      <c r="BB51" s="148">
        <v>8.0449999999999999</v>
      </c>
      <c r="BC51" s="148">
        <v>8.0549999999999997</v>
      </c>
      <c r="BD51" s="148">
        <v>8.0350000000000001</v>
      </c>
      <c r="BE51" s="148">
        <v>0.34899999999999998</v>
      </c>
      <c r="BF51" s="148">
        <v>0.32100000000000001</v>
      </c>
      <c r="BG51" s="148">
        <v>0.32300000000000001</v>
      </c>
      <c r="BH51" s="148">
        <v>0.34200000000000003</v>
      </c>
      <c r="BI51" s="148">
        <v>0.314</v>
      </c>
      <c r="BJ51" s="148">
        <v>0.33500000000000002</v>
      </c>
      <c r="BK51" s="148">
        <v>0.34200000000000003</v>
      </c>
      <c r="BL51" s="148">
        <v>0.34699999999999998</v>
      </c>
      <c r="BM51" s="148">
        <v>0.33700000000000002</v>
      </c>
      <c r="BN51" s="148">
        <v>0.33100000000000002</v>
      </c>
      <c r="BO51" s="148">
        <v>0.33200000000000002</v>
      </c>
      <c r="BP51" s="148">
        <v>0.33900000000000002</v>
      </c>
      <c r="BQ51" s="148">
        <v>0.34499999999999997</v>
      </c>
      <c r="BR51" s="148">
        <v>0.35799999999999998</v>
      </c>
      <c r="BS51" s="148">
        <v>0.35899999999999999</v>
      </c>
      <c r="BT51" s="148">
        <v>0.33900000000000002</v>
      </c>
      <c r="BU51" s="148">
        <v>0.186</v>
      </c>
      <c r="BV51" s="148">
        <v>4.5999999999999999E-2</v>
      </c>
      <c r="BW51" s="148">
        <v>0.57999999999999996</v>
      </c>
      <c r="BX51" s="148">
        <v>0.58899999999999997</v>
      </c>
      <c r="BY51" s="148">
        <v>0.6</v>
      </c>
      <c r="BZ51" s="148">
        <v>0.60599999999999998</v>
      </c>
      <c r="CA51" s="148">
        <v>0.624</v>
      </c>
      <c r="CB51" s="148">
        <v>0.03</v>
      </c>
      <c r="CC51" s="148">
        <v>2.9000000000000001E-2</v>
      </c>
      <c r="CD51" s="148">
        <v>2.7E-2</v>
      </c>
      <c r="CE51" s="148">
        <v>3.3000000000000002E-2</v>
      </c>
      <c r="CF51" s="148">
        <v>0.04</v>
      </c>
    </row>
    <row r="52" spans="8:84" ht="12.75" customHeight="1">
      <c r="H52" s="178" t="s">
        <v>238</v>
      </c>
      <c r="I52" s="148"/>
      <c r="J52" s="148"/>
      <c r="K52" s="148"/>
      <c r="L52" s="148">
        <v>112.066</v>
      </c>
      <c r="M52" s="148">
        <v>112.06</v>
      </c>
      <c r="N52" s="148">
        <v>112.08199999999999</v>
      </c>
      <c r="O52" s="148">
        <v>112.089</v>
      </c>
      <c r="P52" s="148">
        <v>112.069</v>
      </c>
      <c r="Q52" s="148">
        <v>1.286</v>
      </c>
      <c r="R52" s="148">
        <v>1.2929999999999999</v>
      </c>
      <c r="S52" s="148">
        <v>1.3069999999999999</v>
      </c>
      <c r="T52" s="148">
        <v>1.3</v>
      </c>
      <c r="U52" s="148">
        <v>1.3069999999999999</v>
      </c>
      <c r="V52" s="148">
        <v>1.3109999999999999</v>
      </c>
      <c r="W52" s="148">
        <v>1.294</v>
      </c>
      <c r="X52" s="148">
        <v>1.2809999999999999</v>
      </c>
      <c r="Y52" s="148">
        <v>1.292</v>
      </c>
      <c r="Z52" s="148">
        <v>1.288</v>
      </c>
      <c r="AA52" s="148">
        <v>1.296</v>
      </c>
      <c r="AB52" s="148">
        <v>1.3089999999999999</v>
      </c>
      <c r="AC52" s="148">
        <v>1.3009999999999999</v>
      </c>
      <c r="AD52" s="148">
        <v>1.2929999999999999</v>
      </c>
      <c r="AE52" s="148">
        <v>1.2909999999999999</v>
      </c>
      <c r="AF52" s="148">
        <v>1.276</v>
      </c>
      <c r="AG52" s="148">
        <v>1.2729999999999999</v>
      </c>
      <c r="AH52" s="148">
        <v>1.278</v>
      </c>
      <c r="AI52" s="148">
        <v>1.2729999999999999</v>
      </c>
      <c r="AJ52" s="148">
        <v>1.2809999999999999</v>
      </c>
      <c r="AK52" s="148">
        <v>1.2789999999999999</v>
      </c>
      <c r="AL52" s="148">
        <v>1.2849999999999999</v>
      </c>
      <c r="AM52" s="148">
        <v>1.2809999999999999</v>
      </c>
      <c r="AN52" s="148">
        <v>1.2669999999999999</v>
      </c>
      <c r="AO52" s="148">
        <v>1.266</v>
      </c>
      <c r="AP52" s="148">
        <v>1.266</v>
      </c>
      <c r="AQ52" s="148">
        <v>1.26</v>
      </c>
      <c r="AR52" s="148">
        <v>1.28</v>
      </c>
      <c r="AS52" s="148">
        <v>1.284</v>
      </c>
      <c r="AT52" s="148">
        <v>1.28</v>
      </c>
      <c r="AU52" s="148">
        <v>1.2709999999999999</v>
      </c>
      <c r="AV52" s="148">
        <v>1.268</v>
      </c>
      <c r="AW52" s="148">
        <v>262.01499999999999</v>
      </c>
      <c r="AX52" s="148">
        <v>262.00599999999997</v>
      </c>
      <c r="AY52" s="148">
        <v>97.71</v>
      </c>
      <c r="AZ52" s="148">
        <v>97.697999999999993</v>
      </c>
      <c r="BA52" s="148">
        <v>8.0470000000000006</v>
      </c>
      <c r="BB52" s="148">
        <v>8.0470000000000006</v>
      </c>
      <c r="BC52" s="148">
        <v>8.0519999999999996</v>
      </c>
      <c r="BD52" s="148">
        <v>8.0340000000000007</v>
      </c>
      <c r="BE52" s="148">
        <v>0.35099999999999998</v>
      </c>
      <c r="BF52" s="148">
        <v>0.33600000000000002</v>
      </c>
      <c r="BG52" s="148">
        <v>0.32400000000000001</v>
      </c>
      <c r="BH52" s="148">
        <v>0.33900000000000002</v>
      </c>
      <c r="BI52" s="148">
        <v>0.33300000000000002</v>
      </c>
      <c r="BJ52" s="148">
        <v>0.307</v>
      </c>
      <c r="BK52" s="148">
        <v>0.31900000000000001</v>
      </c>
      <c r="BL52" s="148">
        <v>0.317</v>
      </c>
      <c r="BM52" s="148">
        <v>0.33500000000000002</v>
      </c>
      <c r="BN52" s="148">
        <v>0.34599999999999997</v>
      </c>
      <c r="BO52" s="148">
        <v>0.33900000000000002</v>
      </c>
      <c r="BP52" s="148">
        <v>0.33500000000000002</v>
      </c>
      <c r="BQ52" s="148">
        <v>0.35099999999999998</v>
      </c>
      <c r="BR52" s="148">
        <v>0.35599999999999998</v>
      </c>
      <c r="BS52" s="148">
        <v>0.36299999999999999</v>
      </c>
      <c r="BT52" s="148">
        <v>0.34300000000000003</v>
      </c>
      <c r="BU52" s="148">
        <v>0.191</v>
      </c>
      <c r="BV52" s="148">
        <v>5.1999999999999998E-2</v>
      </c>
      <c r="BW52" s="148">
        <v>0.57999999999999996</v>
      </c>
      <c r="BX52" s="148">
        <v>0.58699999999999997</v>
      </c>
      <c r="BY52" s="148">
        <v>0.60099999999999998</v>
      </c>
      <c r="BZ52" s="148">
        <v>0.60799999999999998</v>
      </c>
      <c r="CA52" s="148">
        <v>0.628</v>
      </c>
      <c r="CB52" s="148">
        <v>3.2000000000000001E-2</v>
      </c>
      <c r="CC52" s="148">
        <v>2.8000000000000001E-2</v>
      </c>
      <c r="CD52" s="148">
        <v>2.7E-2</v>
      </c>
      <c r="CE52" s="148">
        <v>2.7E-2</v>
      </c>
      <c r="CF52" s="148">
        <v>0.04</v>
      </c>
    </row>
    <row r="53" spans="8:84" ht="12.75" customHeight="1">
      <c r="H53" s="178" t="s">
        <v>239</v>
      </c>
      <c r="I53" s="148"/>
      <c r="J53" s="148"/>
      <c r="K53" s="148"/>
      <c r="L53" s="148">
        <v>112.089</v>
      </c>
      <c r="M53" s="148">
        <v>112.093</v>
      </c>
      <c r="N53" s="148">
        <v>112.05800000000001</v>
      </c>
      <c r="O53" s="148">
        <v>112.07899999999999</v>
      </c>
      <c r="P53" s="148">
        <v>112.093</v>
      </c>
      <c r="Q53" s="148">
        <v>1.2849999999999999</v>
      </c>
      <c r="R53" s="148">
        <v>1.292</v>
      </c>
      <c r="S53" s="148">
        <v>1.3029999999999999</v>
      </c>
      <c r="T53" s="148">
        <v>1.294</v>
      </c>
      <c r="U53" s="148">
        <v>1.3009999999999999</v>
      </c>
      <c r="V53" s="148">
        <v>1.3080000000000001</v>
      </c>
      <c r="W53" s="148">
        <v>1.296</v>
      </c>
      <c r="X53" s="148">
        <v>1.282</v>
      </c>
      <c r="Y53" s="148">
        <v>1.29</v>
      </c>
      <c r="Z53" s="148">
        <v>1.29</v>
      </c>
      <c r="AA53" s="148">
        <v>1.298</v>
      </c>
      <c r="AB53" s="148">
        <v>1.3049999999999999</v>
      </c>
      <c r="AC53" s="148">
        <v>1.3049999999999999</v>
      </c>
      <c r="AD53" s="148">
        <v>1.2949999999999999</v>
      </c>
      <c r="AE53" s="148">
        <v>1.29</v>
      </c>
      <c r="AF53" s="148">
        <v>1.276</v>
      </c>
      <c r="AG53" s="148">
        <v>1.2729999999999999</v>
      </c>
      <c r="AH53" s="148">
        <v>1.2769999999999999</v>
      </c>
      <c r="AI53" s="148">
        <v>1.276</v>
      </c>
      <c r="AJ53" s="148">
        <v>1.286</v>
      </c>
      <c r="AK53" s="148">
        <v>1.2689999999999999</v>
      </c>
      <c r="AL53" s="148">
        <v>1.2769999999999999</v>
      </c>
      <c r="AM53" s="148">
        <v>1.2829999999999999</v>
      </c>
      <c r="AN53" s="148">
        <v>1.268</v>
      </c>
      <c r="AO53" s="148">
        <v>1.266</v>
      </c>
      <c r="AP53" s="148">
        <v>1.266</v>
      </c>
      <c r="AQ53" s="148">
        <v>1.2649999999999999</v>
      </c>
      <c r="AR53" s="148">
        <v>1.286</v>
      </c>
      <c r="AS53" s="148">
        <v>1.2789999999999999</v>
      </c>
      <c r="AT53" s="148">
        <v>1.284</v>
      </c>
      <c r="AU53" s="148">
        <v>1.268</v>
      </c>
      <c r="AV53" s="148">
        <v>1.266</v>
      </c>
      <c r="AW53" s="148">
        <v>262.02800000000002</v>
      </c>
      <c r="AX53" s="148">
        <v>262.05</v>
      </c>
      <c r="AY53" s="148">
        <v>97.668000000000006</v>
      </c>
      <c r="AZ53" s="148">
        <v>97.697000000000003</v>
      </c>
      <c r="BA53" s="148">
        <v>8.0519999999999996</v>
      </c>
      <c r="BB53" s="148">
        <v>8.0489999999999995</v>
      </c>
      <c r="BC53" s="148">
        <v>8.0489999999999995</v>
      </c>
      <c r="BD53" s="148">
        <v>8.0489999999999995</v>
      </c>
      <c r="BE53" s="148">
        <v>0.35299999999999998</v>
      </c>
      <c r="BF53" s="148">
        <v>0.32900000000000001</v>
      </c>
      <c r="BG53" s="148">
        <v>0.33100000000000002</v>
      </c>
      <c r="BH53" s="148">
        <v>0.34799999999999998</v>
      </c>
      <c r="BI53" s="148">
        <v>0.32200000000000001</v>
      </c>
      <c r="BJ53" s="148">
        <v>0.32400000000000001</v>
      </c>
      <c r="BK53" s="148">
        <v>0.32300000000000001</v>
      </c>
      <c r="BL53" s="148">
        <v>0.315</v>
      </c>
      <c r="BM53" s="148">
        <v>0.33600000000000002</v>
      </c>
      <c r="BN53" s="148">
        <v>0.32700000000000001</v>
      </c>
      <c r="BO53" s="148">
        <v>0.33400000000000002</v>
      </c>
      <c r="BP53" s="148">
        <v>0.33400000000000002</v>
      </c>
      <c r="BQ53" s="148">
        <v>0.35599999999999998</v>
      </c>
      <c r="BR53" s="148">
        <v>0.36099999999999999</v>
      </c>
      <c r="BS53" s="148">
        <v>0.36399999999999999</v>
      </c>
      <c r="BT53" s="148">
        <v>0.34799999999999998</v>
      </c>
      <c r="BU53" s="148">
        <v>0.187</v>
      </c>
      <c r="BV53" s="148">
        <v>0.05</v>
      </c>
      <c r="BW53" s="148">
        <v>0.57999999999999996</v>
      </c>
      <c r="BX53" s="148">
        <v>0.59</v>
      </c>
      <c r="BY53" s="148">
        <v>0.60399999999999998</v>
      </c>
      <c r="BZ53" s="148">
        <v>0.60399999999999998</v>
      </c>
      <c r="CA53" s="148">
        <v>0.63800000000000001</v>
      </c>
      <c r="CB53" s="148">
        <v>3.4000000000000002E-2</v>
      </c>
      <c r="CC53" s="148">
        <v>2.8000000000000001E-2</v>
      </c>
      <c r="CD53" s="148">
        <v>0.03</v>
      </c>
      <c r="CE53" s="148">
        <v>3.4000000000000002E-2</v>
      </c>
      <c r="CF53" s="148">
        <v>4.2000000000000003E-2</v>
      </c>
    </row>
    <row r="54" spans="8:84" ht="12.75" customHeight="1">
      <c r="H54" s="178" t="s">
        <v>240</v>
      </c>
      <c r="I54" s="148"/>
      <c r="J54" s="148"/>
      <c r="K54" s="148"/>
      <c r="L54" s="148">
        <v>112.053</v>
      </c>
      <c r="M54" s="148">
        <v>112.065</v>
      </c>
      <c r="N54" s="148">
        <v>112.062</v>
      </c>
      <c r="O54" s="148">
        <v>112.057</v>
      </c>
      <c r="P54" s="148">
        <v>112.075</v>
      </c>
      <c r="Q54" s="148">
        <v>1.286</v>
      </c>
      <c r="R54" s="148">
        <v>1.292</v>
      </c>
      <c r="S54" s="148">
        <v>1.3069999999999999</v>
      </c>
      <c r="T54" s="148">
        <v>1.3009999999999999</v>
      </c>
      <c r="U54" s="148">
        <v>1.3049999999999999</v>
      </c>
      <c r="V54" s="148">
        <v>1.3080000000000001</v>
      </c>
      <c r="W54" s="148">
        <v>1.2949999999999999</v>
      </c>
      <c r="X54" s="148">
        <v>1.2809999999999999</v>
      </c>
      <c r="Y54" s="148">
        <v>1.292</v>
      </c>
      <c r="Z54" s="148">
        <v>1.2889999999999999</v>
      </c>
      <c r="AA54" s="148">
        <v>1.296</v>
      </c>
      <c r="AB54" s="148">
        <v>1.3080000000000001</v>
      </c>
      <c r="AC54" s="148">
        <v>1.3</v>
      </c>
      <c r="AD54" s="148">
        <v>1.3</v>
      </c>
      <c r="AE54" s="148">
        <v>1.2929999999999999</v>
      </c>
      <c r="AF54" s="148">
        <v>1.278</v>
      </c>
      <c r="AG54" s="148">
        <v>1.276</v>
      </c>
      <c r="AH54" s="148">
        <v>1.2789999999999999</v>
      </c>
      <c r="AI54" s="148">
        <v>1.2769999999999999</v>
      </c>
      <c r="AJ54" s="148">
        <v>1.2749999999999999</v>
      </c>
      <c r="AK54" s="148">
        <v>1.2789999999999999</v>
      </c>
      <c r="AL54" s="148">
        <v>1.28</v>
      </c>
      <c r="AM54" s="148">
        <v>1.282</v>
      </c>
      <c r="AN54" s="148">
        <v>1.268</v>
      </c>
      <c r="AO54" s="148">
        <v>1.2649999999999999</v>
      </c>
      <c r="AP54" s="148">
        <v>1.2629999999999999</v>
      </c>
      <c r="AQ54" s="148">
        <v>1.2649999999999999</v>
      </c>
      <c r="AR54" s="148">
        <v>1.28</v>
      </c>
      <c r="AS54" s="148">
        <v>1.2789999999999999</v>
      </c>
      <c r="AT54" s="148">
        <v>1.282</v>
      </c>
      <c r="AU54" s="148">
        <v>1.2749999999999999</v>
      </c>
      <c r="AV54" s="148">
        <v>1.2649999999999999</v>
      </c>
      <c r="AW54" s="148">
        <v>262.04500000000002</v>
      </c>
      <c r="AX54" s="148">
        <v>262.05599999999998</v>
      </c>
      <c r="AY54" s="148">
        <v>97.728999999999999</v>
      </c>
      <c r="AZ54" s="148">
        <v>97.685000000000002</v>
      </c>
      <c r="BA54" s="148">
        <v>8.0589999999999993</v>
      </c>
      <c r="BB54" s="148">
        <v>8.0470000000000006</v>
      </c>
      <c r="BC54" s="148">
        <v>8.0500000000000007</v>
      </c>
      <c r="BD54" s="148">
        <v>8.0519999999999996</v>
      </c>
      <c r="BE54" s="148">
        <v>0.35699999999999998</v>
      </c>
      <c r="BF54" s="148">
        <v>0.34</v>
      </c>
      <c r="BG54" s="148">
        <v>0.34200000000000003</v>
      </c>
      <c r="BH54" s="148">
        <v>0.34100000000000003</v>
      </c>
      <c r="BI54" s="148">
        <v>0.34300000000000003</v>
      </c>
      <c r="BJ54" s="148">
        <v>0.314</v>
      </c>
      <c r="BK54" s="148">
        <v>0.318</v>
      </c>
      <c r="BL54" s="148">
        <v>0.34399999999999997</v>
      </c>
      <c r="BM54" s="148">
        <v>0.34899999999999998</v>
      </c>
      <c r="BN54" s="148">
        <v>0.33</v>
      </c>
      <c r="BO54" s="148">
        <v>0.33700000000000002</v>
      </c>
      <c r="BP54" s="148">
        <v>0.34200000000000003</v>
      </c>
      <c r="BQ54" s="148">
        <v>0.35099999999999998</v>
      </c>
      <c r="BR54" s="148">
        <v>0.35799999999999998</v>
      </c>
      <c r="BS54" s="148">
        <v>0.36199999999999999</v>
      </c>
      <c r="BT54" s="148">
        <v>0.33900000000000002</v>
      </c>
      <c r="BU54" s="148">
        <v>0.19600000000000001</v>
      </c>
      <c r="BV54" s="148">
        <v>0.05</v>
      </c>
      <c r="BW54" s="148">
        <v>0.57999999999999996</v>
      </c>
      <c r="BX54" s="148">
        <v>0.58599999999999997</v>
      </c>
      <c r="BY54" s="148">
        <v>0.60899999999999999</v>
      </c>
      <c r="BZ54" s="148">
        <v>0.60399999999999998</v>
      </c>
      <c r="CA54" s="148">
        <v>0.61899999999999999</v>
      </c>
      <c r="CB54" s="148">
        <v>3.1E-2</v>
      </c>
      <c r="CC54" s="148">
        <v>0.03</v>
      </c>
      <c r="CD54" s="148">
        <v>2.9000000000000001E-2</v>
      </c>
      <c r="CE54" s="148">
        <v>2.9000000000000001E-2</v>
      </c>
      <c r="CF54" s="148">
        <v>3.7999999999999999E-2</v>
      </c>
    </row>
    <row r="55" spans="8:84" ht="12.75" customHeight="1">
      <c r="H55" s="178" t="s">
        <v>241</v>
      </c>
      <c r="I55" s="148"/>
      <c r="J55" s="148"/>
      <c r="K55" s="148"/>
      <c r="L55" s="148">
        <v>112.077</v>
      </c>
      <c r="M55" s="148">
        <v>112.05800000000001</v>
      </c>
      <c r="N55" s="148">
        <v>112.084</v>
      </c>
      <c r="O55" s="148">
        <v>112.05200000000001</v>
      </c>
      <c r="P55" s="148">
        <v>112.068</v>
      </c>
      <c r="Q55" s="148">
        <v>1.292</v>
      </c>
      <c r="R55" s="148">
        <v>1.2909999999999999</v>
      </c>
      <c r="S55" s="148">
        <v>1.3029999999999999</v>
      </c>
      <c r="T55" s="148">
        <v>1.304</v>
      </c>
      <c r="U55" s="148">
        <v>1.302</v>
      </c>
      <c r="V55" s="148">
        <v>1.31</v>
      </c>
      <c r="W55" s="148">
        <v>1.2929999999999999</v>
      </c>
      <c r="X55" s="148">
        <v>1.2789999999999999</v>
      </c>
      <c r="Y55" s="148">
        <v>1.292</v>
      </c>
      <c r="Z55" s="148">
        <v>1.2869999999999999</v>
      </c>
      <c r="AA55" s="148">
        <v>1.2969999999999999</v>
      </c>
      <c r="AB55" s="148">
        <v>1.3080000000000001</v>
      </c>
      <c r="AC55" s="148">
        <v>1.3029999999999999</v>
      </c>
      <c r="AD55" s="148">
        <v>1.294</v>
      </c>
      <c r="AE55" s="148">
        <v>1.292</v>
      </c>
      <c r="AF55" s="148">
        <v>1.276</v>
      </c>
      <c r="AG55" s="148">
        <v>1.2749999999999999</v>
      </c>
      <c r="AH55" s="148">
        <v>1.2769999999999999</v>
      </c>
      <c r="AI55" s="148">
        <v>1.2809999999999999</v>
      </c>
      <c r="AJ55" s="148">
        <v>1.282</v>
      </c>
      <c r="AK55" s="148">
        <v>1.27</v>
      </c>
      <c r="AL55" s="148">
        <v>1.282</v>
      </c>
      <c r="AM55" s="148">
        <v>1.278</v>
      </c>
      <c r="AN55" s="148">
        <v>1.272</v>
      </c>
      <c r="AO55" s="148">
        <v>1.2649999999999999</v>
      </c>
      <c r="AP55" s="148">
        <v>1.2629999999999999</v>
      </c>
      <c r="AQ55" s="148">
        <v>1.262</v>
      </c>
      <c r="AR55" s="148">
        <v>1.28</v>
      </c>
      <c r="AS55" s="148">
        <v>1.2869999999999999</v>
      </c>
      <c r="AT55" s="148">
        <v>1.2789999999999999</v>
      </c>
      <c r="AU55" s="148">
        <v>1.2689999999999999</v>
      </c>
      <c r="AV55" s="148">
        <v>1.268</v>
      </c>
      <c r="AW55" s="148">
        <v>262.00299999999999</v>
      </c>
      <c r="AX55" s="148">
        <v>262.03199999999998</v>
      </c>
      <c r="AY55" s="148">
        <v>97.665999999999997</v>
      </c>
      <c r="AZ55" s="148">
        <v>97.701999999999998</v>
      </c>
      <c r="BA55" s="148">
        <v>8.0459999999999994</v>
      </c>
      <c r="BB55" s="148">
        <v>8.0399999999999991</v>
      </c>
      <c r="BC55" s="148">
        <v>8.0510000000000002</v>
      </c>
      <c r="BD55" s="148">
        <v>8.0380000000000003</v>
      </c>
      <c r="BE55" s="148">
        <v>0.35099999999999998</v>
      </c>
      <c r="BF55" s="148">
        <v>0.33700000000000002</v>
      </c>
      <c r="BG55" s="148">
        <v>0.32800000000000001</v>
      </c>
      <c r="BH55" s="148">
        <v>0.33900000000000002</v>
      </c>
      <c r="BI55" s="148">
        <v>0.315</v>
      </c>
      <c r="BJ55" s="148">
        <v>0.33300000000000002</v>
      </c>
      <c r="BK55" s="148">
        <v>0.30399999999999999</v>
      </c>
      <c r="BL55" s="148">
        <v>0.312</v>
      </c>
      <c r="BM55" s="148">
        <v>0.34799999999999998</v>
      </c>
      <c r="BN55" s="148">
        <v>0.35</v>
      </c>
      <c r="BO55" s="148">
        <v>0.33300000000000002</v>
      </c>
      <c r="BP55" s="148">
        <v>0.33800000000000002</v>
      </c>
      <c r="BQ55" s="148">
        <v>0.36499999999999999</v>
      </c>
      <c r="BR55" s="148">
        <v>0.36499999999999999</v>
      </c>
      <c r="BS55" s="148">
        <v>0.35099999999999998</v>
      </c>
      <c r="BT55" s="148">
        <v>0.34399999999999997</v>
      </c>
      <c r="BU55" s="148">
        <v>0.20200000000000001</v>
      </c>
      <c r="BV55" s="148">
        <v>0.05</v>
      </c>
      <c r="BW55" s="148">
        <v>0.57899999999999996</v>
      </c>
      <c r="BX55" s="148">
        <v>0.59099999999999997</v>
      </c>
      <c r="BY55" s="148">
        <v>0.60799999999999998</v>
      </c>
      <c r="BZ55" s="148">
        <v>0.60499999999999998</v>
      </c>
      <c r="CA55" s="148">
        <v>0.628</v>
      </c>
      <c r="CB55" s="148">
        <v>3.2000000000000001E-2</v>
      </c>
      <c r="CC55" s="148">
        <v>2.8000000000000001E-2</v>
      </c>
      <c r="CD55" s="148">
        <v>2.9000000000000001E-2</v>
      </c>
      <c r="CE55" s="148">
        <v>0.03</v>
      </c>
      <c r="CF55" s="148">
        <v>5.1999999999999998E-2</v>
      </c>
    </row>
    <row r="56" spans="8:84" ht="12.75" customHeight="1">
      <c r="H56" s="178" t="s">
        <v>242</v>
      </c>
      <c r="I56" s="148"/>
      <c r="J56" s="148"/>
      <c r="K56" s="148"/>
      <c r="L56" s="148">
        <v>112.054</v>
      </c>
      <c r="M56" s="148">
        <v>112.074</v>
      </c>
      <c r="N56" s="148">
        <v>112.066</v>
      </c>
      <c r="O56" s="148">
        <v>112.1</v>
      </c>
      <c r="P56" s="148">
        <v>112.07899999999999</v>
      </c>
      <c r="Q56" s="148">
        <v>1.2849999999999999</v>
      </c>
      <c r="R56" s="148">
        <v>1.2909999999999999</v>
      </c>
      <c r="S56" s="148">
        <v>1.3029999999999999</v>
      </c>
      <c r="T56" s="148">
        <v>1.3</v>
      </c>
      <c r="U56" s="148">
        <v>1.3080000000000001</v>
      </c>
      <c r="V56" s="148">
        <v>1.3089999999999999</v>
      </c>
      <c r="W56" s="148">
        <v>1.2969999999999999</v>
      </c>
      <c r="X56" s="148">
        <v>1.282</v>
      </c>
      <c r="Y56" s="148">
        <v>1.29</v>
      </c>
      <c r="Z56" s="148">
        <v>1.286</v>
      </c>
      <c r="AA56" s="148">
        <v>1.294</v>
      </c>
      <c r="AB56" s="148">
        <v>1.31</v>
      </c>
      <c r="AC56" s="148">
        <v>1.302</v>
      </c>
      <c r="AD56" s="148">
        <v>1.29</v>
      </c>
      <c r="AE56" s="148">
        <v>1.2909999999999999</v>
      </c>
      <c r="AF56" s="148">
        <v>1.278</v>
      </c>
      <c r="AG56" s="148">
        <v>1.2729999999999999</v>
      </c>
      <c r="AH56" s="148">
        <v>1.28</v>
      </c>
      <c r="AI56" s="148">
        <v>1.2789999999999999</v>
      </c>
      <c r="AJ56" s="148">
        <v>1.27</v>
      </c>
      <c r="AK56" s="148">
        <v>1.2829999999999999</v>
      </c>
      <c r="AL56" s="148">
        <v>1.2789999999999999</v>
      </c>
      <c r="AM56" s="148">
        <v>1.282</v>
      </c>
      <c r="AN56" s="148">
        <v>1.27</v>
      </c>
      <c r="AO56" s="148">
        <v>1.2609999999999999</v>
      </c>
      <c r="AP56" s="148">
        <v>1.2649999999999999</v>
      </c>
      <c r="AQ56" s="148">
        <v>1.2609999999999999</v>
      </c>
      <c r="AR56" s="148">
        <v>1.2809999999999999</v>
      </c>
      <c r="AS56" s="148">
        <v>1.284</v>
      </c>
      <c r="AT56" s="148">
        <v>1.282</v>
      </c>
      <c r="AU56" s="148">
        <v>1.27</v>
      </c>
      <c r="AV56" s="148">
        <v>1.266</v>
      </c>
      <c r="AW56" s="148">
        <v>262.05500000000001</v>
      </c>
      <c r="AX56" s="148">
        <v>262.04000000000002</v>
      </c>
      <c r="AY56" s="148">
        <v>97.655000000000001</v>
      </c>
      <c r="AZ56" s="148">
        <v>97.68</v>
      </c>
      <c r="BA56" s="148">
        <v>8.0589999999999993</v>
      </c>
      <c r="BB56" s="148">
        <v>8.0500000000000007</v>
      </c>
      <c r="BC56" s="148">
        <v>8.0549999999999997</v>
      </c>
      <c r="BD56" s="148">
        <v>8.0470000000000006</v>
      </c>
      <c r="BE56" s="148">
        <v>0.34799999999999998</v>
      </c>
      <c r="BF56" s="148">
        <v>0.33900000000000002</v>
      </c>
      <c r="BG56" s="148">
        <v>0.34</v>
      </c>
      <c r="BH56" s="148">
        <v>0.33800000000000002</v>
      </c>
      <c r="BI56" s="148">
        <v>0.309</v>
      </c>
      <c r="BJ56" s="148">
        <v>0.316</v>
      </c>
      <c r="BK56" s="148">
        <v>0.308</v>
      </c>
      <c r="BL56" s="148">
        <v>0.317</v>
      </c>
      <c r="BM56" s="148">
        <v>0.34399999999999997</v>
      </c>
      <c r="BN56" s="148">
        <v>0.35199999999999998</v>
      </c>
      <c r="BO56" s="148">
        <v>0.34</v>
      </c>
      <c r="BP56" s="148">
        <v>0.32900000000000001</v>
      </c>
      <c r="BQ56" s="148">
        <v>0.372</v>
      </c>
      <c r="BR56" s="148">
        <v>0.36</v>
      </c>
      <c r="BS56" s="148">
        <v>0.36199999999999999</v>
      </c>
      <c r="BT56" s="148">
        <v>0.35499999999999998</v>
      </c>
      <c r="BU56" s="148">
        <v>0.187</v>
      </c>
      <c r="BV56" s="148">
        <v>0.05</v>
      </c>
      <c r="BW56" s="148">
        <v>0.57899999999999996</v>
      </c>
      <c r="BX56" s="148">
        <v>0.58599999999999997</v>
      </c>
      <c r="BY56" s="148">
        <v>0.6</v>
      </c>
      <c r="BZ56" s="148">
        <v>0.60399999999999998</v>
      </c>
      <c r="CA56" s="148">
        <v>0.64100000000000001</v>
      </c>
      <c r="CB56" s="148">
        <v>3.1E-2</v>
      </c>
      <c r="CC56" s="148">
        <v>2.7E-2</v>
      </c>
      <c r="CD56" s="148">
        <v>3.1E-2</v>
      </c>
      <c r="CE56" s="148">
        <v>3.1E-2</v>
      </c>
      <c r="CF56" s="148">
        <v>5.1999999999999998E-2</v>
      </c>
    </row>
    <row r="57" spans="8:84" ht="12.75" customHeight="1">
      <c r="H57" s="178" t="s">
        <v>243</v>
      </c>
      <c r="I57" s="148"/>
      <c r="J57" s="148"/>
      <c r="K57" s="148"/>
      <c r="L57" s="148">
        <v>112.053</v>
      </c>
      <c r="M57" s="148">
        <v>112.07599999999999</v>
      </c>
      <c r="N57" s="148">
        <v>112.071</v>
      </c>
      <c r="O57" s="148">
        <v>112.065</v>
      </c>
      <c r="P57" s="148">
        <v>112.08</v>
      </c>
      <c r="Q57" s="148">
        <v>1.2889999999999999</v>
      </c>
      <c r="R57" s="148">
        <v>1.292</v>
      </c>
      <c r="S57" s="148">
        <v>1.304</v>
      </c>
      <c r="T57" s="148">
        <v>1.294</v>
      </c>
      <c r="U57" s="148">
        <v>1.3009999999999999</v>
      </c>
      <c r="V57" s="148">
        <v>1.3109999999999999</v>
      </c>
      <c r="W57" s="148">
        <v>1.294</v>
      </c>
      <c r="X57" s="148">
        <v>1.282</v>
      </c>
      <c r="Y57" s="148">
        <v>1.2909999999999999</v>
      </c>
      <c r="Z57" s="148">
        <v>1.286</v>
      </c>
      <c r="AA57" s="148">
        <v>1.2989999999999999</v>
      </c>
      <c r="AB57" s="148">
        <v>1.3049999999999999</v>
      </c>
      <c r="AC57" s="148">
        <v>1.3009999999999999</v>
      </c>
      <c r="AD57" s="148">
        <v>1.2969999999999999</v>
      </c>
      <c r="AE57" s="148">
        <v>1.292</v>
      </c>
      <c r="AF57" s="148">
        <v>1.28</v>
      </c>
      <c r="AG57" s="148">
        <v>1.2729999999999999</v>
      </c>
      <c r="AH57" s="148">
        <v>1.28</v>
      </c>
      <c r="AI57" s="148">
        <v>1.2729999999999999</v>
      </c>
      <c r="AJ57" s="148">
        <v>1.2889999999999999</v>
      </c>
      <c r="AK57" s="148">
        <v>1.2809999999999999</v>
      </c>
      <c r="AL57" s="148">
        <v>1.2769999999999999</v>
      </c>
      <c r="AM57" s="148">
        <v>1.2809999999999999</v>
      </c>
      <c r="AN57" s="148">
        <v>1.2689999999999999</v>
      </c>
      <c r="AO57" s="148">
        <v>1.266</v>
      </c>
      <c r="AP57" s="148">
        <v>1.2609999999999999</v>
      </c>
      <c r="AQ57" s="148">
        <v>1.268</v>
      </c>
      <c r="AR57" s="148">
        <v>1.2849999999999999</v>
      </c>
      <c r="AS57" s="148">
        <v>1.282</v>
      </c>
      <c r="AT57" s="148">
        <v>1.2789999999999999</v>
      </c>
      <c r="AU57" s="148">
        <v>1.268</v>
      </c>
      <c r="AV57" s="148">
        <v>1.2669999999999999</v>
      </c>
      <c r="AW57" s="148">
        <v>262.01</v>
      </c>
      <c r="AX57" s="148">
        <v>262.05099999999999</v>
      </c>
      <c r="AY57" s="148">
        <v>97.656999999999996</v>
      </c>
      <c r="AZ57" s="148">
        <v>97.694999999999993</v>
      </c>
      <c r="BA57" s="148">
        <v>8.0500000000000007</v>
      </c>
      <c r="BB57" s="148">
        <v>8.0389999999999997</v>
      </c>
      <c r="BC57" s="148">
        <v>8.06</v>
      </c>
      <c r="BD57" s="148">
        <v>8.0540000000000003</v>
      </c>
      <c r="BE57" s="148">
        <v>0.35699999999999998</v>
      </c>
      <c r="BF57" s="148">
        <v>0.33400000000000002</v>
      </c>
      <c r="BG57" s="148">
        <v>0.33800000000000002</v>
      </c>
      <c r="BH57" s="148">
        <v>0.33700000000000002</v>
      </c>
      <c r="BI57" s="148">
        <v>0.32200000000000001</v>
      </c>
      <c r="BJ57" s="148">
        <v>0.30199999999999999</v>
      </c>
      <c r="BK57" s="148">
        <v>0.33600000000000002</v>
      </c>
      <c r="BL57" s="148">
        <v>0.33700000000000002</v>
      </c>
      <c r="BM57" s="148">
        <v>0.34200000000000003</v>
      </c>
      <c r="BN57" s="148">
        <v>0.33700000000000002</v>
      </c>
      <c r="BO57" s="148">
        <v>0.32900000000000001</v>
      </c>
      <c r="BP57" s="148">
        <v>0.34499999999999997</v>
      </c>
      <c r="BQ57" s="148">
        <v>0.35099999999999998</v>
      </c>
      <c r="BR57" s="148">
        <v>0.36099999999999999</v>
      </c>
      <c r="BS57" s="148">
        <v>0.35499999999999998</v>
      </c>
      <c r="BT57" s="148">
        <v>0.33400000000000002</v>
      </c>
      <c r="BU57" s="148">
        <v>0.17699999999999999</v>
      </c>
      <c r="BV57" s="148">
        <v>4.3999999999999997E-2</v>
      </c>
      <c r="BW57" s="148">
        <v>0.57999999999999996</v>
      </c>
      <c r="BX57" s="148">
        <v>0.58599999999999997</v>
      </c>
      <c r="BY57" s="148">
        <v>0.61</v>
      </c>
      <c r="BZ57" s="148">
        <v>0.60699999999999998</v>
      </c>
      <c r="CA57" s="148">
        <v>0.63100000000000001</v>
      </c>
      <c r="CB57" s="148">
        <v>3.1E-2</v>
      </c>
      <c r="CC57" s="148">
        <v>2.9000000000000001E-2</v>
      </c>
      <c r="CD57" s="148">
        <v>2.9000000000000001E-2</v>
      </c>
      <c r="CE57" s="148">
        <v>3.2000000000000001E-2</v>
      </c>
      <c r="CF57" s="148">
        <v>4.3999999999999997E-2</v>
      </c>
    </row>
    <row r="58" spans="8:84" ht="12" customHeight="1">
      <c r="H58" s="178" t="s">
        <v>244</v>
      </c>
      <c r="I58" s="148"/>
      <c r="J58" s="148"/>
      <c r="K58" s="148"/>
      <c r="L58" s="148">
        <v>112.06399999999999</v>
      </c>
      <c r="M58" s="148">
        <v>112.078</v>
      </c>
      <c r="N58" s="148">
        <v>112.102</v>
      </c>
      <c r="O58" s="148">
        <v>112.054</v>
      </c>
      <c r="P58" s="148">
        <v>112.056</v>
      </c>
      <c r="Q58" s="148">
        <v>1.288</v>
      </c>
      <c r="R58" s="148">
        <v>1.2889999999999999</v>
      </c>
      <c r="S58" s="148">
        <v>1.3080000000000001</v>
      </c>
      <c r="T58" s="148">
        <v>1.302</v>
      </c>
      <c r="U58" s="148">
        <v>1.306</v>
      </c>
      <c r="V58" s="148">
        <v>1.3089999999999999</v>
      </c>
      <c r="W58" s="148">
        <v>1.2969999999999999</v>
      </c>
      <c r="X58" s="148">
        <v>1.28</v>
      </c>
      <c r="Y58" s="148">
        <v>1.2909999999999999</v>
      </c>
      <c r="Z58" s="148">
        <v>1.2909999999999999</v>
      </c>
      <c r="AA58" s="148">
        <v>1.294</v>
      </c>
      <c r="AB58" s="148">
        <v>1.31</v>
      </c>
      <c r="AC58" s="148">
        <v>1.3069999999999999</v>
      </c>
      <c r="AD58" s="148">
        <v>1.294</v>
      </c>
      <c r="AE58" s="148">
        <v>1.292</v>
      </c>
      <c r="AF58" s="148">
        <v>1.276</v>
      </c>
      <c r="AG58" s="148">
        <v>1.272</v>
      </c>
      <c r="AH58" s="148">
        <v>1.276</v>
      </c>
      <c r="AI58" s="148">
        <v>1.2789999999999999</v>
      </c>
      <c r="AJ58" s="148">
        <v>1.266</v>
      </c>
      <c r="AK58" s="148">
        <v>1.2749999999999999</v>
      </c>
      <c r="AL58" s="148">
        <v>1.284</v>
      </c>
      <c r="AM58" s="148">
        <v>1.282</v>
      </c>
      <c r="AN58" s="148">
        <v>1.27</v>
      </c>
      <c r="AO58" s="148">
        <v>1.264</v>
      </c>
      <c r="AP58" s="148">
        <v>1.264</v>
      </c>
      <c r="AQ58" s="148">
        <v>1.2589999999999999</v>
      </c>
      <c r="AR58" s="148">
        <v>1.28</v>
      </c>
      <c r="AS58" s="148">
        <v>1.2829999999999999</v>
      </c>
      <c r="AT58" s="148">
        <v>1.276</v>
      </c>
      <c r="AU58" s="148">
        <v>1.272</v>
      </c>
      <c r="AV58" s="148">
        <v>1.268</v>
      </c>
      <c r="AW58" s="148">
        <v>262.04000000000002</v>
      </c>
      <c r="AX58" s="148">
        <v>262.06400000000002</v>
      </c>
      <c r="AY58" s="148">
        <v>97.703999999999994</v>
      </c>
      <c r="AZ58" s="148">
        <v>97.695999999999998</v>
      </c>
      <c r="BA58" s="148">
        <v>8.0530000000000008</v>
      </c>
      <c r="BB58" s="148">
        <v>8.0410000000000004</v>
      </c>
      <c r="BC58" s="148">
        <v>8.0549999999999997</v>
      </c>
      <c r="BD58" s="148">
        <v>8.0559999999999992</v>
      </c>
      <c r="BE58" s="148">
        <v>0.35899999999999999</v>
      </c>
      <c r="BF58" s="148">
        <v>0.33900000000000002</v>
      </c>
      <c r="BG58" s="148">
        <v>0.33500000000000002</v>
      </c>
      <c r="BH58" s="148">
        <v>0.34899999999999998</v>
      </c>
      <c r="BI58" s="148">
        <v>0.34899999999999998</v>
      </c>
      <c r="BJ58" s="148">
        <v>0.32800000000000001</v>
      </c>
      <c r="BK58" s="148">
        <v>0.34300000000000003</v>
      </c>
      <c r="BL58" s="148">
        <v>0.33100000000000002</v>
      </c>
      <c r="BM58" s="148">
        <v>0.33400000000000002</v>
      </c>
      <c r="BN58" s="148">
        <v>0.33400000000000002</v>
      </c>
      <c r="BO58" s="148">
        <v>0.34100000000000003</v>
      </c>
      <c r="BP58" s="148">
        <v>0.33800000000000002</v>
      </c>
      <c r="BQ58" s="148">
        <v>0.35799999999999998</v>
      </c>
      <c r="BR58" s="148">
        <v>0.36099999999999999</v>
      </c>
      <c r="BS58" s="148">
        <v>0.36499999999999999</v>
      </c>
      <c r="BT58" s="148">
        <v>0.34599999999999997</v>
      </c>
      <c r="BU58" s="148">
        <v>0.16900000000000001</v>
      </c>
      <c r="BV58" s="148">
        <v>4.5999999999999999E-2</v>
      </c>
      <c r="BW58" s="148">
        <v>0.57999999999999996</v>
      </c>
      <c r="BX58" s="148">
        <v>0.58699999999999997</v>
      </c>
      <c r="BY58" s="148">
        <v>0.60799999999999998</v>
      </c>
      <c r="BZ58" s="148">
        <v>0.60799999999999998</v>
      </c>
      <c r="CA58" s="148">
        <v>0.62</v>
      </c>
      <c r="CB58" s="148">
        <v>3.4000000000000002E-2</v>
      </c>
      <c r="CC58" s="148">
        <v>2.5999999999999999E-2</v>
      </c>
      <c r="CD58" s="148">
        <v>2.9000000000000001E-2</v>
      </c>
      <c r="CE58" s="148">
        <v>3.1E-2</v>
      </c>
      <c r="CF58" s="148">
        <v>4.8000000000000001E-2</v>
      </c>
    </row>
    <row r="59" spans="8:84" ht="12.75" customHeight="1">
      <c r="H59" s="178" t="s">
        <v>245</v>
      </c>
      <c r="I59" s="148"/>
      <c r="J59" s="148"/>
      <c r="K59" s="148"/>
      <c r="L59" s="148">
        <v>112.06</v>
      </c>
      <c r="M59" s="148">
        <v>112.059</v>
      </c>
      <c r="N59" s="148">
        <v>112.087</v>
      </c>
      <c r="O59" s="148">
        <v>112.092</v>
      </c>
      <c r="P59" s="148">
        <v>112.068</v>
      </c>
      <c r="Q59" s="148">
        <v>1.288</v>
      </c>
      <c r="R59" s="148">
        <v>1.2929999999999999</v>
      </c>
      <c r="S59" s="148">
        <v>1.3080000000000001</v>
      </c>
      <c r="T59" s="148">
        <v>1.2969999999999999</v>
      </c>
      <c r="U59" s="148">
        <v>1.3069999999999999</v>
      </c>
      <c r="V59" s="148">
        <v>1.3089999999999999</v>
      </c>
      <c r="W59" s="148">
        <v>1.2949999999999999</v>
      </c>
      <c r="X59" s="148">
        <v>1.28</v>
      </c>
      <c r="Y59" s="148">
        <v>1.2889999999999999</v>
      </c>
      <c r="Z59" s="148">
        <v>1.29</v>
      </c>
      <c r="AA59" s="148">
        <v>1.3</v>
      </c>
      <c r="AB59" s="148">
        <v>1.3080000000000001</v>
      </c>
      <c r="AC59" s="148">
        <v>1.304</v>
      </c>
      <c r="AD59" s="148">
        <v>1.292</v>
      </c>
      <c r="AE59" s="148">
        <v>1.29</v>
      </c>
      <c r="AF59" s="148">
        <v>1.276</v>
      </c>
      <c r="AG59" s="148">
        <v>1.272</v>
      </c>
      <c r="AH59" s="148">
        <v>1.2749999999999999</v>
      </c>
      <c r="AI59" s="148">
        <v>1.278</v>
      </c>
      <c r="AJ59" s="148">
        <v>1.268</v>
      </c>
      <c r="AK59" s="148">
        <v>1.2849999999999999</v>
      </c>
      <c r="AL59" s="148">
        <v>1.2829999999999999</v>
      </c>
      <c r="AM59" s="148">
        <v>1.28</v>
      </c>
      <c r="AN59" s="148">
        <v>1.27</v>
      </c>
      <c r="AO59" s="148">
        <v>1.264</v>
      </c>
      <c r="AP59" s="148">
        <v>1.2649999999999999</v>
      </c>
      <c r="AQ59" s="148">
        <v>1.27</v>
      </c>
      <c r="AR59" s="148">
        <v>1.28</v>
      </c>
      <c r="AS59" s="148">
        <v>1.278</v>
      </c>
      <c r="AT59" s="148">
        <v>1.2769999999999999</v>
      </c>
      <c r="AU59" s="148">
        <v>1.27</v>
      </c>
      <c r="AV59" s="148">
        <v>1.2689999999999999</v>
      </c>
      <c r="AW59" s="148">
        <v>262.05099999999999</v>
      </c>
      <c r="AX59" s="148">
        <v>262.00599999999997</v>
      </c>
      <c r="AY59" s="148">
        <v>97.703000000000003</v>
      </c>
      <c r="AZ59" s="148">
        <v>97.680999999999997</v>
      </c>
      <c r="BA59" s="148">
        <v>8.0540000000000003</v>
      </c>
      <c r="BB59" s="148">
        <v>8.0399999999999991</v>
      </c>
      <c r="BC59" s="148">
        <v>8.0549999999999997</v>
      </c>
      <c r="BD59" s="148">
        <v>8.0350000000000001</v>
      </c>
      <c r="BE59" s="148">
        <v>0.35499999999999998</v>
      </c>
      <c r="BF59" s="148">
        <v>0.34</v>
      </c>
      <c r="BG59" s="148">
        <v>0.33300000000000002</v>
      </c>
      <c r="BH59" s="148">
        <v>0.34599999999999997</v>
      </c>
      <c r="BI59" s="148">
        <v>0.34599999999999997</v>
      </c>
      <c r="BJ59" s="148">
        <v>0.34</v>
      </c>
      <c r="BK59" s="148">
        <v>0.34200000000000003</v>
      </c>
      <c r="BL59" s="148">
        <v>0.34100000000000003</v>
      </c>
      <c r="BM59" s="148">
        <v>0.34799999999999998</v>
      </c>
      <c r="BN59" s="148">
        <v>0.32400000000000001</v>
      </c>
      <c r="BO59" s="148">
        <v>0.33700000000000002</v>
      </c>
      <c r="BP59" s="148">
        <v>0.34499999999999997</v>
      </c>
      <c r="BQ59" s="148">
        <v>0.34699999999999998</v>
      </c>
      <c r="BR59" s="148">
        <v>0.34799999999999998</v>
      </c>
      <c r="BS59" s="148">
        <v>0.35599999999999998</v>
      </c>
      <c r="BT59" s="148">
        <v>0.35399999999999998</v>
      </c>
      <c r="BU59" s="148">
        <v>0.19700000000000001</v>
      </c>
      <c r="BV59" s="148">
        <v>5.6000000000000001E-2</v>
      </c>
      <c r="BW59" s="148">
        <v>0.57899999999999996</v>
      </c>
      <c r="BX59" s="148">
        <v>0.58399999999999996</v>
      </c>
      <c r="BY59" s="148">
        <v>0.61</v>
      </c>
      <c r="BZ59" s="148">
        <v>0.60799999999999998</v>
      </c>
      <c r="CA59" s="148">
        <v>0.63700000000000001</v>
      </c>
      <c r="CB59" s="148">
        <v>3.2000000000000001E-2</v>
      </c>
      <c r="CC59" s="148">
        <v>2.8000000000000001E-2</v>
      </c>
      <c r="CD59" s="148">
        <v>2.9000000000000001E-2</v>
      </c>
      <c r="CE59" s="148">
        <v>3.2000000000000001E-2</v>
      </c>
      <c r="CF59" s="148">
        <v>5.6000000000000001E-2</v>
      </c>
    </row>
    <row r="60" spans="8:84" ht="12.75" customHeight="1">
      <c r="H60" s="178" t="s">
        <v>246</v>
      </c>
      <c r="I60" s="148"/>
      <c r="J60" s="148"/>
      <c r="K60" s="148"/>
      <c r="L60" s="148">
        <v>112.06100000000001</v>
      </c>
      <c r="M60" s="148">
        <v>112.065</v>
      </c>
      <c r="N60" s="148">
        <v>112.086</v>
      </c>
      <c r="O60" s="148">
        <v>112.065</v>
      </c>
      <c r="P60" s="148">
        <v>112.06</v>
      </c>
      <c r="Q60" s="148">
        <v>1.2889999999999999</v>
      </c>
      <c r="R60" s="148">
        <v>1.29</v>
      </c>
      <c r="S60" s="148">
        <v>1.3069999999999999</v>
      </c>
      <c r="T60" s="148">
        <v>1.304</v>
      </c>
      <c r="U60" s="148">
        <v>1.3089999999999999</v>
      </c>
      <c r="V60" s="148">
        <v>1.3089999999999999</v>
      </c>
      <c r="W60" s="148">
        <v>1.2929999999999999</v>
      </c>
      <c r="X60" s="148">
        <v>1.2789999999999999</v>
      </c>
      <c r="Y60" s="148">
        <v>1.2909999999999999</v>
      </c>
      <c r="Z60" s="148">
        <v>1.29</v>
      </c>
      <c r="AA60" s="148">
        <v>1.2949999999999999</v>
      </c>
      <c r="AB60" s="148">
        <v>1.3049999999999999</v>
      </c>
      <c r="AC60" s="148">
        <v>1.2989999999999999</v>
      </c>
      <c r="AD60" s="148">
        <v>1.292</v>
      </c>
      <c r="AE60" s="148">
        <v>1.2909999999999999</v>
      </c>
      <c r="AF60" s="148">
        <v>1.28</v>
      </c>
      <c r="AG60" s="148">
        <v>1.276</v>
      </c>
      <c r="AH60" s="148">
        <v>1.278</v>
      </c>
      <c r="AI60" s="148">
        <v>1.2729999999999999</v>
      </c>
      <c r="AJ60" s="148">
        <v>1.2789999999999999</v>
      </c>
      <c r="AK60" s="148">
        <v>1.274</v>
      </c>
      <c r="AL60" s="148">
        <v>1.2829999999999999</v>
      </c>
      <c r="AM60" s="148">
        <v>1.282</v>
      </c>
      <c r="AN60" s="148">
        <v>1.272</v>
      </c>
      <c r="AO60" s="148">
        <v>1.264</v>
      </c>
      <c r="AP60" s="148">
        <v>1.266</v>
      </c>
      <c r="AQ60" s="148">
        <v>1.2569999999999999</v>
      </c>
      <c r="AR60" s="148">
        <v>1.2829999999999999</v>
      </c>
      <c r="AS60" s="148">
        <v>1.28</v>
      </c>
      <c r="AT60" s="148">
        <v>1.2829999999999999</v>
      </c>
      <c r="AU60" s="148">
        <v>1.2749999999999999</v>
      </c>
      <c r="AV60" s="148">
        <v>1.2689999999999999</v>
      </c>
      <c r="AW60" s="148">
        <v>262.03100000000001</v>
      </c>
      <c r="AX60" s="148">
        <v>262.01499999999999</v>
      </c>
      <c r="AY60" s="148">
        <v>97.710999999999999</v>
      </c>
      <c r="AZ60" s="148">
        <v>97.712999999999994</v>
      </c>
      <c r="BA60" s="148">
        <v>8.0489999999999995</v>
      </c>
      <c r="BB60" s="148">
        <v>8.0510000000000002</v>
      </c>
      <c r="BC60" s="148">
        <v>8.0510000000000002</v>
      </c>
      <c r="BD60" s="148">
        <v>8.0549999999999997</v>
      </c>
      <c r="BE60" s="148">
        <v>0.36299999999999999</v>
      </c>
      <c r="BF60" s="148">
        <v>0.32300000000000001</v>
      </c>
      <c r="BG60" s="148">
        <v>0.32400000000000001</v>
      </c>
      <c r="BH60" s="148">
        <v>0.33700000000000002</v>
      </c>
      <c r="BI60" s="148">
        <v>0.33400000000000002</v>
      </c>
      <c r="BJ60" s="148">
        <v>0.32200000000000001</v>
      </c>
      <c r="BK60" s="148">
        <v>0.32900000000000001</v>
      </c>
      <c r="BL60" s="148">
        <v>0.311</v>
      </c>
      <c r="BM60" s="148">
        <v>0.33300000000000002</v>
      </c>
      <c r="BN60" s="148">
        <v>0.34499999999999997</v>
      </c>
      <c r="BO60" s="148">
        <v>0.33500000000000002</v>
      </c>
      <c r="BP60" s="148">
        <v>0.33800000000000002</v>
      </c>
      <c r="BQ60" s="148">
        <v>0.34399999999999997</v>
      </c>
      <c r="BR60" s="148">
        <v>0.35299999999999998</v>
      </c>
      <c r="BS60" s="148">
        <v>0.34799999999999998</v>
      </c>
      <c r="BT60" s="148">
        <v>0.34300000000000003</v>
      </c>
      <c r="BU60" s="148">
        <v>0.17299999999999999</v>
      </c>
      <c r="BV60" s="148">
        <v>4.5999999999999999E-2</v>
      </c>
      <c r="BW60" s="148">
        <v>0.57999999999999996</v>
      </c>
      <c r="BX60" s="148">
        <v>0.58299999999999996</v>
      </c>
      <c r="BY60" s="148">
        <v>0.61</v>
      </c>
      <c r="BZ60" s="148">
        <v>0.60399999999999998</v>
      </c>
      <c r="CA60" s="148">
        <v>0.63200000000000001</v>
      </c>
      <c r="CB60" s="148">
        <v>2.9000000000000001E-2</v>
      </c>
      <c r="CC60" s="148">
        <v>0.03</v>
      </c>
      <c r="CD60" s="148">
        <v>2.8000000000000001E-2</v>
      </c>
      <c r="CE60" s="148">
        <v>0.03</v>
      </c>
      <c r="CF60" s="148">
        <v>4.5999999999999999E-2</v>
      </c>
    </row>
    <row r="61" spans="8:84" ht="12.75" customHeight="1">
      <c r="H61" s="178" t="s">
        <v>247</v>
      </c>
      <c r="I61" s="148"/>
      <c r="J61" s="148"/>
      <c r="K61" s="148"/>
      <c r="L61" s="148">
        <v>112.07899999999999</v>
      </c>
      <c r="M61" s="148">
        <v>112.053</v>
      </c>
      <c r="N61" s="148">
        <v>112.05500000000001</v>
      </c>
      <c r="O61" s="148">
        <v>112.09699999999999</v>
      </c>
      <c r="P61" s="148">
        <v>112.081</v>
      </c>
      <c r="Q61" s="148">
        <v>1.2889999999999999</v>
      </c>
      <c r="R61" s="148">
        <v>1.2889999999999999</v>
      </c>
      <c r="S61" s="148">
        <v>1.304</v>
      </c>
      <c r="T61" s="148">
        <v>1.2949999999999999</v>
      </c>
      <c r="U61" s="148">
        <v>1.3109999999999999</v>
      </c>
      <c r="V61" s="148">
        <v>1.3109999999999999</v>
      </c>
      <c r="W61" s="148">
        <v>1.292</v>
      </c>
      <c r="X61" s="148">
        <v>1.2789999999999999</v>
      </c>
      <c r="Y61" s="148">
        <v>1.2909999999999999</v>
      </c>
      <c r="Z61" s="148">
        <v>1.288</v>
      </c>
      <c r="AA61" s="148">
        <v>1.298</v>
      </c>
      <c r="AB61" s="148">
        <v>1.31</v>
      </c>
      <c r="AC61" s="148">
        <v>1.3049999999999999</v>
      </c>
      <c r="AD61" s="148">
        <v>1.298</v>
      </c>
      <c r="AE61" s="148">
        <v>1.294</v>
      </c>
      <c r="AF61" s="148">
        <v>1.276</v>
      </c>
      <c r="AG61" s="148">
        <v>1.274</v>
      </c>
      <c r="AH61" s="148">
        <v>1.2749999999999999</v>
      </c>
      <c r="AI61" s="148">
        <v>1.28</v>
      </c>
      <c r="AJ61" s="148">
        <v>1.2789999999999999</v>
      </c>
      <c r="AK61" s="148">
        <v>1.288</v>
      </c>
      <c r="AL61" s="148">
        <v>1.28</v>
      </c>
      <c r="AM61" s="148">
        <v>1.2809999999999999</v>
      </c>
      <c r="AN61" s="148">
        <v>1.272</v>
      </c>
      <c r="AO61" s="148">
        <v>1.262</v>
      </c>
      <c r="AP61" s="148">
        <v>1.2649999999999999</v>
      </c>
      <c r="AQ61" s="148">
        <v>1.2669999999999999</v>
      </c>
      <c r="AR61" s="148">
        <v>1.28</v>
      </c>
      <c r="AS61" s="148">
        <v>1.278</v>
      </c>
      <c r="AT61" s="148">
        <v>1.2769999999999999</v>
      </c>
      <c r="AU61" s="148">
        <v>1.268</v>
      </c>
      <c r="AV61" s="148">
        <v>1.264</v>
      </c>
      <c r="AW61" s="148">
        <v>262.05900000000003</v>
      </c>
      <c r="AX61" s="148">
        <v>262.02499999999998</v>
      </c>
      <c r="AY61" s="148">
        <v>97.712000000000003</v>
      </c>
      <c r="AZ61" s="148">
        <v>97.676000000000002</v>
      </c>
      <c r="BA61" s="148">
        <v>8.0530000000000008</v>
      </c>
      <c r="BB61" s="148">
        <v>8.0449999999999999</v>
      </c>
      <c r="BC61" s="148">
        <v>8.06</v>
      </c>
      <c r="BD61" s="148">
        <v>8.0489999999999995</v>
      </c>
      <c r="BE61" s="148">
        <v>0.35499999999999998</v>
      </c>
      <c r="BF61" s="148">
        <v>0.33300000000000002</v>
      </c>
      <c r="BG61" s="148">
        <v>0.34</v>
      </c>
      <c r="BH61" s="148">
        <v>0.33500000000000002</v>
      </c>
      <c r="BI61" s="148">
        <v>0.35099999999999998</v>
      </c>
      <c r="BJ61" s="148">
        <v>0.33300000000000002</v>
      </c>
      <c r="BK61" s="148">
        <v>0.34200000000000003</v>
      </c>
      <c r="BL61" s="148">
        <v>0.33400000000000002</v>
      </c>
      <c r="BM61" s="148">
        <v>0.34699999999999998</v>
      </c>
      <c r="BN61" s="148">
        <v>0.33600000000000002</v>
      </c>
      <c r="BO61" s="148">
        <v>0.33700000000000002</v>
      </c>
      <c r="BP61" s="148">
        <v>0.34899999999999998</v>
      </c>
      <c r="BQ61" s="148">
        <v>0.35299999999999998</v>
      </c>
      <c r="BR61" s="148">
        <v>0.36</v>
      </c>
      <c r="BS61" s="148">
        <v>0.36199999999999999</v>
      </c>
      <c r="BT61" s="148">
        <v>0.35199999999999998</v>
      </c>
      <c r="BU61" s="148">
        <v>0.17599999999999999</v>
      </c>
      <c r="BV61" s="148">
        <v>7.3999999999999996E-2</v>
      </c>
      <c r="BW61" s="148">
        <v>0.57899999999999996</v>
      </c>
      <c r="BX61" s="148">
        <v>0.58899999999999997</v>
      </c>
      <c r="BY61" s="148">
        <v>0.61299999999999999</v>
      </c>
      <c r="BZ61" s="148">
        <v>0.60399999999999998</v>
      </c>
      <c r="CA61" s="148">
        <v>0.627</v>
      </c>
      <c r="CB61" s="148">
        <v>3.3000000000000002E-2</v>
      </c>
      <c r="CC61" s="148">
        <v>2.7E-2</v>
      </c>
      <c r="CD61" s="148">
        <v>2.8000000000000001E-2</v>
      </c>
      <c r="CE61" s="148">
        <v>3.1E-2</v>
      </c>
      <c r="CF61" s="148">
        <v>5.1999999999999998E-2</v>
      </c>
    </row>
    <row r="62" spans="8:84" ht="12.75" customHeight="1">
      <c r="H62" s="178" t="s">
        <v>248</v>
      </c>
      <c r="I62" s="148"/>
      <c r="J62" s="148"/>
      <c r="K62" s="148"/>
      <c r="L62" s="148">
        <v>112.069</v>
      </c>
      <c r="M62" s="148">
        <v>112.054</v>
      </c>
      <c r="N62" s="148">
        <v>112.087</v>
      </c>
      <c r="O62" s="148">
        <v>112.071</v>
      </c>
      <c r="P62" s="148">
        <v>112.08</v>
      </c>
      <c r="Q62" s="148">
        <v>1.2909999999999999</v>
      </c>
      <c r="R62" s="148">
        <v>1.2929999999999999</v>
      </c>
      <c r="S62" s="148">
        <v>1.3069999999999999</v>
      </c>
      <c r="T62" s="148">
        <v>1.3029999999999999</v>
      </c>
      <c r="U62" s="148">
        <v>1.304</v>
      </c>
      <c r="V62" s="148">
        <v>1.3089999999999999</v>
      </c>
      <c r="W62" s="148">
        <v>1.2949999999999999</v>
      </c>
      <c r="X62" s="148">
        <v>1.282</v>
      </c>
      <c r="Y62" s="148">
        <v>1.2889999999999999</v>
      </c>
      <c r="Z62" s="148">
        <v>1.29</v>
      </c>
      <c r="AA62" s="148">
        <v>1.298</v>
      </c>
      <c r="AB62" s="148">
        <v>1.3109999999999999</v>
      </c>
      <c r="AC62" s="148">
        <v>1.3009999999999999</v>
      </c>
      <c r="AD62" s="148">
        <v>1.298</v>
      </c>
      <c r="AE62" s="148">
        <v>1.292</v>
      </c>
      <c r="AF62" s="148">
        <v>1.278</v>
      </c>
      <c r="AG62" s="148">
        <v>1.272</v>
      </c>
      <c r="AH62" s="148">
        <v>1.2769999999999999</v>
      </c>
      <c r="AI62" s="148">
        <v>1.274</v>
      </c>
      <c r="AJ62" s="148">
        <v>1.2749999999999999</v>
      </c>
      <c r="AK62" s="148">
        <v>1.2709999999999999</v>
      </c>
      <c r="AL62" s="148">
        <v>1.2829999999999999</v>
      </c>
      <c r="AM62" s="148">
        <v>1.282</v>
      </c>
      <c r="AN62" s="148">
        <v>1.266</v>
      </c>
      <c r="AO62" s="148">
        <v>1.2649999999999999</v>
      </c>
      <c r="AP62" s="148">
        <v>1.264</v>
      </c>
      <c r="AQ62" s="148">
        <v>1.2689999999999999</v>
      </c>
      <c r="AR62" s="148">
        <v>1.2849999999999999</v>
      </c>
      <c r="AS62" s="148">
        <v>1.278</v>
      </c>
      <c r="AT62" s="148">
        <v>1.2769999999999999</v>
      </c>
      <c r="AU62" s="148">
        <v>1.27</v>
      </c>
      <c r="AV62" s="148">
        <v>1.2649999999999999</v>
      </c>
      <c r="AW62" s="148">
        <v>262.01900000000001</v>
      </c>
      <c r="AX62" s="148">
        <v>262.04899999999998</v>
      </c>
      <c r="AY62" s="148">
        <v>97.686999999999998</v>
      </c>
      <c r="AZ62" s="148">
        <v>97.683999999999997</v>
      </c>
      <c r="BA62" s="148">
        <v>8.0540000000000003</v>
      </c>
      <c r="BB62" s="148">
        <v>8.0429999999999993</v>
      </c>
      <c r="BC62" s="148">
        <v>8.0530000000000008</v>
      </c>
      <c r="BD62" s="148">
        <v>8.0570000000000004</v>
      </c>
      <c r="BE62" s="148">
        <v>0.34799999999999998</v>
      </c>
      <c r="BF62" s="148">
        <v>0.32200000000000001</v>
      </c>
      <c r="BG62" s="148">
        <v>0.34</v>
      </c>
      <c r="BH62" s="148">
        <v>0.34100000000000003</v>
      </c>
      <c r="BI62" s="148">
        <v>0.34499999999999997</v>
      </c>
      <c r="BJ62" s="148">
        <v>0.30499999999999999</v>
      </c>
      <c r="BK62" s="148">
        <v>0.31</v>
      </c>
      <c r="BL62" s="148">
        <v>0.32800000000000001</v>
      </c>
      <c r="BM62" s="148">
        <v>0.34200000000000003</v>
      </c>
      <c r="BN62" s="148">
        <v>0.33400000000000002</v>
      </c>
      <c r="BO62" s="148">
        <v>0.33500000000000002</v>
      </c>
      <c r="BP62" s="148">
        <v>0.34899999999999998</v>
      </c>
      <c r="BQ62" s="148">
        <v>0.35899999999999999</v>
      </c>
      <c r="BR62" s="148">
        <v>0.35499999999999998</v>
      </c>
      <c r="BS62" s="148">
        <v>0.35799999999999998</v>
      </c>
      <c r="BT62" s="148">
        <v>0.34499999999999997</v>
      </c>
      <c r="BU62" s="148">
        <v>0.187</v>
      </c>
      <c r="BV62" s="148">
        <v>7.8E-2</v>
      </c>
      <c r="BW62" s="148">
        <v>0.57899999999999996</v>
      </c>
      <c r="BX62" s="148">
        <v>0.58499999999999996</v>
      </c>
      <c r="BY62" s="148">
        <v>0.60699999999999998</v>
      </c>
      <c r="BZ62" s="148">
        <v>0.60699999999999998</v>
      </c>
      <c r="CA62" s="148">
        <v>0.63900000000000001</v>
      </c>
      <c r="CB62" s="148">
        <v>3.1E-2</v>
      </c>
      <c r="CC62" s="148">
        <v>2.8000000000000001E-2</v>
      </c>
      <c r="CD62" s="148">
        <v>2.7E-2</v>
      </c>
      <c r="CE62" s="148">
        <v>3.3000000000000002E-2</v>
      </c>
      <c r="CF62" s="148">
        <v>0.04</v>
      </c>
    </row>
    <row r="63" spans="8:84" ht="12.75" customHeight="1">
      <c r="H63" s="178" t="s">
        <v>249</v>
      </c>
      <c r="I63" s="148"/>
      <c r="J63" s="148"/>
      <c r="K63" s="148"/>
      <c r="L63" s="148">
        <v>112.063</v>
      </c>
      <c r="M63" s="148">
        <v>112.09099999999999</v>
      </c>
      <c r="N63" s="148">
        <v>112.06</v>
      </c>
      <c r="O63" s="148">
        <v>112.05800000000001</v>
      </c>
      <c r="P63" s="148">
        <v>112.09699999999999</v>
      </c>
      <c r="Q63" s="148">
        <v>1.2929999999999999</v>
      </c>
      <c r="R63" s="148">
        <v>1.29</v>
      </c>
      <c r="S63" s="148">
        <v>1.304</v>
      </c>
      <c r="T63" s="148">
        <v>1.298</v>
      </c>
      <c r="U63" s="148">
        <v>1.302</v>
      </c>
      <c r="V63" s="148">
        <v>1.3109999999999999</v>
      </c>
      <c r="W63" s="148">
        <v>1.296</v>
      </c>
      <c r="X63" s="148">
        <v>1.278</v>
      </c>
      <c r="Y63" s="148">
        <v>1.288</v>
      </c>
      <c r="Z63" s="148">
        <v>1.288</v>
      </c>
      <c r="AA63" s="148">
        <v>1.2989999999999999</v>
      </c>
      <c r="AB63" s="148">
        <v>1.3029999999999999</v>
      </c>
      <c r="AC63" s="148">
        <v>1.304</v>
      </c>
      <c r="AD63" s="148">
        <v>1.2949999999999999</v>
      </c>
      <c r="AE63" s="148">
        <v>1.2909999999999999</v>
      </c>
      <c r="AF63" s="148">
        <v>1.276</v>
      </c>
      <c r="AG63" s="148">
        <v>1.2749999999999999</v>
      </c>
      <c r="AH63" s="148">
        <v>1.2769999999999999</v>
      </c>
      <c r="AI63" s="148">
        <v>1.274</v>
      </c>
      <c r="AJ63" s="148">
        <v>1.266</v>
      </c>
      <c r="AK63" s="148">
        <v>1.282</v>
      </c>
      <c r="AL63" s="148">
        <v>1.2769999999999999</v>
      </c>
      <c r="AM63" s="148">
        <v>1.282</v>
      </c>
      <c r="AN63" s="148">
        <v>1.2709999999999999</v>
      </c>
      <c r="AO63" s="148">
        <v>1.2649999999999999</v>
      </c>
      <c r="AP63" s="148">
        <v>1.2609999999999999</v>
      </c>
      <c r="AQ63" s="148">
        <v>1.268</v>
      </c>
      <c r="AR63" s="148">
        <v>1.282</v>
      </c>
      <c r="AS63" s="148">
        <v>1.2849999999999999</v>
      </c>
      <c r="AT63" s="148">
        <v>1.276</v>
      </c>
      <c r="AU63" s="148">
        <v>1.2669999999999999</v>
      </c>
      <c r="AV63" s="148">
        <v>1.262</v>
      </c>
      <c r="AW63" s="148">
        <v>262.02</v>
      </c>
      <c r="AX63" s="148">
        <v>262.041</v>
      </c>
      <c r="AY63" s="148">
        <v>97.66</v>
      </c>
      <c r="AZ63" s="148">
        <v>97.69</v>
      </c>
      <c r="BA63" s="148">
        <v>8.048</v>
      </c>
      <c r="BB63" s="148">
        <v>8.0440000000000005</v>
      </c>
      <c r="BC63" s="148">
        <v>8.06</v>
      </c>
      <c r="BD63" s="148">
        <v>8.0510000000000002</v>
      </c>
      <c r="BE63" s="148">
        <v>0.34799999999999998</v>
      </c>
      <c r="BF63" s="148">
        <v>0.33</v>
      </c>
      <c r="BG63" s="148">
        <v>0.34100000000000003</v>
      </c>
      <c r="BH63" s="148">
        <v>0.33800000000000002</v>
      </c>
      <c r="BI63" s="148">
        <v>0.315</v>
      </c>
      <c r="BJ63" s="148">
        <v>0.32800000000000001</v>
      </c>
      <c r="BK63" s="148">
        <v>0.30399999999999999</v>
      </c>
      <c r="BL63" s="148">
        <v>0.33</v>
      </c>
      <c r="BM63" s="148">
        <v>0.33400000000000002</v>
      </c>
      <c r="BN63" s="148">
        <v>0.35099999999999998</v>
      </c>
      <c r="BO63" s="148">
        <v>0.33100000000000002</v>
      </c>
      <c r="BP63" s="148">
        <v>0.33100000000000002</v>
      </c>
      <c r="BQ63" s="148">
        <v>0.35199999999999998</v>
      </c>
      <c r="BR63" s="148">
        <v>0.35</v>
      </c>
      <c r="BS63" s="148">
        <v>0.36599999999999999</v>
      </c>
      <c r="BT63" s="148">
        <v>0.34</v>
      </c>
      <c r="BU63" s="148">
        <v>0.17499999999999999</v>
      </c>
      <c r="BV63" s="148">
        <v>5.3999999999999999E-2</v>
      </c>
      <c r="BW63" s="148">
        <v>0.57999999999999996</v>
      </c>
      <c r="BX63" s="148">
        <v>0.58699999999999997</v>
      </c>
      <c r="BY63" s="148">
        <v>0.60099999999999998</v>
      </c>
      <c r="BZ63" s="148">
        <v>0.60399999999999998</v>
      </c>
      <c r="CA63" s="148">
        <v>0.61599999999999999</v>
      </c>
      <c r="CB63" s="148">
        <v>3.4000000000000002E-2</v>
      </c>
      <c r="CC63" s="148">
        <v>0.03</v>
      </c>
      <c r="CD63" s="148">
        <v>2.8000000000000001E-2</v>
      </c>
      <c r="CE63" s="148">
        <v>3.3000000000000002E-2</v>
      </c>
      <c r="CF63" s="148">
        <v>0.05</v>
      </c>
    </row>
    <row r="64" spans="8:84" ht="12.75" customHeight="1">
      <c r="H64" s="178" t="s">
        <v>250</v>
      </c>
      <c r="I64" s="148"/>
      <c r="J64" s="148"/>
      <c r="K64" s="148"/>
      <c r="L64" s="148">
        <v>112.092</v>
      </c>
      <c r="M64" s="148">
        <v>112.077</v>
      </c>
      <c r="N64" s="148">
        <v>112.09399999999999</v>
      </c>
      <c r="O64" s="148">
        <v>112.08799999999999</v>
      </c>
      <c r="P64" s="148">
        <v>112.093</v>
      </c>
      <c r="Q64" s="148">
        <v>1.2869999999999999</v>
      </c>
      <c r="R64" s="148">
        <v>1.2909999999999999</v>
      </c>
      <c r="S64" s="148">
        <v>1.3049999999999999</v>
      </c>
      <c r="T64" s="148">
        <v>1.306</v>
      </c>
      <c r="U64" s="148">
        <v>1.3109999999999999</v>
      </c>
      <c r="V64" s="148">
        <v>1.31</v>
      </c>
      <c r="W64" s="148">
        <v>1.2929999999999999</v>
      </c>
      <c r="X64" s="148">
        <v>1.2809999999999999</v>
      </c>
      <c r="Y64" s="148">
        <v>1.2889999999999999</v>
      </c>
      <c r="Z64" s="148">
        <v>1.2889999999999999</v>
      </c>
      <c r="AA64" s="148">
        <v>1.298</v>
      </c>
      <c r="AB64" s="148">
        <v>1.3049999999999999</v>
      </c>
      <c r="AC64" s="148">
        <v>1.304</v>
      </c>
      <c r="AD64" s="148">
        <v>1.29</v>
      </c>
      <c r="AE64" s="148">
        <v>1.292</v>
      </c>
      <c r="AF64" s="148">
        <v>1.276</v>
      </c>
      <c r="AG64" s="148">
        <v>1.2749999999999999</v>
      </c>
      <c r="AH64" s="148">
        <v>1.2769999999999999</v>
      </c>
      <c r="AI64" s="148">
        <v>1.2769999999999999</v>
      </c>
      <c r="AJ64" s="148">
        <v>1.274</v>
      </c>
      <c r="AK64" s="148">
        <v>1.2749999999999999</v>
      </c>
      <c r="AL64" s="148">
        <v>1.2789999999999999</v>
      </c>
      <c r="AM64" s="148">
        <v>1.278</v>
      </c>
      <c r="AN64" s="148">
        <v>1.268</v>
      </c>
      <c r="AO64" s="148">
        <v>1.262</v>
      </c>
      <c r="AP64" s="148">
        <v>1.262</v>
      </c>
      <c r="AQ64" s="148">
        <v>1.2629999999999999</v>
      </c>
      <c r="AR64" s="148">
        <v>1.2849999999999999</v>
      </c>
      <c r="AS64" s="148">
        <v>1.2869999999999999</v>
      </c>
      <c r="AT64" s="148">
        <v>1.2749999999999999</v>
      </c>
      <c r="AU64" s="148">
        <v>1.274</v>
      </c>
      <c r="AV64" s="148">
        <v>1.266</v>
      </c>
      <c r="AW64" s="148">
        <v>261.99900000000002</v>
      </c>
      <c r="AX64" s="148">
        <v>262.02600000000001</v>
      </c>
      <c r="AY64" s="148">
        <v>97.721999999999994</v>
      </c>
      <c r="AZ64" s="148">
        <v>97.715000000000003</v>
      </c>
      <c r="BA64" s="148">
        <v>8.0470000000000006</v>
      </c>
      <c r="BB64" s="148">
        <v>8.0440000000000005</v>
      </c>
      <c r="BC64" s="148">
        <v>8.0510000000000002</v>
      </c>
      <c r="BD64" s="148">
        <v>8.0530000000000008</v>
      </c>
      <c r="BE64" s="148">
        <v>0.35899999999999999</v>
      </c>
      <c r="BF64" s="148">
        <v>0.32300000000000001</v>
      </c>
      <c r="BG64" s="148">
        <v>0.32500000000000001</v>
      </c>
      <c r="BH64" s="148">
        <v>0.34699999999999998</v>
      </c>
      <c r="BI64" s="148">
        <v>0.34499999999999997</v>
      </c>
      <c r="BJ64" s="148">
        <v>0.33200000000000002</v>
      </c>
      <c r="BK64" s="148">
        <v>0.33300000000000002</v>
      </c>
      <c r="BL64" s="148">
        <v>0.32300000000000001</v>
      </c>
      <c r="BM64" s="148">
        <v>0.33900000000000002</v>
      </c>
      <c r="BN64" s="148">
        <v>0.34699999999999998</v>
      </c>
      <c r="BO64" s="148">
        <v>0.33700000000000002</v>
      </c>
      <c r="BP64" s="148">
        <v>0.32900000000000001</v>
      </c>
      <c r="BQ64" s="148">
        <v>0.34599999999999997</v>
      </c>
      <c r="BR64" s="148">
        <v>0.35299999999999998</v>
      </c>
      <c r="BS64" s="148">
        <v>0.36399999999999999</v>
      </c>
      <c r="BT64" s="148">
        <v>0.33600000000000002</v>
      </c>
      <c r="BU64" s="148">
        <v>0.189</v>
      </c>
      <c r="BV64" s="148">
        <v>6.8000000000000005E-2</v>
      </c>
      <c r="BW64" s="148">
        <v>0.57899999999999996</v>
      </c>
      <c r="BX64" s="148">
        <v>0.58399999999999996</v>
      </c>
      <c r="BY64" s="148">
        <v>0.6</v>
      </c>
      <c r="BZ64" s="148">
        <v>0.60599999999999998</v>
      </c>
      <c r="CA64" s="148">
        <v>0.63200000000000001</v>
      </c>
      <c r="CB64" s="148">
        <v>0.03</v>
      </c>
      <c r="CC64" s="148">
        <v>0.03</v>
      </c>
      <c r="CD64" s="148">
        <v>2.9000000000000001E-2</v>
      </c>
      <c r="CE64" s="148">
        <v>2.7E-2</v>
      </c>
      <c r="CF64" s="148">
        <v>0.04</v>
      </c>
    </row>
    <row r="65" spans="8:84" ht="12.75" customHeight="1">
      <c r="H65" s="178" t="s">
        <v>251</v>
      </c>
      <c r="I65" s="148"/>
      <c r="J65" s="148"/>
      <c r="K65" s="148"/>
      <c r="L65" s="148">
        <v>112.095</v>
      </c>
      <c r="M65" s="148">
        <v>112.09699999999999</v>
      </c>
      <c r="N65" s="148">
        <v>112.086</v>
      </c>
      <c r="O65" s="148">
        <v>112.072</v>
      </c>
      <c r="P65" s="148">
        <v>112.06</v>
      </c>
      <c r="Q65" s="148">
        <v>1.29</v>
      </c>
      <c r="R65" s="148">
        <v>1.2909999999999999</v>
      </c>
      <c r="S65" s="148">
        <v>1.306</v>
      </c>
      <c r="T65" s="148">
        <v>1.3029999999999999</v>
      </c>
      <c r="U65" s="148">
        <v>1.3089999999999999</v>
      </c>
      <c r="V65" s="148">
        <v>1.31</v>
      </c>
      <c r="W65" s="148">
        <v>1.296</v>
      </c>
      <c r="X65" s="148">
        <v>1.28</v>
      </c>
      <c r="Y65" s="148">
        <v>1.29</v>
      </c>
      <c r="Z65" s="148">
        <v>1.2889999999999999</v>
      </c>
      <c r="AA65" s="148">
        <v>1.2969999999999999</v>
      </c>
      <c r="AB65" s="148">
        <v>1.306</v>
      </c>
      <c r="AC65" s="148">
        <v>1.302</v>
      </c>
      <c r="AD65" s="148">
        <v>1.2909999999999999</v>
      </c>
      <c r="AE65" s="148">
        <v>1.294</v>
      </c>
      <c r="AF65" s="148">
        <v>1.2769999999999999</v>
      </c>
      <c r="AG65" s="148">
        <v>1.2729999999999999</v>
      </c>
      <c r="AH65" s="148">
        <v>1.2769999999999999</v>
      </c>
      <c r="AI65" s="148">
        <v>1.272</v>
      </c>
      <c r="AJ65" s="148">
        <v>1.286</v>
      </c>
      <c r="AK65" s="148">
        <v>1.274</v>
      </c>
      <c r="AL65" s="148">
        <v>1.2769999999999999</v>
      </c>
      <c r="AM65" s="148">
        <v>1.284</v>
      </c>
      <c r="AN65" s="148">
        <v>1.2669999999999999</v>
      </c>
      <c r="AO65" s="148">
        <v>1.2649999999999999</v>
      </c>
      <c r="AP65" s="148">
        <v>1.2609999999999999</v>
      </c>
      <c r="AQ65" s="148">
        <v>1.2689999999999999</v>
      </c>
      <c r="AR65" s="148">
        <v>1.2789999999999999</v>
      </c>
      <c r="AS65" s="148">
        <v>1.286</v>
      </c>
      <c r="AT65" s="148">
        <v>1.276</v>
      </c>
      <c r="AU65" s="148">
        <v>1.268</v>
      </c>
      <c r="AV65" s="148">
        <v>1.268</v>
      </c>
      <c r="AW65" s="148">
        <v>262.01100000000002</v>
      </c>
      <c r="AX65" s="148">
        <v>262.036</v>
      </c>
      <c r="AY65" s="148">
        <v>97.682000000000002</v>
      </c>
      <c r="AZ65" s="148">
        <v>97.677000000000007</v>
      </c>
      <c r="BA65" s="148">
        <v>8.0589999999999993</v>
      </c>
      <c r="BB65" s="148">
        <v>8.0410000000000004</v>
      </c>
      <c r="BC65" s="148">
        <v>8.0510000000000002</v>
      </c>
      <c r="BD65" s="148">
        <v>8.0489999999999995</v>
      </c>
      <c r="BE65" s="148">
        <v>0.35299999999999998</v>
      </c>
      <c r="BF65" s="148">
        <v>0.33700000000000002</v>
      </c>
      <c r="BG65" s="148">
        <v>0.33100000000000002</v>
      </c>
      <c r="BH65" s="148">
        <v>0.34399999999999997</v>
      </c>
      <c r="BI65" s="148">
        <v>0.34</v>
      </c>
      <c r="BJ65" s="148">
        <v>0.34100000000000003</v>
      </c>
      <c r="BK65" s="148">
        <v>0.33500000000000002</v>
      </c>
      <c r="BL65" s="148">
        <v>0.34899999999999998</v>
      </c>
      <c r="BM65" s="148">
        <v>0.35</v>
      </c>
      <c r="BN65" s="148">
        <v>0.34</v>
      </c>
      <c r="BO65" s="148">
        <v>0.33700000000000002</v>
      </c>
      <c r="BP65" s="148">
        <v>0.33100000000000002</v>
      </c>
      <c r="BQ65" s="148">
        <v>0.36799999999999999</v>
      </c>
      <c r="BR65" s="148">
        <v>0.36399999999999999</v>
      </c>
      <c r="BS65" s="148">
        <v>0.35699999999999998</v>
      </c>
      <c r="BT65" s="148">
        <v>0.34399999999999997</v>
      </c>
      <c r="BU65" s="148">
        <v>0.18099999999999999</v>
      </c>
      <c r="BV65" s="148">
        <v>4.8000000000000001E-2</v>
      </c>
      <c r="BW65" s="148">
        <v>0.57899999999999996</v>
      </c>
      <c r="BX65" s="148">
        <v>0.58499999999999996</v>
      </c>
      <c r="BY65" s="148">
        <v>0.61299999999999999</v>
      </c>
      <c r="BZ65" s="148">
        <v>0.60699999999999998</v>
      </c>
      <c r="CA65" s="148">
        <v>0.61799999999999999</v>
      </c>
      <c r="CB65" s="148">
        <v>2.9000000000000001E-2</v>
      </c>
      <c r="CC65" s="148">
        <v>2.7E-2</v>
      </c>
      <c r="CD65" s="148">
        <v>2.8000000000000001E-2</v>
      </c>
      <c r="CE65" s="148">
        <v>3.3000000000000002E-2</v>
      </c>
      <c r="CF65" s="148">
        <v>0.04</v>
      </c>
    </row>
    <row r="66" spans="8:84" ht="12.75" customHeight="1">
      <c r="H66" s="178" t="s">
        <v>252</v>
      </c>
      <c r="I66" s="148"/>
      <c r="J66" s="148"/>
      <c r="K66" s="148"/>
      <c r="L66" s="148">
        <v>112.059</v>
      </c>
      <c r="M66" s="148">
        <v>112.099</v>
      </c>
      <c r="N66" s="148">
        <v>112.08</v>
      </c>
      <c r="O66" s="148">
        <v>112.063</v>
      </c>
      <c r="P66" s="148">
        <v>112.078</v>
      </c>
      <c r="Q66" s="148">
        <v>1.2929999999999999</v>
      </c>
      <c r="R66" s="148">
        <v>1.292</v>
      </c>
      <c r="S66" s="148">
        <v>1.306</v>
      </c>
      <c r="T66" s="148">
        <v>1.2989999999999999</v>
      </c>
      <c r="U66" s="148">
        <v>1.3089999999999999</v>
      </c>
      <c r="V66" s="148">
        <v>1.3089999999999999</v>
      </c>
      <c r="W66" s="148">
        <v>1.296</v>
      </c>
      <c r="X66" s="148">
        <v>1.2789999999999999</v>
      </c>
      <c r="Y66" s="148">
        <v>1.2889999999999999</v>
      </c>
      <c r="Z66" s="148">
        <v>1.288</v>
      </c>
      <c r="AA66" s="148">
        <v>1.3</v>
      </c>
      <c r="AB66" s="148">
        <v>1.31</v>
      </c>
      <c r="AC66" s="148">
        <v>1.3049999999999999</v>
      </c>
      <c r="AD66" s="148">
        <v>1.296</v>
      </c>
      <c r="AE66" s="148">
        <v>1.2929999999999999</v>
      </c>
      <c r="AF66" s="148">
        <v>1.276</v>
      </c>
      <c r="AG66" s="148">
        <v>1.274</v>
      </c>
      <c r="AH66" s="148">
        <v>1.28</v>
      </c>
      <c r="AI66" s="148">
        <v>1.2709999999999999</v>
      </c>
      <c r="AJ66" s="148">
        <v>1.272</v>
      </c>
      <c r="AK66" s="148">
        <v>1.2769999999999999</v>
      </c>
      <c r="AL66" s="148">
        <v>1.2769999999999999</v>
      </c>
      <c r="AM66" s="148">
        <v>1.282</v>
      </c>
      <c r="AN66" s="148">
        <v>1.268</v>
      </c>
      <c r="AO66" s="148">
        <v>1.2629999999999999</v>
      </c>
      <c r="AP66" s="148">
        <v>1.2609999999999999</v>
      </c>
      <c r="AQ66" s="148">
        <v>1.2589999999999999</v>
      </c>
      <c r="AR66" s="148">
        <v>1.2789999999999999</v>
      </c>
      <c r="AS66" s="148">
        <v>1.2849999999999999</v>
      </c>
      <c r="AT66" s="148">
        <v>1.278</v>
      </c>
      <c r="AU66" s="148">
        <v>1.272</v>
      </c>
      <c r="AV66" s="148">
        <v>1.266</v>
      </c>
      <c r="AW66" s="148">
        <v>261.99799999999999</v>
      </c>
      <c r="AX66" s="148">
        <v>262.06099999999998</v>
      </c>
      <c r="AY66" s="148">
        <v>97.671999999999997</v>
      </c>
      <c r="AZ66" s="148">
        <v>97.703999999999994</v>
      </c>
      <c r="BA66" s="148">
        <v>8.048</v>
      </c>
      <c r="BB66" s="148">
        <v>8.0470000000000006</v>
      </c>
      <c r="BC66" s="148">
        <v>8.06</v>
      </c>
      <c r="BD66" s="148">
        <v>8.0429999999999993</v>
      </c>
      <c r="BE66" s="148">
        <v>0.35</v>
      </c>
      <c r="BF66" s="148">
        <v>0.32300000000000001</v>
      </c>
      <c r="BG66" s="148">
        <v>0.32700000000000001</v>
      </c>
      <c r="BH66" s="148">
        <v>0.34799999999999998</v>
      </c>
      <c r="BI66" s="148">
        <v>0.33800000000000002</v>
      </c>
      <c r="BJ66" s="148">
        <v>0.33500000000000002</v>
      </c>
      <c r="BK66" s="148">
        <v>0.313</v>
      </c>
      <c r="BL66" s="148">
        <v>0.32200000000000001</v>
      </c>
      <c r="BM66" s="148">
        <v>0.33300000000000002</v>
      </c>
      <c r="BN66" s="148">
        <v>0.32700000000000001</v>
      </c>
      <c r="BO66" s="148">
        <v>0.33400000000000002</v>
      </c>
      <c r="BP66" s="148">
        <v>0.35</v>
      </c>
      <c r="BQ66" s="148">
        <v>0.34599999999999997</v>
      </c>
      <c r="BR66" s="148">
        <v>0.34899999999999998</v>
      </c>
      <c r="BS66" s="148">
        <v>0.35</v>
      </c>
      <c r="BT66" s="148">
        <v>0.33600000000000002</v>
      </c>
      <c r="BU66" s="148">
        <v>0.19500000000000001</v>
      </c>
      <c r="BV66" s="148">
        <v>7.1999999999999995E-2</v>
      </c>
      <c r="BW66" s="148">
        <v>0.57999999999999996</v>
      </c>
      <c r="BX66" s="148">
        <v>0.58899999999999997</v>
      </c>
      <c r="BY66" s="148">
        <v>0.61299999999999999</v>
      </c>
      <c r="BZ66" s="148">
        <v>0.60599999999999998</v>
      </c>
      <c r="CA66" s="148">
        <v>0.623</v>
      </c>
      <c r="CB66" s="148">
        <v>0.03</v>
      </c>
      <c r="CC66" s="148">
        <v>2.8000000000000001E-2</v>
      </c>
      <c r="CD66" s="148">
        <v>2.9000000000000001E-2</v>
      </c>
      <c r="CE66" s="148">
        <v>3.4000000000000002E-2</v>
      </c>
      <c r="CF66" s="148">
        <v>4.2000000000000003E-2</v>
      </c>
    </row>
    <row r="67" spans="8:84" ht="12.75" customHeight="1">
      <c r="H67" s="178" t="s">
        <v>253</v>
      </c>
      <c r="I67" s="148"/>
      <c r="J67" s="148"/>
      <c r="K67" s="148"/>
      <c r="L67" s="148">
        <v>112.06100000000001</v>
      </c>
      <c r="M67" s="148">
        <v>112.07899999999999</v>
      </c>
      <c r="N67" s="148">
        <v>112.093</v>
      </c>
      <c r="O67" s="148">
        <v>112.098</v>
      </c>
      <c r="P67" s="148">
        <v>112.05200000000001</v>
      </c>
      <c r="Q67" s="148">
        <v>1.2929999999999999</v>
      </c>
      <c r="R67" s="148">
        <v>1.29</v>
      </c>
      <c r="S67" s="148">
        <v>1.306</v>
      </c>
      <c r="T67" s="148">
        <v>1.298</v>
      </c>
      <c r="U67" s="148">
        <v>1.3089999999999999</v>
      </c>
      <c r="V67" s="148">
        <v>1.3089999999999999</v>
      </c>
      <c r="W67" s="148">
        <v>1.2949999999999999</v>
      </c>
      <c r="X67" s="148">
        <v>1.278</v>
      </c>
      <c r="Y67" s="148">
        <v>1.288</v>
      </c>
      <c r="Z67" s="148">
        <v>1.29</v>
      </c>
      <c r="AA67" s="148">
        <v>1.294</v>
      </c>
      <c r="AB67" s="148">
        <v>1.3069999999999999</v>
      </c>
      <c r="AC67" s="148">
        <v>1.302</v>
      </c>
      <c r="AD67" s="148">
        <v>1.296</v>
      </c>
      <c r="AE67" s="148">
        <v>1.2929999999999999</v>
      </c>
      <c r="AF67" s="148">
        <v>1.2769999999999999</v>
      </c>
      <c r="AG67" s="148">
        <v>1.2729999999999999</v>
      </c>
      <c r="AH67" s="148">
        <v>1.276</v>
      </c>
      <c r="AI67" s="148">
        <v>1.278</v>
      </c>
      <c r="AJ67" s="148">
        <v>1.2889999999999999</v>
      </c>
      <c r="AK67" s="148">
        <v>1.2709999999999999</v>
      </c>
      <c r="AL67" s="148">
        <v>1.2829999999999999</v>
      </c>
      <c r="AM67" s="148">
        <v>1.2789999999999999</v>
      </c>
      <c r="AN67" s="148">
        <v>1.27</v>
      </c>
      <c r="AO67" s="148">
        <v>1.262</v>
      </c>
      <c r="AP67" s="148">
        <v>1.262</v>
      </c>
      <c r="AQ67" s="148">
        <v>1.2629999999999999</v>
      </c>
      <c r="AR67" s="148">
        <v>1.282</v>
      </c>
      <c r="AS67" s="148">
        <v>1.2809999999999999</v>
      </c>
      <c r="AT67" s="148">
        <v>1.2749999999999999</v>
      </c>
      <c r="AU67" s="148">
        <v>1.2729999999999999</v>
      </c>
      <c r="AV67" s="148">
        <v>1.2629999999999999</v>
      </c>
      <c r="AW67" s="148">
        <v>262.02100000000002</v>
      </c>
      <c r="AX67" s="148">
        <v>262.01900000000001</v>
      </c>
      <c r="AY67" s="148">
        <v>97.692999999999998</v>
      </c>
      <c r="AZ67" s="148">
        <v>97.712999999999994</v>
      </c>
      <c r="BA67" s="148">
        <v>8.048</v>
      </c>
      <c r="BB67" s="148">
        <v>8.0459999999999994</v>
      </c>
      <c r="BC67" s="148">
        <v>8.06</v>
      </c>
      <c r="BD67" s="148">
        <v>8.0370000000000008</v>
      </c>
      <c r="BE67" s="148">
        <v>0.35599999999999998</v>
      </c>
      <c r="BF67" s="148">
        <v>0.32300000000000001</v>
      </c>
      <c r="BG67" s="148">
        <v>0.33600000000000002</v>
      </c>
      <c r="BH67" s="148">
        <v>0.33900000000000002</v>
      </c>
      <c r="BI67" s="148">
        <v>0.34899999999999998</v>
      </c>
      <c r="BJ67" s="148">
        <v>0.33500000000000002</v>
      </c>
      <c r="BK67" s="148">
        <v>0.33500000000000002</v>
      </c>
      <c r="BL67" s="148">
        <v>0.33400000000000002</v>
      </c>
      <c r="BM67" s="148">
        <v>0.33200000000000002</v>
      </c>
      <c r="BN67" s="148">
        <v>0.34100000000000003</v>
      </c>
      <c r="BO67" s="148">
        <v>0.32700000000000001</v>
      </c>
      <c r="BP67" s="148">
        <v>0.33600000000000002</v>
      </c>
      <c r="BQ67" s="148">
        <v>0.35199999999999998</v>
      </c>
      <c r="BR67" s="148">
        <v>0.35199999999999998</v>
      </c>
      <c r="BS67" s="148">
        <v>0.36499999999999999</v>
      </c>
      <c r="BT67" s="148">
        <v>0.34399999999999997</v>
      </c>
      <c r="BU67" s="148">
        <v>0.17199999999999999</v>
      </c>
      <c r="BV67" s="148">
        <v>0.08</v>
      </c>
      <c r="BW67" s="148">
        <v>0.57999999999999996</v>
      </c>
      <c r="BX67" s="148">
        <v>0.58899999999999997</v>
      </c>
      <c r="BY67" s="148">
        <v>0.6</v>
      </c>
      <c r="BZ67" s="148">
        <v>0.60699999999999998</v>
      </c>
      <c r="CA67" s="148">
        <v>0.63600000000000001</v>
      </c>
      <c r="CB67" s="148">
        <v>3.1E-2</v>
      </c>
      <c r="CC67" s="148">
        <v>2.7E-2</v>
      </c>
      <c r="CD67" s="148">
        <v>3.2000000000000001E-2</v>
      </c>
      <c r="CE67" s="148">
        <v>3.2000000000000001E-2</v>
      </c>
      <c r="CF67" s="148">
        <v>4.3999999999999997E-2</v>
      </c>
    </row>
    <row r="68" spans="8:84" ht="12.75" customHeight="1">
      <c r="H68" s="178" t="s">
        <v>254</v>
      </c>
      <c r="I68" s="148"/>
      <c r="J68" s="148"/>
      <c r="K68" s="148"/>
      <c r="L68" s="148">
        <v>112.074</v>
      </c>
      <c r="M68" s="148">
        <v>112.08199999999999</v>
      </c>
      <c r="N68" s="148">
        <v>112.08</v>
      </c>
      <c r="O68" s="148">
        <v>112.062</v>
      </c>
      <c r="P68" s="148">
        <v>112.059</v>
      </c>
      <c r="Q68" s="148">
        <v>1.2889999999999999</v>
      </c>
      <c r="R68" s="148">
        <v>1.2909999999999999</v>
      </c>
      <c r="S68" s="148">
        <v>1.3069999999999999</v>
      </c>
      <c r="T68" s="148">
        <v>1.294</v>
      </c>
      <c r="U68" s="148">
        <v>1.302</v>
      </c>
      <c r="V68" s="148">
        <v>1.3109999999999999</v>
      </c>
      <c r="W68" s="148">
        <v>1.2929999999999999</v>
      </c>
      <c r="X68" s="148">
        <v>1.2809999999999999</v>
      </c>
      <c r="Y68" s="148">
        <v>1.29</v>
      </c>
      <c r="Z68" s="148">
        <v>1.288</v>
      </c>
      <c r="AA68" s="148">
        <v>1.2989999999999999</v>
      </c>
      <c r="AB68" s="148">
        <v>1.3069999999999999</v>
      </c>
      <c r="AC68" s="148">
        <v>1.306</v>
      </c>
      <c r="AD68" s="148">
        <v>1.2949999999999999</v>
      </c>
      <c r="AE68" s="148">
        <v>1.2929999999999999</v>
      </c>
      <c r="AF68" s="148">
        <v>1.2789999999999999</v>
      </c>
      <c r="AG68" s="148">
        <v>1.2729999999999999</v>
      </c>
      <c r="AH68" s="148">
        <v>1.2789999999999999</v>
      </c>
      <c r="AI68" s="148">
        <v>1.2809999999999999</v>
      </c>
      <c r="AJ68" s="148">
        <v>1.2809999999999999</v>
      </c>
      <c r="AK68" s="148">
        <v>1.286</v>
      </c>
      <c r="AL68" s="148">
        <v>1.278</v>
      </c>
      <c r="AM68" s="148">
        <v>1.2829999999999999</v>
      </c>
      <c r="AN68" s="148">
        <v>1.27</v>
      </c>
      <c r="AO68" s="148">
        <v>1.264</v>
      </c>
      <c r="AP68" s="148">
        <v>1.2649999999999999</v>
      </c>
      <c r="AQ68" s="148">
        <v>1.268</v>
      </c>
      <c r="AR68" s="148">
        <v>1.28</v>
      </c>
      <c r="AS68" s="148">
        <v>1.2789999999999999</v>
      </c>
      <c r="AT68" s="148">
        <v>1.28</v>
      </c>
      <c r="AU68" s="148">
        <v>1.274</v>
      </c>
      <c r="AV68" s="148">
        <v>1.268</v>
      </c>
      <c r="AW68" s="148">
        <v>262.053</v>
      </c>
      <c r="AX68" s="148">
        <v>262.029</v>
      </c>
      <c r="AY68" s="148">
        <v>97.698999999999998</v>
      </c>
      <c r="AZ68" s="148">
        <v>97.680999999999997</v>
      </c>
      <c r="BA68" s="148">
        <v>8.0540000000000003</v>
      </c>
      <c r="BB68" s="148">
        <v>8.0429999999999993</v>
      </c>
      <c r="BC68" s="148">
        <v>8.0510000000000002</v>
      </c>
      <c r="BD68" s="148">
        <v>8.0530000000000008</v>
      </c>
      <c r="BE68" s="148">
        <v>0.36599999999999999</v>
      </c>
      <c r="BF68" s="148">
        <v>0.33400000000000002</v>
      </c>
      <c r="BG68" s="148">
        <v>0.33400000000000002</v>
      </c>
      <c r="BH68" s="148">
        <v>0.35</v>
      </c>
      <c r="BI68" s="148">
        <v>0.32700000000000001</v>
      </c>
      <c r="BJ68" s="148">
        <v>0.33700000000000002</v>
      </c>
      <c r="BK68" s="148">
        <v>0.316</v>
      </c>
      <c r="BL68" s="148">
        <v>0.32</v>
      </c>
      <c r="BM68" s="148">
        <v>0.35099999999999998</v>
      </c>
      <c r="BN68" s="148">
        <v>0.34799999999999998</v>
      </c>
      <c r="BO68" s="148">
        <v>0.33</v>
      </c>
      <c r="BP68" s="148">
        <v>0.33100000000000002</v>
      </c>
      <c r="BQ68" s="148">
        <v>0.34699999999999998</v>
      </c>
      <c r="BR68" s="148">
        <v>0.35899999999999999</v>
      </c>
      <c r="BS68" s="148">
        <v>0.35399999999999998</v>
      </c>
      <c r="BT68" s="148">
        <v>0.35599999999999998</v>
      </c>
      <c r="BU68" s="148">
        <v>0.18099999999999999</v>
      </c>
      <c r="BV68" s="148">
        <v>4.3999999999999997E-2</v>
      </c>
      <c r="BW68" s="148">
        <v>0.57999999999999996</v>
      </c>
      <c r="BX68" s="148">
        <v>0.59299999999999997</v>
      </c>
      <c r="BY68" s="148">
        <v>0.61299999999999999</v>
      </c>
      <c r="BZ68" s="148">
        <v>0.60599999999999998</v>
      </c>
      <c r="CA68" s="148">
        <v>0.61599999999999999</v>
      </c>
      <c r="CB68" s="148">
        <v>3.2000000000000001E-2</v>
      </c>
      <c r="CC68" s="148">
        <v>2.9000000000000001E-2</v>
      </c>
      <c r="CD68" s="148">
        <v>3.1E-2</v>
      </c>
      <c r="CE68" s="148">
        <v>0.03</v>
      </c>
      <c r="CF68" s="148">
        <v>4.5999999999999999E-2</v>
      </c>
    </row>
    <row r="69" spans="8:84" ht="12.75" customHeight="1">
      <c r="H69" s="178" t="s">
        <v>255</v>
      </c>
      <c r="I69" s="148"/>
      <c r="J69" s="148"/>
      <c r="K69" s="148"/>
      <c r="L69" s="148">
        <v>112.054</v>
      </c>
      <c r="M69" s="148">
        <v>112.05200000000001</v>
      </c>
      <c r="N69" s="148">
        <v>112.054</v>
      </c>
      <c r="O69" s="148">
        <v>112.056</v>
      </c>
      <c r="P69" s="148">
        <v>112.092</v>
      </c>
      <c r="Q69" s="148">
        <v>1.2929999999999999</v>
      </c>
      <c r="R69" s="148">
        <v>1.2929999999999999</v>
      </c>
      <c r="S69" s="148">
        <v>1.3089999999999999</v>
      </c>
      <c r="T69" s="148">
        <v>1.2989999999999999</v>
      </c>
      <c r="U69" s="148">
        <v>1.3089999999999999</v>
      </c>
      <c r="V69" s="148">
        <v>1.3109999999999999</v>
      </c>
      <c r="W69" s="148">
        <v>1.2969999999999999</v>
      </c>
      <c r="X69" s="148">
        <v>1.2809999999999999</v>
      </c>
      <c r="Y69" s="148">
        <v>1.29</v>
      </c>
      <c r="Z69" s="148">
        <v>1.2869999999999999</v>
      </c>
      <c r="AA69" s="148">
        <v>1.292</v>
      </c>
      <c r="AB69" s="148">
        <v>1.3049999999999999</v>
      </c>
      <c r="AC69" s="148">
        <v>1.3009999999999999</v>
      </c>
      <c r="AD69" s="148">
        <v>1.2969999999999999</v>
      </c>
      <c r="AE69" s="148">
        <v>1.294</v>
      </c>
      <c r="AF69" s="148">
        <v>1.278</v>
      </c>
      <c r="AG69" s="148">
        <v>1.274</v>
      </c>
      <c r="AH69" s="148">
        <v>1.2789999999999999</v>
      </c>
      <c r="AI69" s="148">
        <v>1.2729999999999999</v>
      </c>
      <c r="AJ69" s="148">
        <v>1.2849999999999999</v>
      </c>
      <c r="AK69" s="148">
        <v>1.2809999999999999</v>
      </c>
      <c r="AL69" s="148">
        <v>1.284</v>
      </c>
      <c r="AM69" s="148">
        <v>1.2789999999999999</v>
      </c>
      <c r="AN69" s="148">
        <v>1.2689999999999999</v>
      </c>
      <c r="AO69" s="148">
        <v>1.2649999999999999</v>
      </c>
      <c r="AP69" s="148">
        <v>1.26</v>
      </c>
      <c r="AQ69" s="148">
        <v>1.262</v>
      </c>
      <c r="AR69" s="148">
        <v>1.2829999999999999</v>
      </c>
      <c r="AS69" s="148">
        <v>1.286</v>
      </c>
      <c r="AT69" s="148">
        <v>1.282</v>
      </c>
      <c r="AU69" s="148">
        <v>1.268</v>
      </c>
      <c r="AV69" s="148">
        <v>1.262</v>
      </c>
      <c r="AW69" s="148">
        <v>261.99900000000002</v>
      </c>
      <c r="AX69" s="148">
        <v>262.053</v>
      </c>
      <c r="AY69" s="148">
        <v>97.725999999999999</v>
      </c>
      <c r="AZ69" s="148">
        <v>97.710999999999999</v>
      </c>
      <c r="BA69" s="148">
        <v>8.0589999999999993</v>
      </c>
      <c r="BB69" s="148">
        <v>8.0519999999999996</v>
      </c>
      <c r="BC69" s="148">
        <v>8.0549999999999997</v>
      </c>
      <c r="BD69" s="148">
        <v>8.0350000000000001</v>
      </c>
      <c r="BE69" s="148">
        <v>0.35799999999999998</v>
      </c>
      <c r="BF69" s="148">
        <v>0.33</v>
      </c>
      <c r="BG69" s="148">
        <v>0.33200000000000002</v>
      </c>
      <c r="BH69" s="148">
        <v>0.33700000000000002</v>
      </c>
      <c r="BI69" s="148">
        <v>0.32600000000000001</v>
      </c>
      <c r="BJ69" s="148">
        <v>0.33700000000000002</v>
      </c>
      <c r="BK69" s="148">
        <v>0.33</v>
      </c>
      <c r="BL69" s="148">
        <v>0.32100000000000001</v>
      </c>
      <c r="BM69" s="148">
        <v>0.34499999999999997</v>
      </c>
      <c r="BN69" s="148">
        <v>0.34699999999999998</v>
      </c>
      <c r="BO69" s="148">
        <v>0.34100000000000003</v>
      </c>
      <c r="BP69" s="148">
        <v>0.33200000000000002</v>
      </c>
      <c r="BQ69" s="148">
        <v>0.35299999999999998</v>
      </c>
      <c r="BR69" s="148">
        <v>0.35499999999999998</v>
      </c>
      <c r="BS69" s="148">
        <v>0.36199999999999999</v>
      </c>
      <c r="BT69" s="148">
        <v>0.34499999999999997</v>
      </c>
      <c r="BU69" s="148">
        <v>0.20100000000000001</v>
      </c>
      <c r="BV69" s="148">
        <v>0.05</v>
      </c>
      <c r="BW69" s="148">
        <v>0.57999999999999996</v>
      </c>
      <c r="BX69" s="148">
        <v>0.59</v>
      </c>
      <c r="BY69" s="148">
        <v>0.60399999999999998</v>
      </c>
      <c r="BZ69" s="148">
        <v>0.60499999999999998</v>
      </c>
      <c r="CA69" s="148">
        <v>0.626</v>
      </c>
      <c r="CB69" s="148">
        <v>2.9000000000000001E-2</v>
      </c>
      <c r="CC69" s="148">
        <v>2.9000000000000001E-2</v>
      </c>
      <c r="CD69" s="148">
        <v>2.7E-2</v>
      </c>
      <c r="CE69" s="148">
        <v>3.4000000000000002E-2</v>
      </c>
      <c r="CF69" s="148">
        <v>3.2000000000000001E-2</v>
      </c>
    </row>
    <row r="70" spans="8:84" ht="12.75" customHeight="1">
      <c r="H70" s="178" t="s">
        <v>256</v>
      </c>
      <c r="I70" s="148"/>
      <c r="J70" s="148"/>
      <c r="K70" s="148"/>
      <c r="L70" s="148">
        <v>112.071</v>
      </c>
      <c r="M70" s="148">
        <v>112.08199999999999</v>
      </c>
      <c r="N70" s="148">
        <v>112.065</v>
      </c>
      <c r="O70" s="148">
        <v>112.06100000000001</v>
      </c>
      <c r="P70" s="148">
        <v>112.09099999999999</v>
      </c>
      <c r="Q70" s="148">
        <v>1.2929999999999999</v>
      </c>
      <c r="R70" s="148">
        <v>1.29</v>
      </c>
      <c r="S70" s="148">
        <v>1.304</v>
      </c>
      <c r="T70" s="148">
        <v>1.2969999999999999</v>
      </c>
      <c r="U70" s="148">
        <v>1.3049999999999999</v>
      </c>
      <c r="V70" s="148">
        <v>1.31</v>
      </c>
      <c r="W70" s="148">
        <v>1.2949999999999999</v>
      </c>
      <c r="X70" s="148">
        <v>1.2789999999999999</v>
      </c>
      <c r="Y70" s="148">
        <v>1.292</v>
      </c>
      <c r="Z70" s="148">
        <v>1.288</v>
      </c>
      <c r="AA70" s="148">
        <v>1.298</v>
      </c>
      <c r="AB70" s="148">
        <v>1.31</v>
      </c>
      <c r="AC70" s="148">
        <v>1.3049999999999999</v>
      </c>
      <c r="AD70" s="148">
        <v>1.2889999999999999</v>
      </c>
      <c r="AE70" s="148">
        <v>1.2909999999999999</v>
      </c>
      <c r="AF70" s="148">
        <v>1.28</v>
      </c>
      <c r="AG70" s="148">
        <v>1.2729999999999999</v>
      </c>
      <c r="AH70" s="148">
        <v>1.276</v>
      </c>
      <c r="AI70" s="148">
        <v>1.278</v>
      </c>
      <c r="AJ70" s="148">
        <v>1.2769999999999999</v>
      </c>
      <c r="AK70" s="148">
        <v>1.2709999999999999</v>
      </c>
      <c r="AL70" s="148">
        <v>1.284</v>
      </c>
      <c r="AM70" s="148">
        <v>1.282</v>
      </c>
      <c r="AN70" s="148">
        <v>1.27</v>
      </c>
      <c r="AO70" s="148">
        <v>1.2649999999999999</v>
      </c>
      <c r="AP70" s="148">
        <v>1.2609999999999999</v>
      </c>
      <c r="AQ70" s="148">
        <v>1.258</v>
      </c>
      <c r="AR70" s="148">
        <v>1.2869999999999999</v>
      </c>
      <c r="AS70" s="148">
        <v>1.284</v>
      </c>
      <c r="AT70" s="148">
        <v>1.28</v>
      </c>
      <c r="AU70" s="148">
        <v>1.272</v>
      </c>
      <c r="AV70" s="148">
        <v>1.266</v>
      </c>
      <c r="AW70" s="148">
        <v>262.06099999999998</v>
      </c>
      <c r="AX70" s="148">
        <v>262.01900000000001</v>
      </c>
      <c r="AY70" s="148">
        <v>97.700999999999993</v>
      </c>
      <c r="AZ70" s="148">
        <v>97.718000000000004</v>
      </c>
      <c r="BA70" s="148">
        <v>8.0570000000000004</v>
      </c>
      <c r="BB70" s="148">
        <v>8.0419999999999998</v>
      </c>
      <c r="BC70" s="148">
        <v>8.0540000000000003</v>
      </c>
      <c r="BD70" s="148">
        <v>8.0410000000000004</v>
      </c>
      <c r="BE70" s="148">
        <v>0.36399999999999999</v>
      </c>
      <c r="BF70" s="148">
        <v>0.32400000000000001</v>
      </c>
      <c r="BG70" s="148">
        <v>0.33500000000000002</v>
      </c>
      <c r="BH70" s="148">
        <v>0.34699999999999998</v>
      </c>
      <c r="BI70" s="148">
        <v>0.33900000000000002</v>
      </c>
      <c r="BJ70" s="148">
        <v>0.33</v>
      </c>
      <c r="BK70" s="148">
        <v>0.33500000000000002</v>
      </c>
      <c r="BL70" s="148">
        <v>0.32</v>
      </c>
      <c r="BM70" s="148">
        <v>0.34</v>
      </c>
      <c r="BN70" s="148">
        <v>0.32900000000000001</v>
      </c>
      <c r="BO70" s="148">
        <v>0.33400000000000002</v>
      </c>
      <c r="BP70" s="148">
        <v>0.33200000000000002</v>
      </c>
      <c r="BQ70" s="148">
        <v>0.35399999999999998</v>
      </c>
      <c r="BR70" s="148">
        <v>0.35799999999999998</v>
      </c>
      <c r="BS70" s="148">
        <v>0.36499999999999999</v>
      </c>
      <c r="BT70" s="148">
        <v>0.35199999999999998</v>
      </c>
      <c r="BU70" s="148">
        <v>0.191</v>
      </c>
      <c r="BV70" s="148">
        <v>7.5999999999999998E-2</v>
      </c>
      <c r="BW70" s="148">
        <v>0.57899999999999996</v>
      </c>
      <c r="BX70" s="148">
        <v>0.58499999999999996</v>
      </c>
      <c r="BY70" s="148">
        <v>0.60199999999999998</v>
      </c>
      <c r="BZ70" s="148">
        <v>0.60499999999999998</v>
      </c>
      <c r="CA70" s="148">
        <v>0.628</v>
      </c>
      <c r="CB70" s="148">
        <v>0.03</v>
      </c>
      <c r="CC70" s="148">
        <v>2.5999999999999999E-2</v>
      </c>
      <c r="CD70" s="148">
        <v>2.7E-2</v>
      </c>
      <c r="CE70" s="148">
        <v>3.2000000000000001E-2</v>
      </c>
      <c r="CF70" s="148">
        <v>4.8000000000000001E-2</v>
      </c>
    </row>
    <row r="71" spans="8:84" ht="12.75" customHeight="1">
      <c r="H71" s="178" t="s">
        <v>257</v>
      </c>
      <c r="I71" s="148"/>
      <c r="J71" s="148"/>
      <c r="K71" s="148"/>
      <c r="L71" s="148">
        <v>112.05800000000001</v>
      </c>
      <c r="M71" s="148">
        <v>112.072</v>
      </c>
      <c r="N71" s="148">
        <v>112.051</v>
      </c>
      <c r="O71" s="148">
        <v>112.07899999999999</v>
      </c>
      <c r="P71" s="148">
        <v>112.08199999999999</v>
      </c>
      <c r="Q71" s="148">
        <v>1.2869999999999999</v>
      </c>
      <c r="R71" s="148">
        <v>1.29</v>
      </c>
      <c r="S71" s="148">
        <v>1.3029999999999999</v>
      </c>
      <c r="T71" s="148">
        <v>1.2989999999999999</v>
      </c>
      <c r="U71" s="148">
        <v>1.3009999999999999</v>
      </c>
      <c r="V71" s="148">
        <v>1.3109999999999999</v>
      </c>
      <c r="W71" s="148">
        <v>1.2929999999999999</v>
      </c>
      <c r="X71" s="148">
        <v>1.2809999999999999</v>
      </c>
      <c r="Y71" s="148">
        <v>1.2909999999999999</v>
      </c>
      <c r="Z71" s="148">
        <v>1.286</v>
      </c>
      <c r="AA71" s="148">
        <v>1.296</v>
      </c>
      <c r="AB71" s="148">
        <v>1.3049999999999999</v>
      </c>
      <c r="AC71" s="148">
        <v>1.304</v>
      </c>
      <c r="AD71" s="148">
        <v>1.298</v>
      </c>
      <c r="AE71" s="148">
        <v>1.29</v>
      </c>
      <c r="AF71" s="148">
        <v>1.276</v>
      </c>
      <c r="AG71" s="148">
        <v>1.272</v>
      </c>
      <c r="AH71" s="148">
        <v>1.2749999999999999</v>
      </c>
      <c r="AI71" s="148">
        <v>1.2729999999999999</v>
      </c>
      <c r="AJ71" s="148">
        <v>1.2869999999999999</v>
      </c>
      <c r="AK71" s="148">
        <v>1.28</v>
      </c>
      <c r="AL71" s="148">
        <v>1.28</v>
      </c>
      <c r="AM71" s="148">
        <v>1.282</v>
      </c>
      <c r="AN71" s="148">
        <v>1.27</v>
      </c>
      <c r="AO71" s="148">
        <v>1.2649999999999999</v>
      </c>
      <c r="AP71" s="148">
        <v>1.266</v>
      </c>
      <c r="AQ71" s="148">
        <v>1.268</v>
      </c>
      <c r="AR71" s="148">
        <v>1.2869999999999999</v>
      </c>
      <c r="AS71" s="148">
        <v>1.284</v>
      </c>
      <c r="AT71" s="148">
        <v>1.276</v>
      </c>
      <c r="AU71" s="148">
        <v>1.268</v>
      </c>
      <c r="AV71" s="148">
        <v>1.2669999999999999</v>
      </c>
      <c r="AW71" s="148">
        <v>262.00200000000001</v>
      </c>
      <c r="AX71" s="148">
        <v>262.029</v>
      </c>
      <c r="AY71" s="148">
        <v>97.664000000000001</v>
      </c>
      <c r="AZ71" s="148">
        <v>97.72</v>
      </c>
      <c r="BA71" s="148">
        <v>8.0489999999999995</v>
      </c>
      <c r="BB71" s="148">
        <v>8.0500000000000007</v>
      </c>
      <c r="BC71" s="148">
        <v>8.06</v>
      </c>
      <c r="BD71" s="148">
        <v>8.0530000000000008</v>
      </c>
      <c r="BE71" s="148">
        <v>0.36</v>
      </c>
      <c r="BF71" s="148">
        <v>0.32700000000000001</v>
      </c>
      <c r="BG71" s="148">
        <v>0.34599999999999997</v>
      </c>
      <c r="BH71" s="148">
        <v>0.33900000000000002</v>
      </c>
      <c r="BI71" s="148">
        <v>0.33</v>
      </c>
      <c r="BJ71" s="148">
        <v>0.32100000000000001</v>
      </c>
      <c r="BK71" s="148">
        <v>0.33800000000000002</v>
      </c>
      <c r="BL71" s="148">
        <v>0.312</v>
      </c>
      <c r="BM71" s="148">
        <v>0.33400000000000002</v>
      </c>
      <c r="BN71" s="148">
        <v>0.34399999999999997</v>
      </c>
      <c r="BO71" s="148">
        <v>0.33800000000000002</v>
      </c>
      <c r="BP71" s="148">
        <v>0.34100000000000003</v>
      </c>
      <c r="BQ71" s="148">
        <v>0.35499999999999998</v>
      </c>
      <c r="BR71" s="148">
        <v>0.35299999999999998</v>
      </c>
      <c r="BS71" s="148">
        <v>0.36699999999999999</v>
      </c>
      <c r="BT71" s="148">
        <v>0.34</v>
      </c>
      <c r="BU71" s="148">
        <v>0.16899999999999998</v>
      </c>
      <c r="BV71" s="148">
        <v>4.5999999999999999E-2</v>
      </c>
      <c r="BW71" s="148">
        <v>0.57899999999999996</v>
      </c>
      <c r="BX71" s="148">
        <v>0.58199999999999996</v>
      </c>
      <c r="BY71" s="148">
        <v>0.60599999999999998</v>
      </c>
      <c r="BZ71" s="148">
        <v>0.60799999999999998</v>
      </c>
      <c r="CA71" s="148">
        <v>0.61499999999999999</v>
      </c>
      <c r="CB71" s="148">
        <v>3.2000000000000001E-2</v>
      </c>
      <c r="CC71" s="148">
        <v>0.03</v>
      </c>
      <c r="CD71" s="148">
        <v>2.8000000000000001E-2</v>
      </c>
      <c r="CE71" s="148">
        <v>0.03</v>
      </c>
      <c r="CF71" s="148">
        <v>5.1999999999999998E-2</v>
      </c>
    </row>
    <row r="72" spans="8:84" ht="12.75" customHeight="1">
      <c r="H72" s="178" t="s">
        <v>258</v>
      </c>
      <c r="I72" s="148"/>
      <c r="J72" s="148"/>
      <c r="K72" s="148"/>
      <c r="L72" s="148">
        <v>112.09099999999999</v>
      </c>
      <c r="M72" s="148">
        <v>112.069</v>
      </c>
      <c r="N72" s="148">
        <v>112.05800000000001</v>
      </c>
      <c r="O72" s="148">
        <v>112.05800000000001</v>
      </c>
      <c r="P72" s="148">
        <v>112.06100000000001</v>
      </c>
      <c r="Q72" s="148">
        <v>1.286</v>
      </c>
      <c r="R72" s="148">
        <v>1.2929999999999999</v>
      </c>
      <c r="S72" s="148">
        <v>1.3089999999999999</v>
      </c>
      <c r="T72" s="148">
        <v>1.298</v>
      </c>
      <c r="U72" s="148">
        <v>1.3049999999999999</v>
      </c>
      <c r="V72" s="148">
        <v>1.31</v>
      </c>
      <c r="W72" s="148">
        <v>1.292</v>
      </c>
      <c r="X72" s="148">
        <v>1.2789999999999999</v>
      </c>
      <c r="Y72" s="148">
        <v>1.288</v>
      </c>
      <c r="Z72" s="148">
        <v>1.2889999999999999</v>
      </c>
      <c r="AA72" s="148">
        <v>1.296</v>
      </c>
      <c r="AB72" s="148">
        <v>1.3029999999999999</v>
      </c>
      <c r="AC72" s="148">
        <v>1.302</v>
      </c>
      <c r="AD72" s="148">
        <v>1.3009999999999999</v>
      </c>
      <c r="AE72" s="148">
        <v>1.2929999999999999</v>
      </c>
      <c r="AF72" s="148">
        <v>1.278</v>
      </c>
      <c r="AG72" s="148">
        <v>1.274</v>
      </c>
      <c r="AH72" s="148">
        <v>1.2769999999999999</v>
      </c>
      <c r="AI72" s="148">
        <v>1.2749999999999999</v>
      </c>
      <c r="AJ72" s="148">
        <v>1.27</v>
      </c>
      <c r="AK72" s="148">
        <v>1.276</v>
      </c>
      <c r="AL72" s="148">
        <v>1.2829999999999999</v>
      </c>
      <c r="AM72" s="148">
        <v>1.2829999999999999</v>
      </c>
      <c r="AN72" s="148">
        <v>1.2689999999999999</v>
      </c>
      <c r="AO72" s="148">
        <v>1.2629999999999999</v>
      </c>
      <c r="AP72" s="148">
        <v>1.2609999999999999</v>
      </c>
      <c r="AQ72" s="148">
        <v>1.258</v>
      </c>
      <c r="AR72" s="148">
        <v>1.2829999999999999</v>
      </c>
      <c r="AS72" s="148">
        <v>1.2789999999999999</v>
      </c>
      <c r="AT72" s="148">
        <v>1.2769999999999999</v>
      </c>
      <c r="AU72" s="148">
        <v>1.272</v>
      </c>
      <c r="AV72" s="148">
        <v>1.2689999999999999</v>
      </c>
      <c r="AW72" s="148">
        <v>262.03899999999999</v>
      </c>
      <c r="AX72" s="148">
        <v>262.03800000000001</v>
      </c>
      <c r="AY72" s="148">
        <v>97.709000000000003</v>
      </c>
      <c r="AZ72" s="148">
        <v>97.694000000000003</v>
      </c>
      <c r="BA72" s="148">
        <v>8.048</v>
      </c>
      <c r="BB72" s="148">
        <v>8.0489999999999995</v>
      </c>
      <c r="BC72" s="148">
        <v>8.0589999999999993</v>
      </c>
      <c r="BD72" s="148">
        <v>8.0399999999999991</v>
      </c>
      <c r="BE72" s="148">
        <v>0.35099999999999998</v>
      </c>
      <c r="BF72" s="148">
        <v>0.32100000000000001</v>
      </c>
      <c r="BG72" s="148">
        <v>0.34200000000000003</v>
      </c>
      <c r="BH72" s="148">
        <v>0.34499999999999997</v>
      </c>
      <c r="BI72" s="148">
        <v>0.33</v>
      </c>
      <c r="BJ72" s="148">
        <v>0.33300000000000002</v>
      </c>
      <c r="BK72" s="148">
        <v>0.317</v>
      </c>
      <c r="BL72" s="148">
        <v>0.33800000000000002</v>
      </c>
      <c r="BM72" s="148">
        <v>0.33800000000000002</v>
      </c>
      <c r="BN72" s="148">
        <v>0.34</v>
      </c>
      <c r="BO72" s="148">
        <v>0.33900000000000002</v>
      </c>
      <c r="BP72" s="148">
        <v>0.35099999999999998</v>
      </c>
      <c r="BQ72" s="148">
        <v>0.37</v>
      </c>
      <c r="BR72" s="148">
        <v>0.36199999999999999</v>
      </c>
      <c r="BS72" s="148">
        <v>0.35399999999999998</v>
      </c>
      <c r="BT72" s="148">
        <v>0.34899999999999998</v>
      </c>
      <c r="BU72" s="148">
        <v>0.17099999999999999</v>
      </c>
      <c r="BV72" s="148">
        <v>4.8000000000000001E-2</v>
      </c>
      <c r="BW72" s="148">
        <v>0.57899999999999996</v>
      </c>
      <c r="BX72" s="148">
        <v>0.58899999999999997</v>
      </c>
      <c r="BY72" s="148">
        <v>0.60099999999999998</v>
      </c>
      <c r="BZ72" s="148">
        <v>0.60699999999999998</v>
      </c>
      <c r="CA72" s="148">
        <v>0.627</v>
      </c>
      <c r="CB72" s="148">
        <v>3.4000000000000002E-2</v>
      </c>
      <c r="CC72" s="148">
        <v>2.8000000000000001E-2</v>
      </c>
      <c r="CD72" s="148">
        <v>2.9000000000000001E-2</v>
      </c>
      <c r="CE72" s="148">
        <v>2.7E-2</v>
      </c>
      <c r="CF72" s="148">
        <v>4.5999999999999999E-2</v>
      </c>
    </row>
    <row r="73" spans="8:84" ht="12.75" customHeight="1">
      <c r="H73" s="188"/>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c r="BP73" s="147"/>
      <c r="BQ73" s="147"/>
      <c r="BR73" s="147"/>
      <c r="BS73" s="147"/>
      <c r="BT73" s="147"/>
      <c r="BU73" s="147"/>
      <c r="BV73" s="147"/>
      <c r="BW73" s="147"/>
      <c r="BX73" s="147"/>
      <c r="BY73" s="147"/>
      <c r="BZ73" s="147"/>
      <c r="CA73" s="147"/>
      <c r="CB73" s="147"/>
      <c r="CC73" s="147"/>
      <c r="CD73" s="147"/>
      <c r="CE73" s="147"/>
      <c r="CF73" s="147"/>
    </row>
    <row r="74" spans="8:84" ht="12.75" customHeight="1">
      <c r="H74" s="2"/>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c r="BP74" s="147"/>
      <c r="BQ74" s="147"/>
      <c r="BR74" s="147"/>
      <c r="BS74" s="147"/>
      <c r="BT74" s="147"/>
      <c r="BU74" s="147"/>
      <c r="BV74" s="147"/>
      <c r="BW74" s="147"/>
      <c r="BX74" s="147"/>
      <c r="BY74" s="147"/>
      <c r="BZ74" s="147"/>
      <c r="CA74" s="147"/>
      <c r="CB74" s="147"/>
      <c r="CC74" s="147"/>
      <c r="CD74" s="147"/>
      <c r="CE74" s="147"/>
      <c r="CF74" s="147"/>
    </row>
    <row r="75" spans="8:84" ht="12.75" customHeight="1">
      <c r="H75" s="2"/>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c r="BP75" s="147"/>
      <c r="BQ75" s="147"/>
      <c r="BR75" s="147"/>
      <c r="BS75" s="147"/>
      <c r="BT75" s="147"/>
      <c r="BU75" s="147"/>
      <c r="BV75" s="147"/>
      <c r="BW75" s="147"/>
      <c r="BX75" s="147"/>
      <c r="BY75" s="147"/>
      <c r="BZ75" s="147"/>
      <c r="CA75" s="147"/>
      <c r="CB75" s="147"/>
      <c r="CC75" s="147"/>
      <c r="CD75" s="147"/>
      <c r="CE75" s="147"/>
      <c r="CF75" s="147"/>
    </row>
    <row r="76" spans="8:84" ht="12.75" customHeight="1">
      <c r="H76" s="2"/>
      <c r="I76" s="147"/>
      <c r="J76" s="147"/>
      <c r="K76" s="147"/>
      <c r="L76" s="147"/>
      <c r="M76" s="147"/>
      <c r="N76" s="147"/>
      <c r="O76" s="147"/>
      <c r="P76" s="147"/>
      <c r="Q76" s="147"/>
      <c r="R76" s="147"/>
      <c r="S76" s="147"/>
      <c r="T76" s="147"/>
      <c r="U76" s="147"/>
      <c r="V76" s="147"/>
      <c r="W76" s="147"/>
      <c r="X76" s="147"/>
      <c r="Y76" s="147"/>
      <c r="Z76" s="147"/>
      <c r="AA76" s="147"/>
      <c r="AB76" s="147"/>
      <c r="AC76" s="147"/>
      <c r="AD76" s="147"/>
      <c r="AE76" s="124"/>
      <c r="AF76" s="124"/>
      <c r="AG76" s="124"/>
      <c r="AH76" s="124"/>
      <c r="AI76" s="124"/>
      <c r="AJ76" s="124"/>
      <c r="AK76" s="124"/>
      <c r="AL76" s="2"/>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47"/>
      <c r="BL76" s="147"/>
      <c r="BM76" s="147"/>
      <c r="BN76" s="147"/>
      <c r="BO76" s="147"/>
      <c r="BP76" s="147"/>
      <c r="BQ76" s="147"/>
      <c r="BR76" s="147"/>
      <c r="BS76" s="147"/>
      <c r="BT76" s="147"/>
      <c r="BU76" s="147"/>
      <c r="BV76" s="147"/>
      <c r="BW76" s="147"/>
      <c r="BX76" s="147"/>
      <c r="BY76" s="147"/>
      <c r="BZ76" s="147"/>
      <c r="CA76" s="147"/>
      <c r="CB76" s="147"/>
      <c r="CC76" s="147"/>
      <c r="CD76" s="147"/>
      <c r="CE76" s="147"/>
      <c r="CF76" s="147"/>
    </row>
    <row r="77" spans="8:84" ht="12.75" customHeight="1">
      <c r="H77" s="2"/>
      <c r="I77" s="147"/>
      <c r="J77" s="147"/>
      <c r="K77" s="147"/>
      <c r="L77" s="147"/>
      <c r="M77" s="147"/>
      <c r="N77" s="147"/>
      <c r="O77" s="147"/>
      <c r="P77" s="147"/>
      <c r="Q77" s="147"/>
      <c r="R77" s="147"/>
      <c r="S77" s="147"/>
      <c r="T77" s="147"/>
      <c r="U77" s="147"/>
      <c r="V77" s="147"/>
      <c r="W77" s="147"/>
      <c r="X77" s="147"/>
      <c r="Y77" s="147"/>
      <c r="Z77" s="147"/>
      <c r="AA77" s="147"/>
      <c r="AB77" s="147"/>
      <c r="AC77" s="147"/>
      <c r="AD77" s="147"/>
      <c r="AE77" s="124"/>
      <c r="AF77" s="124"/>
      <c r="AG77" s="124"/>
      <c r="AH77" s="124"/>
      <c r="AI77" s="124"/>
      <c r="AJ77" s="124"/>
      <c r="AK77" s="124"/>
      <c r="AL77" s="2"/>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row>
    <row r="78" spans="8:84" ht="12.75" customHeight="1">
      <c r="H78" s="2"/>
      <c r="I78" s="147"/>
      <c r="J78" s="147"/>
      <c r="K78" s="147"/>
      <c r="L78" s="147"/>
      <c r="M78" s="147"/>
      <c r="N78" s="147"/>
      <c r="O78" s="147"/>
      <c r="P78" s="147"/>
      <c r="Q78" s="147"/>
      <c r="R78" s="147"/>
      <c r="S78" s="147"/>
      <c r="T78" s="147"/>
      <c r="U78" s="147"/>
      <c r="V78" s="147"/>
      <c r="W78" s="147"/>
      <c r="X78" s="147"/>
      <c r="Y78" s="147"/>
      <c r="Z78" s="147"/>
      <c r="AA78" s="147"/>
      <c r="AB78" s="147"/>
      <c r="AC78" s="147"/>
      <c r="AD78" s="147"/>
      <c r="AE78" s="124"/>
      <c r="AF78" s="124"/>
      <c r="AG78" s="124"/>
      <c r="AH78" s="124"/>
      <c r="AI78" s="124"/>
      <c r="AJ78" s="124"/>
      <c r="AK78" s="124"/>
      <c r="AL78" s="2"/>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47"/>
      <c r="BL78" s="147"/>
      <c r="BM78" s="147"/>
      <c r="BN78" s="147"/>
      <c r="BO78" s="147"/>
      <c r="BP78" s="147"/>
      <c r="BQ78" s="147"/>
      <c r="BR78" s="147"/>
      <c r="BS78" s="147"/>
      <c r="BT78" s="147"/>
      <c r="BU78" s="147"/>
      <c r="BV78" s="147"/>
      <c r="BW78" s="147"/>
      <c r="BX78" s="147"/>
      <c r="BY78" s="147"/>
      <c r="BZ78" s="147"/>
      <c r="CA78" s="147"/>
      <c r="CB78" s="147"/>
      <c r="CC78" s="147"/>
      <c r="CD78" s="147"/>
      <c r="CE78" s="147"/>
      <c r="CF78" s="147"/>
    </row>
    <row r="79" spans="8:84" ht="12.75" customHeight="1">
      <c r="BL79" s="147"/>
      <c r="BM79" s="147"/>
      <c r="BN79" s="147"/>
      <c r="BO79" s="147"/>
      <c r="BP79" s="147"/>
      <c r="BQ79" s="147"/>
      <c r="BR79" s="147"/>
      <c r="BS79" s="147"/>
      <c r="BT79" s="147"/>
      <c r="BU79" s="147"/>
      <c r="BV79" s="147"/>
      <c r="BW79" s="147"/>
      <c r="BX79" s="147"/>
      <c r="BY79" s="147"/>
      <c r="BZ79" s="147"/>
      <c r="CA79" s="147"/>
      <c r="CB79" s="147"/>
      <c r="CC79" s="147"/>
      <c r="CD79" s="147"/>
      <c r="CE79" s="147"/>
      <c r="CF79" s="147"/>
    </row>
    <row r="80" spans="8:84" ht="12.75" customHeight="1">
      <c r="BL80" s="147"/>
      <c r="BM80" s="147"/>
      <c r="BN80" s="147"/>
      <c r="BO80" s="147"/>
      <c r="BP80" s="147"/>
      <c r="BQ80" s="147"/>
      <c r="BR80" s="147"/>
      <c r="BS80" s="147"/>
      <c r="BT80" s="147"/>
      <c r="BU80" s="147"/>
      <c r="BV80" s="147"/>
      <c r="BW80" s="147"/>
      <c r="BX80" s="147"/>
      <c r="BY80" s="147"/>
      <c r="BZ80" s="147"/>
      <c r="CA80" s="147"/>
      <c r="CB80" s="147"/>
      <c r="CC80" s="147"/>
      <c r="CD80" s="147"/>
      <c r="CE80" s="147"/>
      <c r="CF80" s="147"/>
    </row>
    <row r="81" spans="8:84" ht="12.75" customHeight="1">
      <c r="BL81" s="147"/>
      <c r="BM81" s="147"/>
      <c r="BN81" s="147"/>
      <c r="BO81" s="147"/>
      <c r="BP81" s="147"/>
      <c r="BQ81" s="147"/>
      <c r="BR81" s="147"/>
      <c r="BS81" s="147"/>
      <c r="BT81" s="147"/>
      <c r="BU81" s="147"/>
      <c r="BV81" s="147"/>
      <c r="BW81" s="147"/>
      <c r="BX81" s="147"/>
      <c r="BY81" s="147"/>
      <c r="BZ81" s="147"/>
      <c r="CA81" s="147"/>
      <c r="CB81" s="147"/>
      <c r="CC81" s="147"/>
      <c r="CD81" s="147"/>
      <c r="CE81" s="147"/>
      <c r="CF81" s="147"/>
    </row>
    <row r="82" spans="8:84" ht="12.75" customHeight="1">
      <c r="H82" s="2"/>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47"/>
      <c r="BL82" s="147"/>
      <c r="BM82" s="147"/>
      <c r="BN82" s="147"/>
      <c r="BO82" s="147"/>
      <c r="BP82" s="147"/>
      <c r="BQ82" s="147"/>
      <c r="BR82" s="147"/>
      <c r="BS82" s="147"/>
      <c r="BT82" s="147"/>
      <c r="BU82" s="147"/>
      <c r="BV82" s="147"/>
      <c r="BW82" s="147"/>
      <c r="BX82" s="147"/>
      <c r="BY82" s="147"/>
      <c r="BZ82" s="147"/>
      <c r="CA82" s="147"/>
      <c r="CB82" s="147"/>
      <c r="CC82" s="147"/>
      <c r="CD82" s="147"/>
      <c r="CE82" s="147"/>
      <c r="CF82" s="147"/>
    </row>
    <row r="83" spans="8:84" ht="12.75" customHeight="1">
      <c r="H83" s="2"/>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47"/>
      <c r="BL83" s="147"/>
      <c r="BM83" s="147"/>
      <c r="BN83" s="147"/>
      <c r="BO83" s="147"/>
      <c r="BP83" s="147"/>
      <c r="BQ83" s="147"/>
      <c r="BR83" s="147"/>
      <c r="BS83" s="147"/>
      <c r="BT83" s="147"/>
      <c r="BU83" s="147"/>
      <c r="BV83" s="147"/>
      <c r="BW83" s="147"/>
      <c r="BX83" s="147"/>
      <c r="BY83" s="147"/>
      <c r="BZ83" s="147"/>
      <c r="CA83" s="147"/>
      <c r="CB83" s="147"/>
      <c r="CC83" s="147"/>
      <c r="CD83" s="147"/>
      <c r="CE83" s="147"/>
      <c r="CF83" s="147"/>
    </row>
    <row r="84" spans="8:84" ht="12.75" customHeight="1">
      <c r="H84" s="2"/>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47"/>
      <c r="BL84" s="147"/>
      <c r="BM84" s="147"/>
      <c r="BN84" s="147"/>
      <c r="BO84" s="147"/>
      <c r="BP84" s="147"/>
      <c r="BQ84" s="147"/>
      <c r="BR84" s="147"/>
      <c r="BS84" s="147"/>
      <c r="BT84" s="147"/>
      <c r="BU84" s="147"/>
      <c r="BV84" s="147"/>
      <c r="BW84" s="147"/>
      <c r="BX84" s="147"/>
      <c r="BY84" s="147"/>
      <c r="BZ84" s="147"/>
      <c r="CA84" s="147"/>
      <c r="CB84" s="147"/>
      <c r="CC84" s="147"/>
      <c r="CD84" s="147"/>
      <c r="CE84" s="147"/>
      <c r="CF84" s="147"/>
    </row>
    <row r="85" spans="8:84" ht="12.75" customHeight="1">
      <c r="H85" s="2"/>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47"/>
      <c r="BP85" s="147"/>
      <c r="BQ85" s="147"/>
      <c r="BR85" s="147"/>
      <c r="BS85" s="147"/>
      <c r="BT85" s="147"/>
      <c r="BU85" s="147"/>
      <c r="BV85" s="147"/>
      <c r="BW85" s="147"/>
      <c r="BX85" s="147"/>
      <c r="BY85" s="147"/>
      <c r="BZ85" s="147"/>
      <c r="CA85" s="147"/>
      <c r="CB85" s="147"/>
      <c r="CC85" s="147"/>
      <c r="CD85" s="147"/>
      <c r="CE85" s="147"/>
      <c r="CF85" s="147"/>
    </row>
    <row r="86" spans="8:84" ht="12.75" customHeight="1">
      <c r="H86" s="2"/>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47"/>
      <c r="BL86" s="147"/>
      <c r="BM86" s="147"/>
      <c r="BN86" s="147"/>
      <c r="BO86" s="147"/>
      <c r="BP86" s="147"/>
      <c r="BQ86" s="147"/>
      <c r="BR86" s="147"/>
      <c r="BS86" s="147"/>
      <c r="BT86" s="147"/>
      <c r="BU86" s="147"/>
      <c r="BV86" s="147"/>
      <c r="BW86" s="147"/>
      <c r="BX86" s="147"/>
      <c r="BY86" s="147"/>
      <c r="BZ86" s="147"/>
      <c r="CA86" s="147"/>
      <c r="CB86" s="147"/>
      <c r="CC86" s="147"/>
      <c r="CD86" s="147"/>
      <c r="CE86" s="147"/>
      <c r="CF86" s="147"/>
    </row>
    <row r="87" spans="8:84" ht="12.75" customHeight="1">
      <c r="H87" s="2"/>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47"/>
      <c r="BL87" s="147"/>
      <c r="BM87" s="147"/>
      <c r="BN87" s="147"/>
      <c r="BO87" s="147"/>
      <c r="BP87" s="147"/>
      <c r="BQ87" s="147"/>
      <c r="BR87" s="147"/>
      <c r="BS87" s="147"/>
      <c r="BT87" s="147"/>
      <c r="BU87" s="147"/>
      <c r="BV87" s="147"/>
      <c r="BW87" s="147"/>
      <c r="BX87" s="147"/>
      <c r="BY87" s="147"/>
      <c r="BZ87" s="147"/>
      <c r="CA87" s="147"/>
      <c r="CB87" s="147"/>
      <c r="CC87" s="147"/>
      <c r="CD87" s="147"/>
      <c r="CE87" s="147"/>
      <c r="CF87" s="147"/>
    </row>
    <row r="88" spans="8:84" ht="12.75" customHeight="1">
      <c r="H88" s="2"/>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47"/>
      <c r="BL88" s="147"/>
      <c r="BM88" s="147"/>
      <c r="BN88" s="147"/>
      <c r="BO88" s="147"/>
      <c r="BP88" s="147"/>
      <c r="BQ88" s="147"/>
      <c r="BR88" s="147"/>
      <c r="BS88" s="147"/>
      <c r="BT88" s="147"/>
      <c r="BU88" s="147"/>
      <c r="BV88" s="147"/>
      <c r="BW88" s="147"/>
      <c r="BX88" s="147"/>
      <c r="BY88" s="147"/>
      <c r="BZ88" s="147"/>
      <c r="CA88" s="147"/>
      <c r="CB88" s="147"/>
      <c r="CC88" s="147"/>
      <c r="CD88" s="147"/>
      <c r="CE88" s="147"/>
      <c r="CF88" s="147"/>
    </row>
    <row r="89" spans="8:84" ht="12.75" customHeight="1">
      <c r="H89" s="2"/>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47"/>
      <c r="BL89" s="147"/>
      <c r="BM89" s="147"/>
      <c r="BN89" s="147"/>
      <c r="BO89" s="147"/>
      <c r="BP89" s="147"/>
      <c r="BQ89" s="147"/>
      <c r="BR89" s="147"/>
      <c r="BS89" s="147"/>
      <c r="BT89" s="147"/>
      <c r="BU89" s="147"/>
      <c r="BV89" s="147"/>
      <c r="BW89" s="147"/>
      <c r="BX89" s="147"/>
      <c r="BY89" s="147"/>
      <c r="BZ89" s="147"/>
      <c r="CA89" s="147"/>
      <c r="CB89" s="147"/>
      <c r="CC89" s="147"/>
      <c r="CD89" s="147"/>
      <c r="CE89" s="147"/>
      <c r="CF89" s="147"/>
    </row>
    <row r="90" spans="8:84" ht="12.75" customHeight="1">
      <c r="H90" s="2"/>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47"/>
      <c r="BL90" s="147"/>
      <c r="BM90" s="147"/>
      <c r="BN90" s="147"/>
      <c r="BO90" s="147"/>
      <c r="BP90" s="147"/>
      <c r="BQ90" s="147"/>
      <c r="BR90" s="147"/>
      <c r="BS90" s="147"/>
      <c r="BT90" s="147"/>
      <c r="BU90" s="147"/>
      <c r="BV90" s="147"/>
      <c r="BW90" s="147"/>
      <c r="BX90" s="147"/>
      <c r="BY90" s="147"/>
      <c r="BZ90" s="147"/>
      <c r="CA90" s="147"/>
      <c r="CB90" s="147"/>
      <c r="CC90" s="147"/>
      <c r="CD90" s="147"/>
      <c r="CE90" s="147"/>
      <c r="CF90" s="147"/>
    </row>
    <row r="91" spans="8:84" ht="12.75" customHeight="1">
      <c r="H91" s="2"/>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47"/>
      <c r="BL91" s="147"/>
      <c r="BM91" s="147"/>
      <c r="BN91" s="147"/>
      <c r="BO91" s="147"/>
      <c r="BP91" s="147"/>
      <c r="BQ91" s="147"/>
      <c r="BR91" s="147"/>
      <c r="BS91" s="147"/>
      <c r="BT91" s="147"/>
      <c r="BU91" s="147"/>
      <c r="BV91" s="147"/>
      <c r="BW91" s="147"/>
      <c r="BX91" s="147"/>
      <c r="BY91" s="147"/>
      <c r="BZ91" s="147"/>
      <c r="CA91" s="147"/>
      <c r="CB91" s="147"/>
      <c r="CC91" s="147"/>
      <c r="CD91" s="147"/>
      <c r="CE91" s="147"/>
      <c r="CF91" s="147"/>
    </row>
    <row r="92" spans="8:84" ht="12.75" customHeight="1">
      <c r="H92" s="2"/>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47"/>
      <c r="BL92" s="147"/>
      <c r="BM92" s="147"/>
      <c r="BN92" s="147"/>
      <c r="BO92" s="147"/>
      <c r="BP92" s="147"/>
      <c r="BQ92" s="147"/>
      <c r="BR92" s="147"/>
      <c r="BS92" s="147"/>
      <c r="BT92" s="147"/>
      <c r="BU92" s="147"/>
      <c r="BV92" s="147"/>
      <c r="BW92" s="147"/>
      <c r="BX92" s="147"/>
      <c r="BY92" s="147"/>
      <c r="BZ92" s="147"/>
      <c r="CA92" s="147"/>
      <c r="CB92" s="147"/>
      <c r="CC92" s="147"/>
      <c r="CD92" s="147"/>
      <c r="CE92" s="147"/>
      <c r="CF92" s="147"/>
    </row>
    <row r="93" spans="8:84" ht="12.75" customHeight="1">
      <c r="H93" s="2"/>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47"/>
      <c r="BL93" s="147"/>
      <c r="BM93" s="147"/>
      <c r="BN93" s="147"/>
      <c r="BO93" s="147"/>
      <c r="BP93" s="147"/>
      <c r="BQ93" s="147"/>
      <c r="BR93" s="147"/>
      <c r="BS93" s="147"/>
      <c r="BT93" s="147"/>
      <c r="BU93" s="147"/>
      <c r="BV93" s="147"/>
      <c r="BW93" s="147"/>
      <c r="BX93" s="147"/>
      <c r="BY93" s="147"/>
      <c r="BZ93" s="147"/>
      <c r="CA93" s="147"/>
      <c r="CB93" s="147"/>
      <c r="CC93" s="147"/>
      <c r="CD93" s="147"/>
      <c r="CE93" s="147"/>
      <c r="CF93" s="147"/>
    </row>
    <row r="94" spans="8:84" ht="12.75" customHeight="1">
      <c r="H94" s="2"/>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47"/>
      <c r="BL94" s="147"/>
      <c r="BM94" s="147"/>
      <c r="BN94" s="147"/>
      <c r="BO94" s="147"/>
      <c r="BP94" s="147"/>
      <c r="BQ94" s="147"/>
      <c r="BR94" s="147"/>
      <c r="BS94" s="147"/>
      <c r="BT94" s="147"/>
      <c r="BU94" s="147"/>
      <c r="BV94" s="147"/>
      <c r="BW94" s="147"/>
      <c r="BX94" s="147"/>
      <c r="BY94" s="147"/>
      <c r="BZ94" s="147"/>
      <c r="CA94" s="147"/>
      <c r="CB94" s="147"/>
      <c r="CC94" s="147"/>
      <c r="CD94" s="147"/>
      <c r="CE94" s="147"/>
      <c r="CF94" s="147"/>
    </row>
    <row r="95" spans="8:84" ht="12.75" customHeight="1">
      <c r="H95" s="2"/>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47"/>
      <c r="BL95" s="147"/>
      <c r="BM95" s="147"/>
      <c r="BN95" s="147"/>
      <c r="BO95" s="147"/>
      <c r="BP95" s="147"/>
      <c r="BQ95" s="147"/>
      <c r="BR95" s="147"/>
      <c r="BS95" s="147"/>
      <c r="BT95" s="147"/>
      <c r="BU95" s="147"/>
      <c r="BV95" s="147"/>
      <c r="BW95" s="147"/>
      <c r="BX95" s="147"/>
      <c r="BY95" s="147"/>
      <c r="BZ95" s="147"/>
      <c r="CA95" s="147"/>
      <c r="CB95" s="147"/>
      <c r="CC95" s="147"/>
      <c r="CD95" s="147"/>
      <c r="CE95" s="147"/>
      <c r="CF95" s="147"/>
    </row>
    <row r="96" spans="8:84" ht="12.75" customHeight="1">
      <c r="H96" s="2"/>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47"/>
      <c r="BL96" s="147"/>
      <c r="BM96" s="147"/>
      <c r="BN96" s="147"/>
      <c r="BO96" s="147"/>
      <c r="BP96" s="147"/>
      <c r="BQ96" s="147"/>
      <c r="BR96" s="147"/>
      <c r="BS96" s="147"/>
      <c r="BT96" s="147"/>
      <c r="BU96" s="147"/>
      <c r="BV96" s="147"/>
      <c r="BW96" s="147"/>
      <c r="BX96" s="147"/>
      <c r="BY96" s="147"/>
      <c r="BZ96" s="147"/>
      <c r="CA96" s="147"/>
      <c r="CB96" s="147"/>
      <c r="CC96" s="147"/>
      <c r="CD96" s="147"/>
      <c r="CE96" s="147"/>
      <c r="CF96" s="147"/>
    </row>
    <row r="97" spans="8:84" ht="12.75" customHeight="1">
      <c r="H97" s="2"/>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47"/>
      <c r="BL97" s="147"/>
      <c r="BM97" s="147"/>
      <c r="BN97" s="147"/>
      <c r="BO97" s="147"/>
      <c r="BP97" s="147"/>
      <c r="BQ97" s="147"/>
      <c r="BR97" s="147"/>
      <c r="BS97" s="147"/>
      <c r="BT97" s="147"/>
      <c r="BU97" s="147"/>
      <c r="BV97" s="147"/>
      <c r="BW97" s="147"/>
      <c r="BX97" s="147"/>
      <c r="BY97" s="147"/>
      <c r="BZ97" s="147"/>
      <c r="CA97" s="147"/>
      <c r="CB97" s="147"/>
      <c r="CC97" s="147"/>
      <c r="CD97" s="147"/>
      <c r="CE97" s="147"/>
      <c r="CF97" s="147"/>
    </row>
    <row r="98" spans="8:84" ht="12.75" customHeight="1">
      <c r="H98" s="2"/>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47"/>
      <c r="BL98" s="147"/>
      <c r="BM98" s="147"/>
      <c r="BN98" s="147"/>
      <c r="BO98" s="147"/>
      <c r="BP98" s="147"/>
      <c r="BQ98" s="147"/>
      <c r="BR98" s="147"/>
      <c r="BS98" s="147"/>
      <c r="BT98" s="147"/>
      <c r="BU98" s="147"/>
      <c r="BV98" s="147"/>
      <c r="BW98" s="147"/>
      <c r="BX98" s="147"/>
      <c r="BY98" s="147"/>
      <c r="BZ98" s="147"/>
      <c r="CA98" s="147"/>
      <c r="CB98" s="147"/>
      <c r="CC98" s="147"/>
      <c r="CD98" s="147"/>
      <c r="CE98" s="147"/>
      <c r="CF98" s="147"/>
    </row>
    <row r="99" spans="8:84" ht="12.75" customHeight="1">
      <c r="H99" s="2"/>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47"/>
      <c r="BL99" s="147"/>
      <c r="BM99" s="147"/>
      <c r="BN99" s="147"/>
      <c r="BO99" s="147"/>
      <c r="BP99" s="147"/>
      <c r="BQ99" s="147"/>
      <c r="BR99" s="147"/>
      <c r="BS99" s="147"/>
      <c r="BT99" s="147"/>
      <c r="BU99" s="147"/>
      <c r="BV99" s="147"/>
      <c r="BW99" s="147"/>
      <c r="BX99" s="147"/>
      <c r="BY99" s="147"/>
      <c r="BZ99" s="147"/>
      <c r="CA99" s="147"/>
      <c r="CB99" s="147"/>
      <c r="CC99" s="147"/>
      <c r="CD99" s="147"/>
      <c r="CE99" s="147"/>
      <c r="CF99" s="147"/>
    </row>
    <row r="100" spans="8:84" ht="12.75" customHeight="1">
      <c r="H100" s="2"/>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47"/>
      <c r="BL100" s="147"/>
      <c r="BM100" s="147"/>
      <c r="BN100" s="147"/>
      <c r="BO100" s="147"/>
      <c r="BP100" s="147"/>
      <c r="BQ100" s="147"/>
      <c r="BR100" s="147"/>
      <c r="BS100" s="147"/>
      <c r="BT100" s="147"/>
      <c r="BU100" s="147"/>
      <c r="BV100" s="147"/>
      <c r="BW100" s="147"/>
      <c r="BX100" s="147"/>
      <c r="BY100" s="147"/>
      <c r="BZ100" s="147"/>
      <c r="CA100" s="147"/>
      <c r="CB100" s="147"/>
      <c r="CC100" s="147"/>
      <c r="CD100" s="147"/>
      <c r="CE100" s="147"/>
      <c r="CF100" s="147"/>
    </row>
    <row r="101" spans="8:84" ht="12.75" customHeight="1">
      <c r="H101" s="2"/>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47"/>
      <c r="BL101" s="147"/>
      <c r="BM101" s="147"/>
      <c r="BN101" s="147"/>
      <c r="BO101" s="147"/>
      <c r="BP101" s="147"/>
      <c r="BQ101" s="147"/>
      <c r="BR101" s="147"/>
      <c r="BS101" s="147"/>
      <c r="BT101" s="147"/>
      <c r="BU101" s="147"/>
      <c r="BV101" s="147"/>
      <c r="BW101" s="147"/>
      <c r="BX101" s="147"/>
      <c r="BY101" s="147"/>
      <c r="BZ101" s="147"/>
      <c r="CA101" s="147"/>
      <c r="CB101" s="147"/>
      <c r="CC101" s="147"/>
      <c r="CD101" s="147"/>
      <c r="CE101" s="147"/>
      <c r="CF101" s="147"/>
    </row>
    <row r="102" spans="8:84" ht="12.75" customHeight="1">
      <c r="H102" s="2"/>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47"/>
      <c r="BL102" s="147"/>
      <c r="BM102" s="147"/>
      <c r="BN102" s="147"/>
      <c r="BO102" s="147"/>
      <c r="BP102" s="147"/>
      <c r="BQ102" s="147"/>
      <c r="BR102" s="147"/>
      <c r="BS102" s="147"/>
      <c r="BT102" s="147"/>
      <c r="BU102" s="147"/>
      <c r="BV102" s="147"/>
      <c r="BW102" s="147"/>
      <c r="BX102" s="147"/>
      <c r="BY102" s="147"/>
      <c r="BZ102" s="147"/>
      <c r="CA102" s="147"/>
      <c r="CB102" s="147"/>
      <c r="CC102" s="147"/>
      <c r="CD102" s="147"/>
      <c r="CE102" s="147"/>
      <c r="CF102" s="147"/>
    </row>
    <row r="103" spans="8:84" ht="12.75" customHeight="1">
      <c r="H103" s="2"/>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47"/>
      <c r="BL103" s="147"/>
      <c r="BM103" s="147"/>
      <c r="BN103" s="147"/>
      <c r="BO103" s="147"/>
      <c r="BP103" s="147"/>
      <c r="BQ103" s="147"/>
      <c r="BR103" s="147"/>
      <c r="BS103" s="147"/>
      <c r="BT103" s="147"/>
      <c r="BU103" s="147"/>
      <c r="BV103" s="147"/>
      <c r="BW103" s="147"/>
      <c r="BX103" s="147"/>
      <c r="BY103" s="147"/>
      <c r="BZ103" s="147"/>
      <c r="CA103" s="147"/>
      <c r="CB103" s="147"/>
      <c r="CC103" s="147"/>
      <c r="CD103" s="147"/>
      <c r="CE103" s="147"/>
      <c r="CF103" s="147"/>
    </row>
    <row r="104" spans="8:84" ht="12.75" customHeight="1">
      <c r="H104" s="2"/>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c r="BQ104" s="147"/>
      <c r="BR104" s="147"/>
      <c r="BS104" s="147"/>
      <c r="BT104" s="147"/>
      <c r="BU104" s="147"/>
      <c r="BV104" s="147"/>
      <c r="BW104" s="147"/>
      <c r="BX104" s="147"/>
      <c r="BY104" s="147"/>
      <c r="BZ104" s="147"/>
      <c r="CA104" s="147"/>
      <c r="CB104" s="147"/>
      <c r="CC104" s="147"/>
      <c r="CD104" s="147"/>
      <c r="CE104" s="147"/>
      <c r="CF104" s="147"/>
    </row>
    <row r="105" spans="8:84" ht="12.75" customHeight="1">
      <c r="H105" s="2"/>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47"/>
      <c r="BL105" s="147"/>
      <c r="BM105" s="147"/>
      <c r="BN105" s="147"/>
      <c r="BO105" s="147"/>
      <c r="BP105" s="147"/>
      <c r="BQ105" s="147"/>
      <c r="BR105" s="147"/>
      <c r="BS105" s="147"/>
      <c r="BT105" s="147"/>
      <c r="BU105" s="147"/>
      <c r="BV105" s="147"/>
      <c r="BW105" s="147"/>
      <c r="BX105" s="147"/>
      <c r="BY105" s="147"/>
      <c r="BZ105" s="147"/>
      <c r="CA105" s="147"/>
      <c r="CB105" s="147"/>
      <c r="CC105" s="147"/>
      <c r="CD105" s="147"/>
      <c r="CE105" s="147"/>
      <c r="CF105" s="147"/>
    </row>
    <row r="106" spans="8:84" ht="12.75" customHeight="1">
      <c r="H106" s="2"/>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47"/>
      <c r="BL106" s="147"/>
      <c r="BM106" s="147"/>
      <c r="BN106" s="147"/>
      <c r="BO106" s="147"/>
      <c r="BP106" s="147"/>
      <c r="BQ106" s="147"/>
      <c r="BR106" s="147"/>
      <c r="BS106" s="147"/>
      <c r="BT106" s="147"/>
      <c r="BU106" s="147"/>
      <c r="BV106" s="147"/>
      <c r="BW106" s="147"/>
      <c r="BX106" s="147"/>
      <c r="BY106" s="147"/>
      <c r="BZ106" s="147"/>
      <c r="CA106" s="147"/>
      <c r="CB106" s="147"/>
      <c r="CC106" s="147"/>
      <c r="CD106" s="147"/>
      <c r="CE106" s="147"/>
      <c r="CF106" s="147"/>
    </row>
    <row r="107" spans="8:84" ht="12.75" customHeight="1">
      <c r="H107" s="2"/>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47"/>
      <c r="BL107" s="147"/>
      <c r="BM107" s="147"/>
      <c r="BN107" s="147"/>
      <c r="BO107" s="147"/>
      <c r="BP107" s="147"/>
      <c r="BQ107" s="147"/>
      <c r="BR107" s="147"/>
      <c r="BS107" s="147"/>
      <c r="BT107" s="147"/>
      <c r="BU107" s="147"/>
      <c r="BV107" s="147"/>
      <c r="BW107" s="147"/>
      <c r="BX107" s="147"/>
      <c r="BY107" s="147"/>
      <c r="BZ107" s="147"/>
      <c r="CA107" s="147"/>
      <c r="CB107" s="147"/>
      <c r="CC107" s="147"/>
      <c r="CD107" s="147"/>
      <c r="CE107" s="147"/>
      <c r="CF107" s="147"/>
    </row>
    <row r="108" spans="8:84" ht="12.75" customHeight="1">
      <c r="H108" s="2"/>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row>
    <row r="109" spans="8:84" ht="12.75" customHeight="1">
      <c r="H109" s="2"/>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row>
    <row r="110" spans="8:84" ht="12.75" customHeight="1">
      <c r="H110" s="2"/>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47"/>
      <c r="BL110" s="147"/>
      <c r="BM110" s="147"/>
      <c r="BN110" s="147"/>
      <c r="BO110" s="147"/>
      <c r="BP110" s="147"/>
      <c r="BQ110" s="147"/>
      <c r="BR110" s="147"/>
      <c r="BS110" s="147"/>
      <c r="BT110" s="147"/>
      <c r="BU110" s="147"/>
      <c r="BV110" s="147"/>
      <c r="BW110" s="147"/>
      <c r="BX110" s="147"/>
      <c r="BY110" s="147"/>
      <c r="BZ110" s="147"/>
      <c r="CA110" s="147"/>
      <c r="CB110" s="147"/>
      <c r="CC110" s="147"/>
      <c r="CD110" s="147"/>
      <c r="CE110" s="147"/>
      <c r="CF110" s="147"/>
    </row>
    <row r="111" spans="8:84" ht="12.75" customHeight="1">
      <c r="H111" s="2"/>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47"/>
      <c r="BL111" s="147"/>
      <c r="BM111" s="147"/>
      <c r="BN111" s="147"/>
      <c r="BO111" s="147"/>
      <c r="BP111" s="147"/>
      <c r="BQ111" s="147"/>
      <c r="BR111" s="147"/>
      <c r="BS111" s="147"/>
      <c r="BT111" s="147"/>
      <c r="BU111" s="147"/>
      <c r="BV111" s="147"/>
      <c r="BW111" s="147"/>
      <c r="BX111" s="147"/>
      <c r="BY111" s="147"/>
      <c r="BZ111" s="147"/>
      <c r="CA111" s="147"/>
      <c r="CB111" s="147"/>
      <c r="CC111" s="147"/>
      <c r="CD111" s="147"/>
      <c r="CE111" s="147"/>
      <c r="CF111" s="147"/>
    </row>
    <row r="112" spans="8:84" ht="12.75" customHeight="1">
      <c r="H112" s="2"/>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47"/>
      <c r="BL112" s="147"/>
      <c r="BM112" s="147"/>
      <c r="BN112" s="147"/>
      <c r="BO112" s="147"/>
      <c r="BP112" s="147"/>
      <c r="BQ112" s="147"/>
      <c r="BR112" s="147"/>
      <c r="BS112" s="147"/>
      <c r="BT112" s="147"/>
      <c r="BU112" s="147"/>
      <c r="BV112" s="147"/>
      <c r="BW112" s="147"/>
      <c r="BX112" s="147"/>
      <c r="BY112" s="147"/>
      <c r="BZ112" s="147"/>
      <c r="CA112" s="147"/>
      <c r="CB112" s="147"/>
      <c r="CC112" s="147"/>
      <c r="CD112" s="147"/>
      <c r="CE112" s="147"/>
      <c r="CF112" s="147"/>
    </row>
    <row r="113" spans="8:84" ht="12.75" customHeight="1">
      <c r="H113" s="2"/>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47"/>
      <c r="BL113" s="147"/>
      <c r="BM113" s="147"/>
      <c r="BN113" s="147"/>
      <c r="BO113" s="147"/>
      <c r="BP113" s="147"/>
      <c r="BQ113" s="147"/>
      <c r="BR113" s="147"/>
      <c r="BS113" s="147"/>
      <c r="BT113" s="147"/>
      <c r="BU113" s="147"/>
      <c r="BV113" s="147"/>
      <c r="BW113" s="147"/>
      <c r="BX113" s="147"/>
      <c r="BY113" s="147"/>
      <c r="BZ113" s="147"/>
      <c r="CA113" s="147"/>
      <c r="CB113" s="147"/>
      <c r="CC113" s="147"/>
      <c r="CD113" s="147"/>
      <c r="CE113" s="147"/>
      <c r="CF113" s="147"/>
    </row>
    <row r="114" spans="8:84" ht="12.75" customHeight="1">
      <c r="H114" s="2"/>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47"/>
      <c r="BL114" s="147"/>
      <c r="BM114" s="147"/>
      <c r="BN114" s="147"/>
      <c r="BO114" s="147"/>
      <c r="BP114" s="147"/>
      <c r="BQ114" s="147"/>
      <c r="BR114" s="147"/>
      <c r="BS114" s="147"/>
      <c r="BT114" s="147"/>
      <c r="BU114" s="147"/>
      <c r="BV114" s="147"/>
      <c r="BW114" s="147"/>
      <c r="BX114" s="147"/>
      <c r="BY114" s="147"/>
      <c r="BZ114" s="147"/>
      <c r="CA114" s="147"/>
      <c r="CB114" s="147"/>
      <c r="CC114" s="147"/>
      <c r="CD114" s="147"/>
      <c r="CE114" s="147"/>
      <c r="CF114" s="147"/>
    </row>
    <row r="115" spans="8:84" ht="12.75" customHeight="1">
      <c r="H115" s="2"/>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47"/>
      <c r="BL115" s="147"/>
      <c r="BM115" s="147"/>
      <c r="BN115" s="147"/>
      <c r="BO115" s="147"/>
      <c r="BP115" s="147"/>
      <c r="BQ115" s="147"/>
      <c r="BR115" s="147"/>
      <c r="BS115" s="147"/>
      <c r="BT115" s="147"/>
      <c r="BU115" s="147"/>
      <c r="BV115" s="147"/>
      <c r="BW115" s="147"/>
      <c r="BX115" s="147"/>
      <c r="BY115" s="147"/>
      <c r="BZ115" s="147"/>
      <c r="CA115" s="147"/>
      <c r="CB115" s="147"/>
      <c r="CC115" s="147"/>
      <c r="CD115" s="147"/>
      <c r="CE115" s="147"/>
      <c r="CF115" s="147"/>
    </row>
    <row r="116" spans="8:84" ht="12.75" customHeight="1">
      <c r="H116" s="2"/>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47"/>
      <c r="BL116" s="147"/>
      <c r="BM116" s="147"/>
      <c r="BN116" s="147"/>
      <c r="BO116" s="147"/>
      <c r="BP116" s="147"/>
      <c r="BQ116" s="147"/>
      <c r="BR116" s="147"/>
      <c r="BS116" s="147"/>
      <c r="BT116" s="147"/>
      <c r="BU116" s="147"/>
      <c r="BV116" s="147"/>
      <c r="BW116" s="147"/>
      <c r="BX116" s="147"/>
      <c r="BY116" s="147"/>
      <c r="BZ116" s="147"/>
      <c r="CA116" s="147"/>
      <c r="CB116" s="147"/>
      <c r="CC116" s="147"/>
      <c r="CD116" s="147"/>
      <c r="CE116" s="147"/>
      <c r="CF116" s="147"/>
    </row>
    <row r="117" spans="8:84" ht="12.75" customHeight="1">
      <c r="H117" s="2"/>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47"/>
      <c r="BL117" s="147"/>
      <c r="BM117" s="147"/>
      <c r="BN117" s="147"/>
      <c r="BO117" s="147"/>
      <c r="BP117" s="147"/>
      <c r="BQ117" s="147"/>
      <c r="BR117" s="147"/>
      <c r="BS117" s="147"/>
      <c r="BT117" s="147"/>
      <c r="BU117" s="147"/>
      <c r="BV117" s="147"/>
      <c r="BW117" s="147"/>
      <c r="BX117" s="147"/>
      <c r="BY117" s="147"/>
      <c r="BZ117" s="147"/>
      <c r="CA117" s="147"/>
      <c r="CB117" s="147"/>
      <c r="CC117" s="147"/>
      <c r="CD117" s="147"/>
      <c r="CE117" s="147"/>
      <c r="CF117" s="147"/>
    </row>
    <row r="118" spans="8:84" ht="12.75" customHeight="1">
      <c r="H118" s="2"/>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47"/>
      <c r="BL118" s="147"/>
      <c r="BM118" s="147"/>
      <c r="BN118" s="147"/>
      <c r="BO118" s="147"/>
      <c r="BP118" s="147"/>
      <c r="BQ118" s="147"/>
      <c r="BR118" s="147"/>
      <c r="BS118" s="147"/>
      <c r="BT118" s="147"/>
      <c r="BU118" s="147"/>
      <c r="BV118" s="147"/>
      <c r="BW118" s="147"/>
      <c r="BX118" s="147"/>
      <c r="BY118" s="147"/>
      <c r="BZ118" s="147"/>
      <c r="CA118" s="147"/>
      <c r="CB118" s="147"/>
      <c r="CC118" s="147"/>
      <c r="CD118" s="147"/>
      <c r="CE118" s="147"/>
      <c r="CF118" s="147"/>
    </row>
    <row r="119" spans="8:84" ht="12.75" customHeight="1">
      <c r="H119" s="2"/>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47"/>
      <c r="BL119" s="147"/>
      <c r="BM119" s="147"/>
      <c r="BN119" s="147"/>
      <c r="BO119" s="147"/>
      <c r="BP119" s="147"/>
      <c r="BQ119" s="147"/>
      <c r="BR119" s="147"/>
      <c r="BS119" s="147"/>
      <c r="BT119" s="147"/>
      <c r="BU119" s="147"/>
      <c r="BV119" s="147"/>
      <c r="BW119" s="147"/>
      <c r="BX119" s="147"/>
      <c r="BY119" s="147"/>
      <c r="BZ119" s="147"/>
      <c r="CA119" s="147"/>
      <c r="CB119" s="147"/>
      <c r="CC119" s="147"/>
      <c r="CD119" s="147"/>
      <c r="CE119" s="147"/>
      <c r="CF119" s="147"/>
    </row>
    <row r="120" spans="8:84" ht="12.75" customHeight="1">
      <c r="H120" s="2"/>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47"/>
      <c r="BL120" s="147"/>
      <c r="BM120" s="147"/>
      <c r="BN120" s="147"/>
      <c r="BO120" s="147"/>
      <c r="BP120" s="147"/>
      <c r="BQ120" s="147"/>
      <c r="BR120" s="147"/>
      <c r="BS120" s="147"/>
      <c r="BT120" s="147"/>
      <c r="BU120" s="147"/>
      <c r="BV120" s="147"/>
      <c r="BW120" s="147"/>
      <c r="BX120" s="147"/>
      <c r="BY120" s="147"/>
      <c r="BZ120" s="147"/>
      <c r="CA120" s="147"/>
      <c r="CB120" s="147"/>
      <c r="CC120" s="147"/>
      <c r="CD120" s="147"/>
      <c r="CE120" s="147"/>
      <c r="CF120" s="147"/>
    </row>
    <row r="121" spans="8:84" ht="12.75" customHeight="1">
      <c r="H121" s="2"/>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c r="BQ121" s="147"/>
      <c r="BR121" s="147"/>
      <c r="BS121" s="147"/>
      <c r="BT121" s="147"/>
      <c r="BU121" s="147"/>
      <c r="BV121" s="147"/>
      <c r="BW121" s="147"/>
      <c r="BX121" s="147"/>
      <c r="BY121" s="147"/>
      <c r="BZ121" s="147"/>
      <c r="CA121" s="147"/>
      <c r="CB121" s="147"/>
      <c r="CC121" s="147"/>
      <c r="CD121" s="147"/>
      <c r="CE121" s="147"/>
      <c r="CF121" s="147"/>
    </row>
    <row r="122" spans="8:84" ht="12.75" customHeight="1">
      <c r="H122" s="2"/>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47"/>
      <c r="BL122" s="147"/>
      <c r="BM122" s="147"/>
      <c r="BN122" s="147"/>
      <c r="BO122" s="147"/>
      <c r="BP122" s="147"/>
      <c r="BQ122" s="147"/>
      <c r="BR122" s="147"/>
      <c r="BS122" s="147"/>
      <c r="BT122" s="147"/>
      <c r="BU122" s="147"/>
      <c r="BV122" s="147"/>
      <c r="BW122" s="147"/>
      <c r="BX122" s="147"/>
      <c r="BY122" s="147"/>
      <c r="BZ122" s="147"/>
      <c r="CA122" s="147"/>
      <c r="CB122" s="147"/>
      <c r="CC122" s="147"/>
      <c r="CD122" s="147"/>
      <c r="CE122" s="147"/>
      <c r="CF122" s="147"/>
    </row>
    <row r="123" spans="8:84" ht="12.75" customHeight="1">
      <c r="H123" s="2"/>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47"/>
      <c r="BL123" s="147"/>
      <c r="BM123" s="147"/>
      <c r="BN123" s="147"/>
      <c r="BO123" s="147"/>
      <c r="BP123" s="147"/>
      <c r="BQ123" s="147"/>
      <c r="BR123" s="147"/>
      <c r="BS123" s="147"/>
      <c r="BT123" s="147"/>
      <c r="BU123" s="147"/>
      <c r="BV123" s="147"/>
      <c r="BW123" s="147"/>
      <c r="BX123" s="147"/>
      <c r="BY123" s="147"/>
      <c r="BZ123" s="147"/>
      <c r="CA123" s="147"/>
      <c r="CB123" s="147"/>
      <c r="CC123" s="147"/>
      <c r="CD123" s="147"/>
      <c r="CE123" s="147"/>
      <c r="CF123" s="147"/>
    </row>
    <row r="124" spans="8:84" ht="12.75" customHeight="1">
      <c r="H124" s="2"/>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47"/>
      <c r="BL124" s="147"/>
      <c r="BM124" s="147"/>
      <c r="BN124" s="147"/>
      <c r="BO124" s="147"/>
      <c r="BP124" s="147"/>
      <c r="BQ124" s="147"/>
      <c r="BR124" s="147"/>
      <c r="BS124" s="147"/>
      <c r="BT124" s="147"/>
      <c r="BU124" s="147"/>
      <c r="BV124" s="147"/>
      <c r="BW124" s="147"/>
      <c r="BX124" s="147"/>
      <c r="BY124" s="147"/>
      <c r="BZ124" s="147"/>
      <c r="CA124" s="147"/>
      <c r="CB124" s="147"/>
      <c r="CC124" s="147"/>
      <c r="CD124" s="147"/>
      <c r="CE124" s="147"/>
      <c r="CF124" s="147"/>
    </row>
    <row r="125" spans="8:84" ht="12.75" customHeight="1">
      <c r="H125" s="2"/>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47"/>
      <c r="BL125" s="147"/>
      <c r="BM125" s="147"/>
      <c r="BN125" s="147"/>
      <c r="BO125" s="147"/>
      <c r="BP125" s="147"/>
      <c r="BQ125" s="147"/>
      <c r="BR125" s="147"/>
      <c r="BS125" s="147"/>
      <c r="BT125" s="147"/>
      <c r="BU125" s="147"/>
      <c r="BV125" s="147"/>
      <c r="BW125" s="147"/>
      <c r="BX125" s="147"/>
      <c r="BY125" s="147"/>
      <c r="BZ125" s="147"/>
      <c r="CA125" s="147"/>
      <c r="CB125" s="147"/>
      <c r="CC125" s="147"/>
      <c r="CD125" s="147"/>
      <c r="CE125" s="147"/>
      <c r="CF125" s="147"/>
    </row>
    <row r="126" spans="8:84" ht="12.75" customHeight="1">
      <c r="H126" s="2"/>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47"/>
      <c r="BL126" s="147"/>
      <c r="BM126" s="147"/>
      <c r="BN126" s="147"/>
      <c r="BO126" s="147"/>
      <c r="BP126" s="147"/>
      <c r="BQ126" s="147"/>
      <c r="BR126" s="147"/>
      <c r="BS126" s="147"/>
      <c r="BT126" s="147"/>
      <c r="BU126" s="147"/>
      <c r="BV126" s="147"/>
      <c r="BW126" s="147"/>
      <c r="BX126" s="147"/>
      <c r="BY126" s="147"/>
      <c r="BZ126" s="147"/>
      <c r="CA126" s="147"/>
      <c r="CB126" s="147"/>
      <c r="CC126" s="147"/>
      <c r="CD126" s="147"/>
      <c r="CE126" s="147"/>
      <c r="CF126" s="147"/>
    </row>
    <row r="127" spans="8:84" ht="12.75" customHeight="1">
      <c r="H127" s="2"/>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47"/>
      <c r="BL127" s="147"/>
      <c r="BM127" s="147"/>
      <c r="BN127" s="147"/>
      <c r="BO127" s="147"/>
      <c r="BP127" s="147"/>
      <c r="BQ127" s="147"/>
      <c r="BR127" s="147"/>
      <c r="BS127" s="147"/>
      <c r="BT127" s="147"/>
      <c r="BU127" s="147"/>
      <c r="BV127" s="147"/>
      <c r="BW127" s="147"/>
      <c r="BX127" s="147"/>
      <c r="BY127" s="147"/>
      <c r="BZ127" s="147"/>
      <c r="CA127" s="147"/>
      <c r="CB127" s="147"/>
      <c r="CC127" s="147"/>
      <c r="CD127" s="147"/>
      <c r="CE127" s="147"/>
      <c r="CF127" s="147"/>
    </row>
    <row r="128" spans="8:84" ht="12.75" customHeight="1">
      <c r="H128" s="2"/>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47"/>
      <c r="BL128" s="147"/>
      <c r="BM128" s="147"/>
      <c r="BN128" s="147"/>
      <c r="BO128" s="147"/>
      <c r="BP128" s="147"/>
      <c r="BQ128" s="147"/>
      <c r="BR128" s="147"/>
      <c r="BS128" s="147"/>
      <c r="BT128" s="147"/>
      <c r="BU128" s="147"/>
      <c r="BV128" s="147"/>
      <c r="BW128" s="147"/>
      <c r="BX128" s="147"/>
      <c r="BY128" s="147"/>
      <c r="BZ128" s="147"/>
      <c r="CA128" s="147"/>
      <c r="CB128" s="147"/>
      <c r="CC128" s="147"/>
      <c r="CD128" s="147"/>
      <c r="CE128" s="147"/>
      <c r="CF128" s="147"/>
    </row>
    <row r="129" spans="8:84" ht="12.75" customHeight="1">
      <c r="H129" s="2"/>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47"/>
      <c r="BL129" s="147"/>
      <c r="BM129" s="147"/>
      <c r="BN129" s="147"/>
      <c r="BO129" s="147"/>
      <c r="BP129" s="147"/>
      <c r="BQ129" s="147"/>
      <c r="BR129" s="147"/>
      <c r="BS129" s="147"/>
      <c r="BT129" s="147"/>
      <c r="BU129" s="147"/>
      <c r="BV129" s="147"/>
      <c r="BW129" s="147"/>
      <c r="BX129" s="147"/>
      <c r="BY129" s="147"/>
      <c r="BZ129" s="147"/>
      <c r="CA129" s="147"/>
      <c r="CB129" s="147"/>
      <c r="CC129" s="147"/>
      <c r="CD129" s="147"/>
      <c r="CE129" s="147"/>
      <c r="CF129" s="147"/>
    </row>
    <row r="130" spans="8:84" ht="12.75" customHeight="1">
      <c r="H130" s="2"/>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47"/>
      <c r="BL130" s="147"/>
      <c r="BM130" s="147"/>
      <c r="BN130" s="147"/>
      <c r="BO130" s="147"/>
      <c r="BP130" s="147"/>
      <c r="BQ130" s="147"/>
      <c r="BR130" s="147"/>
      <c r="BS130" s="147"/>
      <c r="BT130" s="147"/>
      <c r="BU130" s="147"/>
      <c r="BV130" s="147"/>
      <c r="BW130" s="147"/>
      <c r="BX130" s="147"/>
      <c r="BY130" s="147"/>
      <c r="BZ130" s="147"/>
      <c r="CA130" s="147"/>
      <c r="CB130" s="147"/>
      <c r="CC130" s="147"/>
      <c r="CD130" s="147"/>
      <c r="CE130" s="147"/>
      <c r="CF130" s="147"/>
    </row>
    <row r="131" spans="8:84" ht="12.75" customHeight="1">
      <c r="H131" s="2"/>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47"/>
      <c r="BL131" s="147"/>
      <c r="BM131" s="147"/>
      <c r="BN131" s="147"/>
      <c r="BO131" s="147"/>
      <c r="BP131" s="147"/>
      <c r="BQ131" s="147"/>
      <c r="BR131" s="147"/>
      <c r="BS131" s="147"/>
      <c r="BT131" s="147"/>
      <c r="BU131" s="147"/>
      <c r="BV131" s="147"/>
      <c r="BW131" s="147"/>
      <c r="BX131" s="147"/>
      <c r="BY131" s="147"/>
      <c r="BZ131" s="147"/>
      <c r="CA131" s="147"/>
      <c r="CB131" s="147"/>
      <c r="CC131" s="147"/>
      <c r="CD131" s="147"/>
      <c r="CE131" s="147"/>
      <c r="CF131" s="147"/>
    </row>
    <row r="132" spans="8:84" ht="12.75" customHeight="1">
      <c r="H132" s="2"/>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47"/>
      <c r="BL132" s="147"/>
      <c r="BM132" s="147"/>
      <c r="BN132" s="147"/>
      <c r="BO132" s="147"/>
      <c r="BP132" s="147"/>
      <c r="BQ132" s="147"/>
      <c r="BR132" s="147"/>
      <c r="BS132" s="147"/>
      <c r="BT132" s="147"/>
      <c r="BU132" s="147"/>
      <c r="BV132" s="147"/>
      <c r="BW132" s="147"/>
      <c r="BX132" s="147"/>
      <c r="BY132" s="147"/>
      <c r="BZ132" s="147"/>
      <c r="CA132" s="147"/>
      <c r="CB132" s="147"/>
      <c r="CC132" s="147"/>
      <c r="CD132" s="147"/>
      <c r="CE132" s="147"/>
      <c r="CF132" s="147"/>
    </row>
    <row r="133" spans="8:84" ht="12.75" customHeight="1">
      <c r="H133" s="2"/>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47"/>
      <c r="BL133" s="147"/>
      <c r="BM133" s="147"/>
      <c r="BN133" s="147"/>
      <c r="BO133" s="147"/>
      <c r="BP133" s="147"/>
      <c r="BQ133" s="147"/>
      <c r="BR133" s="147"/>
      <c r="BS133" s="147"/>
      <c r="BT133" s="147"/>
      <c r="BU133" s="147"/>
      <c r="BV133" s="147"/>
      <c r="BW133" s="147"/>
      <c r="BX133" s="147"/>
      <c r="BY133" s="147"/>
      <c r="BZ133" s="147"/>
      <c r="CA133" s="147"/>
      <c r="CB133" s="147"/>
      <c r="CC133" s="147"/>
      <c r="CD133" s="147"/>
      <c r="CE133" s="147"/>
      <c r="CF133" s="147"/>
    </row>
    <row r="134" spans="8:84" ht="12.75" customHeight="1">
      <c r="H134" s="2"/>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47"/>
      <c r="BL134" s="147"/>
      <c r="BM134" s="147"/>
      <c r="BN134" s="147"/>
      <c r="BO134" s="147"/>
      <c r="BP134" s="147"/>
      <c r="BQ134" s="147"/>
      <c r="BR134" s="147"/>
      <c r="BS134" s="147"/>
      <c r="BT134" s="147"/>
      <c r="BU134" s="147"/>
      <c r="BV134" s="147"/>
      <c r="BW134" s="147"/>
      <c r="BX134" s="147"/>
      <c r="BY134" s="147"/>
      <c r="BZ134" s="147"/>
      <c r="CA134" s="147"/>
      <c r="CB134" s="147"/>
      <c r="CC134" s="147"/>
      <c r="CD134" s="147"/>
      <c r="CE134" s="147"/>
      <c r="CF134" s="147"/>
    </row>
    <row r="135" spans="8:84" ht="12.75" customHeight="1">
      <c r="H135" s="2"/>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47"/>
      <c r="BL135" s="147"/>
      <c r="BM135" s="147"/>
      <c r="BN135" s="147"/>
      <c r="BO135" s="147"/>
      <c r="BP135" s="147"/>
      <c r="BQ135" s="147"/>
      <c r="BR135" s="147"/>
      <c r="BS135" s="147"/>
      <c r="BT135" s="147"/>
      <c r="BU135" s="147"/>
      <c r="BV135" s="147"/>
      <c r="BW135" s="147"/>
      <c r="BX135" s="147"/>
      <c r="BY135" s="147"/>
      <c r="BZ135" s="147"/>
      <c r="CA135" s="147"/>
      <c r="CB135" s="147"/>
      <c r="CC135" s="147"/>
      <c r="CD135" s="147"/>
      <c r="CE135" s="147"/>
      <c r="CF135" s="147"/>
    </row>
    <row r="136" spans="8:84" ht="12.75" customHeight="1">
      <c r="H136" s="2"/>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47"/>
      <c r="BL136" s="147"/>
      <c r="BM136" s="147"/>
      <c r="BN136" s="147"/>
      <c r="BO136" s="147"/>
      <c r="BP136" s="147"/>
      <c r="BQ136" s="147"/>
      <c r="BR136" s="147"/>
      <c r="BS136" s="147"/>
      <c r="BT136" s="147"/>
      <c r="BU136" s="147"/>
      <c r="BV136" s="147"/>
      <c r="BW136" s="147"/>
      <c r="BX136" s="147"/>
      <c r="BY136" s="147"/>
      <c r="BZ136" s="147"/>
      <c r="CA136" s="147"/>
      <c r="CB136" s="147"/>
      <c r="CC136" s="147"/>
      <c r="CD136" s="147"/>
      <c r="CE136" s="147"/>
      <c r="CF136" s="147"/>
    </row>
    <row r="137" spans="8:84" ht="12.75" customHeight="1">
      <c r="H137" s="2"/>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47"/>
      <c r="BL137" s="147"/>
      <c r="BM137" s="147"/>
      <c r="BN137" s="147"/>
      <c r="BO137" s="147"/>
      <c r="BP137" s="147"/>
      <c r="BQ137" s="147"/>
      <c r="BR137" s="147"/>
      <c r="BS137" s="147"/>
      <c r="BT137" s="147"/>
      <c r="BU137" s="147"/>
      <c r="BV137" s="147"/>
      <c r="BW137" s="147"/>
      <c r="BX137" s="147"/>
      <c r="BY137" s="147"/>
      <c r="BZ137" s="147"/>
      <c r="CA137" s="147"/>
      <c r="CB137" s="147"/>
      <c r="CC137" s="147"/>
      <c r="CD137" s="147"/>
      <c r="CE137" s="147"/>
      <c r="CF137" s="147"/>
    </row>
    <row r="138" spans="8:84" ht="12.75" customHeight="1">
      <c r="H138" s="2"/>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47"/>
      <c r="BL138" s="147"/>
      <c r="BM138" s="147"/>
      <c r="BN138" s="147"/>
      <c r="BO138" s="147"/>
      <c r="BP138" s="147"/>
      <c r="BQ138" s="147"/>
      <c r="BR138" s="147"/>
      <c r="BS138" s="147"/>
      <c r="BT138" s="147"/>
      <c r="BU138" s="147"/>
      <c r="BV138" s="147"/>
      <c r="BW138" s="147"/>
      <c r="BX138" s="147"/>
      <c r="BY138" s="147"/>
      <c r="BZ138" s="147"/>
      <c r="CA138" s="147"/>
      <c r="CB138" s="147"/>
      <c r="CC138" s="147"/>
      <c r="CD138" s="147"/>
      <c r="CE138" s="147"/>
      <c r="CF138" s="147"/>
    </row>
    <row r="139" spans="8:84" ht="12.75" customHeight="1">
      <c r="H139" s="2"/>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47"/>
      <c r="BL139" s="147"/>
      <c r="BM139" s="147"/>
      <c r="BN139" s="147"/>
      <c r="BO139" s="147"/>
      <c r="BP139" s="147"/>
      <c r="BQ139" s="147"/>
      <c r="BR139" s="147"/>
      <c r="BS139" s="147"/>
      <c r="BT139" s="147"/>
      <c r="BU139" s="147"/>
      <c r="BV139" s="147"/>
      <c r="BW139" s="147"/>
      <c r="BX139" s="147"/>
      <c r="BY139" s="147"/>
      <c r="BZ139" s="147"/>
      <c r="CA139" s="147"/>
      <c r="CB139" s="147"/>
      <c r="CC139" s="147"/>
      <c r="CD139" s="147"/>
      <c r="CE139" s="147"/>
      <c r="CF139" s="147"/>
    </row>
    <row r="140" spans="8:84" ht="12.75" customHeight="1">
      <c r="H140" s="2"/>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47"/>
      <c r="BL140" s="147"/>
      <c r="BM140" s="147"/>
      <c r="BN140" s="147"/>
      <c r="BO140" s="147"/>
      <c r="BP140" s="147"/>
      <c r="BQ140" s="147"/>
      <c r="BR140" s="147"/>
      <c r="BS140" s="147"/>
      <c r="BT140" s="147"/>
      <c r="BU140" s="147"/>
      <c r="BV140" s="147"/>
      <c r="BW140" s="147"/>
      <c r="BX140" s="147"/>
      <c r="BY140" s="147"/>
      <c r="BZ140" s="147"/>
      <c r="CA140" s="147"/>
      <c r="CB140" s="147"/>
      <c r="CC140" s="147"/>
      <c r="CD140" s="147"/>
      <c r="CE140" s="147"/>
      <c r="CF140" s="147"/>
    </row>
    <row r="141" spans="8:84" ht="12.75" customHeight="1">
      <c r="H141" s="2"/>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47"/>
      <c r="BL141" s="147"/>
      <c r="BM141" s="147"/>
      <c r="BN141" s="147"/>
      <c r="BO141" s="147"/>
      <c r="BP141" s="147"/>
      <c r="BQ141" s="147"/>
      <c r="BR141" s="147"/>
      <c r="BS141" s="147"/>
      <c r="BT141" s="147"/>
      <c r="BU141" s="147"/>
      <c r="BV141" s="147"/>
      <c r="BW141" s="147"/>
      <c r="BX141" s="147"/>
      <c r="BY141" s="147"/>
      <c r="BZ141" s="147"/>
      <c r="CA141" s="147"/>
      <c r="CB141" s="147"/>
      <c r="CC141" s="147"/>
      <c r="CD141" s="147"/>
      <c r="CE141" s="147"/>
      <c r="CF141" s="147"/>
    </row>
    <row r="142" spans="8:84" ht="12.75" customHeight="1">
      <c r="H142" s="2"/>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47"/>
      <c r="BL142" s="147"/>
      <c r="BM142" s="147"/>
      <c r="BN142" s="147"/>
      <c r="BO142" s="147"/>
      <c r="BP142" s="147"/>
      <c r="BQ142" s="147"/>
      <c r="BR142" s="147"/>
      <c r="BS142" s="147"/>
      <c r="BT142" s="147"/>
      <c r="BU142" s="147"/>
      <c r="BV142" s="147"/>
      <c r="BW142" s="147"/>
      <c r="BX142" s="147"/>
      <c r="BY142" s="147"/>
      <c r="BZ142" s="147"/>
      <c r="CA142" s="147"/>
      <c r="CB142" s="147"/>
      <c r="CC142" s="147"/>
      <c r="CD142" s="147"/>
      <c r="CE142" s="147"/>
      <c r="CF142" s="147"/>
    </row>
    <row r="143" spans="8:84" ht="12.75" customHeight="1">
      <c r="H143" s="2"/>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47"/>
      <c r="BL143" s="147"/>
      <c r="BM143" s="147"/>
      <c r="BN143" s="147"/>
      <c r="BO143" s="147"/>
      <c r="BP143" s="147"/>
      <c r="BQ143" s="147"/>
      <c r="BR143" s="147"/>
      <c r="BS143" s="147"/>
      <c r="BT143" s="147"/>
      <c r="BU143" s="147"/>
      <c r="BV143" s="147"/>
      <c r="BW143" s="147"/>
      <c r="BX143" s="147"/>
      <c r="BY143" s="147"/>
      <c r="BZ143" s="147"/>
      <c r="CA143" s="147"/>
      <c r="CB143" s="147"/>
      <c r="CC143" s="147"/>
      <c r="CD143" s="147"/>
      <c r="CE143" s="147"/>
      <c r="CF143" s="147"/>
    </row>
    <row r="144" spans="8:84" ht="12.75" customHeight="1">
      <c r="H144" s="2"/>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47"/>
      <c r="BL144" s="147"/>
      <c r="BM144" s="147"/>
      <c r="BN144" s="147"/>
      <c r="BO144" s="147"/>
      <c r="BP144" s="147"/>
      <c r="BQ144" s="147"/>
      <c r="BR144" s="147"/>
      <c r="BS144" s="147"/>
      <c r="BT144" s="147"/>
      <c r="BU144" s="147"/>
      <c r="BV144" s="147"/>
      <c r="BW144" s="147"/>
      <c r="BX144" s="147"/>
      <c r="BY144" s="147"/>
      <c r="BZ144" s="147"/>
      <c r="CA144" s="147"/>
      <c r="CB144" s="147"/>
      <c r="CC144" s="147"/>
      <c r="CD144" s="147"/>
      <c r="CE144" s="147"/>
      <c r="CF144" s="147"/>
    </row>
    <row r="145" spans="8:84" ht="12.75" customHeight="1">
      <c r="H145" s="2"/>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47"/>
      <c r="BL145" s="147"/>
      <c r="BM145" s="147"/>
      <c r="BN145" s="147"/>
      <c r="BO145" s="147"/>
      <c r="BP145" s="147"/>
      <c r="BQ145" s="147"/>
      <c r="BR145" s="147"/>
      <c r="BS145" s="147"/>
      <c r="BT145" s="147"/>
      <c r="BU145" s="147"/>
      <c r="BV145" s="147"/>
      <c r="BW145" s="147"/>
      <c r="BX145" s="147"/>
      <c r="BY145" s="147"/>
      <c r="BZ145" s="147"/>
      <c r="CA145" s="147"/>
      <c r="CB145" s="147"/>
      <c r="CC145" s="147"/>
      <c r="CD145" s="147"/>
      <c r="CE145" s="147"/>
      <c r="CF145" s="147"/>
    </row>
    <row r="146" spans="8:84" ht="12.75" customHeight="1">
      <c r="H146" s="2"/>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47"/>
      <c r="BL146" s="147"/>
      <c r="BM146" s="147"/>
      <c r="BN146" s="147"/>
      <c r="BO146" s="147"/>
      <c r="BP146" s="147"/>
      <c r="BQ146" s="147"/>
      <c r="BR146" s="147"/>
      <c r="BS146" s="147"/>
      <c r="BT146" s="147"/>
      <c r="BU146" s="147"/>
      <c r="BV146" s="147"/>
      <c r="BW146" s="147"/>
      <c r="BX146" s="147"/>
      <c r="BY146" s="147"/>
      <c r="BZ146" s="147"/>
      <c r="CA146" s="147"/>
      <c r="CB146" s="147"/>
      <c r="CC146" s="147"/>
      <c r="CD146" s="147"/>
      <c r="CE146" s="147"/>
      <c r="CF146" s="147"/>
    </row>
    <row r="147" spans="8:84" ht="12.75" customHeight="1">
      <c r="H147" s="2"/>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47"/>
      <c r="BL147" s="147"/>
      <c r="BM147" s="147"/>
      <c r="BN147" s="147"/>
      <c r="BO147" s="147"/>
      <c r="BP147" s="147"/>
      <c r="BQ147" s="147"/>
      <c r="BR147" s="147"/>
      <c r="BS147" s="147"/>
      <c r="BT147" s="147"/>
      <c r="BU147" s="147"/>
      <c r="BV147" s="147"/>
      <c r="BW147" s="147"/>
      <c r="BX147" s="147"/>
      <c r="BY147" s="147"/>
      <c r="BZ147" s="147"/>
      <c r="CA147" s="147"/>
      <c r="CB147" s="147"/>
      <c r="CC147" s="147"/>
      <c r="CD147" s="147"/>
      <c r="CE147" s="147"/>
      <c r="CF147" s="147"/>
    </row>
    <row r="148" spans="8:84" ht="12.75" customHeight="1">
      <c r="H148" s="2"/>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47"/>
      <c r="BL148" s="147"/>
      <c r="BM148" s="147"/>
      <c r="BN148" s="147"/>
      <c r="BO148" s="147"/>
      <c r="BP148" s="147"/>
      <c r="BQ148" s="147"/>
      <c r="BR148" s="147"/>
      <c r="BS148" s="147"/>
      <c r="BT148" s="147"/>
      <c r="BU148" s="147"/>
      <c r="BV148" s="147"/>
      <c r="BW148" s="147"/>
      <c r="BX148" s="147"/>
      <c r="BY148" s="147"/>
      <c r="BZ148" s="147"/>
      <c r="CA148" s="147"/>
      <c r="CB148" s="147"/>
      <c r="CC148" s="147"/>
      <c r="CD148" s="147"/>
      <c r="CE148" s="147"/>
      <c r="CF148" s="147"/>
    </row>
    <row r="149" spans="8:84" ht="12.75" customHeight="1">
      <c r="H149" s="2"/>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47"/>
      <c r="BL149" s="147"/>
      <c r="BM149" s="147"/>
      <c r="BN149" s="147"/>
      <c r="BO149" s="147"/>
      <c r="BP149" s="147"/>
      <c r="BQ149" s="147"/>
      <c r="BR149" s="147"/>
      <c r="BS149" s="147"/>
      <c r="BT149" s="147"/>
      <c r="BU149" s="147"/>
      <c r="BV149" s="147"/>
      <c r="BW149" s="147"/>
      <c r="BX149" s="147"/>
      <c r="BY149" s="147"/>
      <c r="BZ149" s="147"/>
      <c r="CA149" s="147"/>
      <c r="CB149" s="147"/>
      <c r="CC149" s="147"/>
      <c r="CD149" s="147"/>
      <c r="CE149" s="147"/>
      <c r="CF149" s="147"/>
    </row>
    <row r="150" spans="8:84" ht="12.75" customHeight="1">
      <c r="H150" s="2"/>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47"/>
      <c r="BL150" s="147"/>
      <c r="BM150" s="147"/>
      <c r="BN150" s="147"/>
      <c r="BO150" s="147"/>
      <c r="BP150" s="147"/>
      <c r="BQ150" s="147"/>
      <c r="BR150" s="147"/>
      <c r="BS150" s="147"/>
      <c r="BT150" s="147"/>
      <c r="BU150" s="147"/>
      <c r="BV150" s="147"/>
      <c r="BW150" s="147"/>
      <c r="BX150" s="147"/>
      <c r="BY150" s="147"/>
      <c r="BZ150" s="147"/>
      <c r="CA150" s="147"/>
      <c r="CB150" s="147"/>
      <c r="CC150" s="147"/>
      <c r="CD150" s="147"/>
      <c r="CE150" s="147"/>
      <c r="CF150" s="147"/>
    </row>
    <row r="151" spans="8:84" ht="12.75" customHeight="1">
      <c r="H151" s="2"/>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47"/>
      <c r="BL151" s="147"/>
      <c r="BM151" s="147"/>
      <c r="BN151" s="147"/>
      <c r="BO151" s="147"/>
      <c r="BP151" s="147"/>
      <c r="BQ151" s="147"/>
      <c r="BR151" s="147"/>
      <c r="BS151" s="147"/>
      <c r="BT151" s="147"/>
      <c r="BU151" s="147"/>
      <c r="BV151" s="147"/>
      <c r="BW151" s="147"/>
      <c r="BX151" s="147"/>
      <c r="BY151" s="147"/>
      <c r="BZ151" s="147"/>
      <c r="CA151" s="147"/>
      <c r="CB151" s="147"/>
      <c r="CC151" s="147"/>
      <c r="CD151" s="147"/>
      <c r="CE151" s="147"/>
      <c r="CF151" s="147"/>
    </row>
    <row r="152" spans="8:84" ht="12.75" customHeight="1">
      <c r="H152" s="2"/>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47"/>
      <c r="BL152" s="147"/>
      <c r="BM152" s="147"/>
      <c r="BN152" s="147"/>
      <c r="BO152" s="147"/>
      <c r="BP152" s="147"/>
      <c r="BQ152" s="147"/>
      <c r="BR152" s="147"/>
      <c r="BS152" s="147"/>
      <c r="BT152" s="147"/>
      <c r="BU152" s="147"/>
      <c r="BV152" s="147"/>
      <c r="BW152" s="147"/>
      <c r="BX152" s="147"/>
      <c r="BY152" s="147"/>
      <c r="BZ152" s="147"/>
      <c r="CA152" s="147"/>
      <c r="CB152" s="147"/>
      <c r="CC152" s="147"/>
      <c r="CD152" s="147"/>
      <c r="CE152" s="147"/>
      <c r="CF152" s="147"/>
    </row>
    <row r="153" spans="8:84" ht="12.75" customHeight="1">
      <c r="H153" s="2"/>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47"/>
      <c r="BL153" s="147"/>
      <c r="BM153" s="147"/>
      <c r="BN153" s="147"/>
      <c r="BO153" s="147"/>
      <c r="BP153" s="147"/>
      <c r="BQ153" s="147"/>
      <c r="BR153" s="147"/>
      <c r="BS153" s="147"/>
      <c r="BT153" s="147"/>
      <c r="BU153" s="147"/>
      <c r="BV153" s="147"/>
      <c r="BW153" s="147"/>
      <c r="BX153" s="147"/>
      <c r="BY153" s="147"/>
      <c r="BZ153" s="147"/>
      <c r="CA153" s="147"/>
      <c r="CB153" s="147"/>
      <c r="CC153" s="147"/>
      <c r="CD153" s="147"/>
      <c r="CE153" s="147"/>
      <c r="CF153" s="147"/>
    </row>
    <row r="154" spans="8:84" ht="12.75" customHeight="1">
      <c r="H154" s="2"/>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47"/>
      <c r="BL154" s="147"/>
      <c r="BM154" s="147"/>
      <c r="BN154" s="147"/>
      <c r="BO154" s="147"/>
      <c r="BP154" s="147"/>
      <c r="BQ154" s="147"/>
      <c r="BR154" s="147"/>
      <c r="BS154" s="147"/>
      <c r="BT154" s="147"/>
      <c r="BU154" s="147"/>
      <c r="BV154" s="147"/>
      <c r="BW154" s="147"/>
      <c r="BX154" s="147"/>
      <c r="BY154" s="147"/>
      <c r="BZ154" s="147"/>
      <c r="CA154" s="147"/>
      <c r="CB154" s="147"/>
      <c r="CC154" s="147"/>
      <c r="CD154" s="147"/>
      <c r="CE154" s="147"/>
      <c r="CF154" s="147"/>
    </row>
    <row r="155" spans="8:84" ht="12.75" customHeight="1">
      <c r="H155" s="2"/>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47"/>
      <c r="BL155" s="147"/>
      <c r="BM155" s="147"/>
      <c r="BN155" s="147"/>
      <c r="BO155" s="147"/>
      <c r="BP155" s="147"/>
      <c r="BQ155" s="147"/>
      <c r="BR155" s="147"/>
      <c r="BS155" s="147"/>
      <c r="BT155" s="147"/>
      <c r="BU155" s="147"/>
      <c r="BV155" s="147"/>
      <c r="BW155" s="147"/>
      <c r="BX155" s="147"/>
      <c r="BY155" s="147"/>
      <c r="BZ155" s="147"/>
      <c r="CA155" s="147"/>
      <c r="CB155" s="147"/>
      <c r="CC155" s="147"/>
      <c r="CD155" s="147"/>
      <c r="CE155" s="147"/>
      <c r="CF155" s="147"/>
    </row>
    <row r="156" spans="8:84" ht="12.75" customHeight="1">
      <c r="H156" s="2"/>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47"/>
      <c r="BL156" s="147"/>
      <c r="BM156" s="147"/>
      <c r="BN156" s="147"/>
      <c r="BO156" s="147"/>
      <c r="BP156" s="147"/>
      <c r="BQ156" s="147"/>
      <c r="BR156" s="147"/>
      <c r="BS156" s="147"/>
      <c r="BT156" s="147"/>
      <c r="BU156" s="147"/>
      <c r="BV156" s="147"/>
      <c r="BW156" s="147"/>
      <c r="BX156" s="147"/>
      <c r="BY156" s="147"/>
      <c r="BZ156" s="147"/>
      <c r="CA156" s="147"/>
      <c r="CB156" s="147"/>
      <c r="CC156" s="147"/>
      <c r="CD156" s="147"/>
      <c r="CE156" s="147"/>
      <c r="CF156" s="147"/>
    </row>
    <row r="157" spans="8:84" ht="12.75" customHeight="1">
      <c r="H157" s="2"/>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47"/>
      <c r="BL157" s="147"/>
      <c r="BM157" s="147"/>
      <c r="BN157" s="147"/>
      <c r="BO157" s="147"/>
      <c r="BP157" s="147"/>
      <c r="BQ157" s="147"/>
      <c r="BR157" s="147"/>
      <c r="BS157" s="147"/>
      <c r="BT157" s="147"/>
      <c r="BU157" s="147"/>
      <c r="BV157" s="147"/>
      <c r="BW157" s="147"/>
      <c r="BX157" s="147"/>
      <c r="BY157" s="147"/>
      <c r="BZ157" s="147"/>
      <c r="CA157" s="147"/>
      <c r="CB157" s="147"/>
      <c r="CC157" s="147"/>
      <c r="CD157" s="147"/>
      <c r="CE157" s="147"/>
      <c r="CF157" s="147"/>
    </row>
    <row r="158" spans="8:84" ht="12.75" customHeight="1">
      <c r="H158" s="2"/>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47"/>
      <c r="BL158" s="147"/>
      <c r="BM158" s="147"/>
      <c r="BN158" s="147"/>
      <c r="BO158" s="147"/>
      <c r="BP158" s="147"/>
      <c r="BQ158" s="147"/>
      <c r="BR158" s="147"/>
      <c r="BS158" s="147"/>
      <c r="BT158" s="147"/>
      <c r="BU158" s="147"/>
      <c r="BV158" s="147"/>
      <c r="BW158" s="147"/>
      <c r="BX158" s="147"/>
      <c r="BY158" s="147"/>
      <c r="BZ158" s="147"/>
      <c r="CA158" s="147"/>
      <c r="CB158" s="147"/>
      <c r="CC158" s="147"/>
      <c r="CD158" s="147"/>
      <c r="CE158" s="147"/>
      <c r="CF158" s="147"/>
    </row>
    <row r="159" spans="8:84" ht="12.75" customHeight="1">
      <c r="H159" s="2"/>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47"/>
      <c r="BL159" s="147"/>
      <c r="BM159" s="147"/>
      <c r="BN159" s="147"/>
      <c r="BO159" s="147"/>
      <c r="BP159" s="147"/>
      <c r="BQ159" s="147"/>
      <c r="BR159" s="147"/>
      <c r="BS159" s="147"/>
      <c r="BT159" s="147"/>
      <c r="BU159" s="147"/>
      <c r="BV159" s="147"/>
      <c r="BW159" s="147"/>
      <c r="BX159" s="147"/>
      <c r="BY159" s="147"/>
      <c r="BZ159" s="147"/>
      <c r="CA159" s="147"/>
      <c r="CB159" s="147"/>
      <c r="CC159" s="147"/>
      <c r="CD159" s="147"/>
      <c r="CE159" s="147"/>
      <c r="CF159" s="147"/>
    </row>
    <row r="160" spans="8:84" ht="12.75" customHeight="1">
      <c r="H160" s="2"/>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47"/>
      <c r="BL160" s="147"/>
      <c r="BM160" s="147"/>
      <c r="BN160" s="147"/>
      <c r="BO160" s="147"/>
      <c r="BP160" s="147"/>
      <c r="BQ160" s="147"/>
      <c r="BR160" s="147"/>
      <c r="BS160" s="147"/>
      <c r="BT160" s="147"/>
      <c r="BU160" s="147"/>
      <c r="BV160" s="147"/>
      <c r="BW160" s="147"/>
      <c r="BX160" s="147"/>
      <c r="BY160" s="147"/>
      <c r="BZ160" s="147"/>
      <c r="CA160" s="147"/>
      <c r="CB160" s="147"/>
      <c r="CC160" s="147"/>
      <c r="CD160" s="147"/>
      <c r="CE160" s="147"/>
      <c r="CF160" s="147"/>
    </row>
    <row r="161" spans="8:84" ht="12.75" customHeight="1">
      <c r="H161" s="2"/>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47"/>
      <c r="BL161" s="147"/>
      <c r="BM161" s="147"/>
      <c r="BN161" s="147"/>
      <c r="BO161" s="147"/>
      <c r="BP161" s="147"/>
      <c r="BQ161" s="147"/>
      <c r="BR161" s="147"/>
      <c r="BS161" s="147"/>
      <c r="BT161" s="147"/>
      <c r="BU161" s="147"/>
      <c r="BV161" s="147"/>
      <c r="BW161" s="147"/>
      <c r="BX161" s="147"/>
      <c r="BY161" s="147"/>
      <c r="BZ161" s="147"/>
      <c r="CA161" s="147"/>
      <c r="CB161" s="147"/>
      <c r="CC161" s="147"/>
      <c r="CD161" s="147"/>
      <c r="CE161" s="147"/>
      <c r="CF161" s="147"/>
    </row>
    <row r="162" spans="8:84" ht="12.75" customHeight="1">
      <c r="H162" s="2"/>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47"/>
      <c r="BL162" s="147"/>
      <c r="BM162" s="147"/>
      <c r="BN162" s="147"/>
      <c r="BO162" s="147"/>
      <c r="BP162" s="147"/>
      <c r="BQ162" s="147"/>
      <c r="BR162" s="147"/>
      <c r="BS162" s="147"/>
      <c r="BT162" s="147"/>
      <c r="BU162" s="147"/>
      <c r="BV162" s="147"/>
      <c r="BW162" s="147"/>
      <c r="BX162" s="147"/>
      <c r="BY162" s="147"/>
      <c r="BZ162" s="147"/>
      <c r="CA162" s="147"/>
      <c r="CB162" s="147"/>
      <c r="CC162" s="147"/>
      <c r="CD162" s="147"/>
      <c r="CE162" s="147"/>
      <c r="CF162" s="147"/>
    </row>
    <row r="163" spans="8:84" ht="12.75" customHeight="1">
      <c r="H163" s="2"/>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47"/>
      <c r="BL163" s="147"/>
      <c r="BM163" s="147"/>
      <c r="BN163" s="147"/>
      <c r="BO163" s="147"/>
      <c r="BP163" s="147"/>
      <c r="BQ163" s="147"/>
      <c r="BR163" s="147"/>
      <c r="BS163" s="147"/>
      <c r="BT163" s="147"/>
      <c r="BU163" s="147"/>
      <c r="BV163" s="147"/>
      <c r="BW163" s="147"/>
      <c r="BX163" s="147"/>
      <c r="BY163" s="147"/>
      <c r="BZ163" s="147"/>
      <c r="CA163" s="147"/>
      <c r="CB163" s="147"/>
      <c r="CC163" s="147"/>
      <c r="CD163" s="147"/>
      <c r="CE163" s="147"/>
      <c r="CF163" s="147"/>
    </row>
    <row r="164" spans="8:84" ht="12.75" customHeight="1">
      <c r="H164" s="2"/>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47"/>
      <c r="BL164" s="147"/>
      <c r="BM164" s="147"/>
      <c r="BN164" s="147"/>
      <c r="BO164" s="147"/>
      <c r="BP164" s="147"/>
      <c r="BQ164" s="147"/>
      <c r="BR164" s="147"/>
      <c r="BS164" s="147"/>
      <c r="BT164" s="147"/>
      <c r="BU164" s="147"/>
      <c r="BV164" s="147"/>
      <c r="BW164" s="147"/>
      <c r="BX164" s="147"/>
      <c r="BY164" s="147"/>
      <c r="BZ164" s="147"/>
      <c r="CA164" s="147"/>
      <c r="CB164" s="147"/>
      <c r="CC164" s="147"/>
      <c r="CD164" s="147"/>
      <c r="CE164" s="147"/>
      <c r="CF164" s="147"/>
    </row>
    <row r="165" spans="8:84" ht="12.75" customHeight="1">
      <c r="H165" s="2"/>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47"/>
      <c r="BL165" s="147"/>
      <c r="BM165" s="147"/>
      <c r="BN165" s="147"/>
      <c r="BO165" s="147"/>
      <c r="BP165" s="147"/>
      <c r="BQ165" s="147"/>
      <c r="BR165" s="147"/>
      <c r="BS165" s="147"/>
      <c r="BT165" s="147"/>
      <c r="BU165" s="147"/>
      <c r="BV165" s="147"/>
      <c r="BW165" s="147"/>
      <c r="BX165" s="147"/>
      <c r="BY165" s="147"/>
      <c r="BZ165" s="147"/>
      <c r="CA165" s="147"/>
      <c r="CB165" s="147"/>
      <c r="CC165" s="147"/>
      <c r="CD165" s="147"/>
      <c r="CE165" s="147"/>
      <c r="CF165" s="147"/>
    </row>
    <row r="166" spans="8:84" ht="12.75" customHeight="1">
      <c r="H166" s="2"/>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47"/>
      <c r="BL166" s="147"/>
      <c r="BM166" s="147"/>
      <c r="BN166" s="147"/>
      <c r="BO166" s="147"/>
      <c r="BP166" s="147"/>
      <c r="BQ166" s="147"/>
      <c r="BR166" s="147"/>
      <c r="BS166" s="147"/>
      <c r="BT166" s="147"/>
      <c r="BU166" s="147"/>
      <c r="BV166" s="147"/>
      <c r="BW166" s="147"/>
      <c r="BX166" s="147"/>
      <c r="BY166" s="147"/>
      <c r="BZ166" s="147"/>
      <c r="CA166" s="147"/>
      <c r="CB166" s="147"/>
      <c r="CC166" s="147"/>
      <c r="CD166" s="147"/>
      <c r="CE166" s="147"/>
      <c r="CF166" s="147"/>
    </row>
    <row r="167" spans="8:84" ht="12.75" customHeight="1">
      <c r="H167" s="2"/>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47"/>
      <c r="BL167" s="147"/>
      <c r="BM167" s="147"/>
      <c r="BN167" s="147"/>
      <c r="BO167" s="147"/>
      <c r="BP167" s="147"/>
      <c r="BQ167" s="147"/>
      <c r="BR167" s="147"/>
      <c r="BS167" s="147"/>
      <c r="BT167" s="147"/>
      <c r="BU167" s="147"/>
      <c r="BV167" s="147"/>
      <c r="BW167" s="147"/>
      <c r="BX167" s="147"/>
      <c r="BY167" s="147"/>
      <c r="BZ167" s="147"/>
      <c r="CA167" s="147"/>
      <c r="CB167" s="147"/>
      <c r="CC167" s="147"/>
      <c r="CD167" s="147"/>
      <c r="CE167" s="147"/>
      <c r="CF167" s="147"/>
    </row>
    <row r="168" spans="8:84" ht="12.75" customHeight="1">
      <c r="H168" s="2"/>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47"/>
      <c r="BL168" s="147"/>
      <c r="BM168" s="147"/>
      <c r="BN168" s="147"/>
      <c r="BO168" s="147"/>
      <c r="BP168" s="147"/>
      <c r="BQ168" s="147"/>
      <c r="BR168" s="147"/>
      <c r="BS168" s="147"/>
      <c r="BT168" s="147"/>
      <c r="BU168" s="147"/>
      <c r="BV168" s="147"/>
      <c r="BW168" s="147"/>
      <c r="BX168" s="147"/>
      <c r="BY168" s="147"/>
      <c r="BZ168" s="147"/>
      <c r="CA168" s="147"/>
      <c r="CB168" s="147"/>
      <c r="CC168" s="147"/>
      <c r="CD168" s="147"/>
      <c r="CE168" s="147"/>
      <c r="CF168" s="147"/>
    </row>
    <row r="169" spans="8:84" ht="12.75" customHeight="1">
      <c r="H169" s="2"/>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47"/>
      <c r="BL169" s="147"/>
      <c r="BM169" s="147"/>
      <c r="BN169" s="147"/>
      <c r="BO169" s="147"/>
      <c r="BP169" s="147"/>
      <c r="BQ169" s="147"/>
      <c r="BR169" s="147"/>
      <c r="BS169" s="147"/>
      <c r="BT169" s="147"/>
      <c r="BU169" s="147"/>
      <c r="BV169" s="147"/>
      <c r="BW169" s="147"/>
      <c r="BX169" s="147"/>
      <c r="BY169" s="147"/>
      <c r="BZ169" s="147"/>
      <c r="CA169" s="147"/>
      <c r="CB169" s="147"/>
      <c r="CC169" s="147"/>
      <c r="CD169" s="147"/>
      <c r="CE169" s="147"/>
      <c r="CF169" s="147"/>
    </row>
    <row r="170" spans="8:84" ht="12.75" customHeight="1">
      <c r="H170" s="2"/>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47"/>
      <c r="BL170" s="147"/>
      <c r="BM170" s="147"/>
      <c r="BN170" s="147"/>
      <c r="BO170" s="147"/>
      <c r="BP170" s="147"/>
      <c r="BQ170" s="147"/>
      <c r="BR170" s="147"/>
      <c r="BS170" s="147"/>
      <c r="BT170" s="147"/>
      <c r="BU170" s="147"/>
      <c r="BV170" s="147"/>
      <c r="BW170" s="147"/>
      <c r="BX170" s="147"/>
      <c r="BY170" s="147"/>
      <c r="BZ170" s="147"/>
      <c r="CA170" s="147"/>
      <c r="CB170" s="147"/>
      <c r="CC170" s="147"/>
      <c r="CD170" s="147"/>
      <c r="CE170" s="147"/>
      <c r="CF170" s="147"/>
    </row>
    <row r="171" spans="8:84" ht="12.75" customHeight="1">
      <c r="H171" s="2"/>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47"/>
      <c r="BL171" s="147"/>
      <c r="BM171" s="147"/>
      <c r="BN171" s="147"/>
      <c r="BO171" s="147"/>
      <c r="BP171" s="147"/>
      <c r="BQ171" s="147"/>
      <c r="BR171" s="147"/>
      <c r="BS171" s="147"/>
      <c r="BT171" s="147"/>
      <c r="BU171" s="147"/>
      <c r="BV171" s="147"/>
      <c r="BW171" s="147"/>
      <c r="BX171" s="147"/>
      <c r="BY171" s="147"/>
      <c r="BZ171" s="147"/>
      <c r="CA171" s="147"/>
      <c r="CB171" s="147"/>
      <c r="CC171" s="147"/>
      <c r="CD171" s="147"/>
      <c r="CE171" s="147"/>
      <c r="CF171" s="147"/>
    </row>
    <row r="172" spans="8:84" ht="12.75" customHeight="1">
      <c r="H172" s="2"/>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47"/>
      <c r="BL172" s="147"/>
      <c r="BM172" s="147"/>
      <c r="BN172" s="147"/>
      <c r="BO172" s="147"/>
      <c r="BP172" s="147"/>
      <c r="BQ172" s="147"/>
      <c r="BR172" s="147"/>
      <c r="BS172" s="147"/>
      <c r="BT172" s="147"/>
      <c r="BU172" s="147"/>
      <c r="BV172" s="147"/>
      <c r="BW172" s="147"/>
      <c r="BX172" s="147"/>
      <c r="BY172" s="147"/>
      <c r="BZ172" s="147"/>
      <c r="CA172" s="147"/>
      <c r="CB172" s="147"/>
      <c r="CC172" s="147"/>
      <c r="CD172" s="147"/>
      <c r="CE172" s="147"/>
      <c r="CF172" s="147"/>
    </row>
    <row r="173" spans="8:84" ht="12.75" customHeight="1">
      <c r="H173" s="2"/>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47"/>
      <c r="BL173" s="147"/>
      <c r="BM173" s="147"/>
      <c r="BN173" s="147"/>
      <c r="BO173" s="147"/>
      <c r="BP173" s="147"/>
      <c r="BQ173" s="147"/>
      <c r="BR173" s="147"/>
      <c r="BS173" s="147"/>
      <c r="BT173" s="147"/>
      <c r="BU173" s="147"/>
      <c r="BV173" s="147"/>
      <c r="BW173" s="147"/>
      <c r="BX173" s="147"/>
      <c r="BY173" s="147"/>
      <c r="BZ173" s="147"/>
      <c r="CA173" s="147"/>
      <c r="CB173" s="147"/>
      <c r="CC173" s="147"/>
      <c r="CD173" s="147"/>
      <c r="CE173" s="147"/>
      <c r="CF173" s="147"/>
    </row>
    <row r="174" spans="8:84" ht="12.75" customHeight="1">
      <c r="H174" s="2"/>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47"/>
      <c r="BL174" s="147"/>
      <c r="BM174" s="147"/>
      <c r="BN174" s="147"/>
      <c r="BO174" s="147"/>
      <c r="BP174" s="147"/>
      <c r="BQ174" s="147"/>
      <c r="BR174" s="147"/>
      <c r="BS174" s="147"/>
      <c r="BT174" s="147"/>
      <c r="BU174" s="147"/>
      <c r="BV174" s="147"/>
      <c r="BW174" s="147"/>
      <c r="BX174" s="147"/>
      <c r="BY174" s="147"/>
      <c r="BZ174" s="147"/>
      <c r="CA174" s="147"/>
      <c r="CB174" s="147"/>
      <c r="CC174" s="147"/>
      <c r="CD174" s="147"/>
      <c r="CE174" s="147"/>
      <c r="CF174" s="147"/>
    </row>
    <row r="175" spans="8:84" ht="12.75" customHeight="1">
      <c r="H175" s="2"/>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47"/>
      <c r="BL175" s="147"/>
      <c r="BM175" s="147"/>
      <c r="BN175" s="147"/>
      <c r="BO175" s="147"/>
      <c r="BP175" s="147"/>
      <c r="BQ175" s="147"/>
      <c r="BR175" s="147"/>
      <c r="BS175" s="147"/>
      <c r="BT175" s="147"/>
      <c r="BU175" s="147"/>
      <c r="BV175" s="147"/>
      <c r="BW175" s="147"/>
      <c r="BX175" s="147"/>
      <c r="BY175" s="147"/>
      <c r="BZ175" s="147"/>
      <c r="CA175" s="147"/>
      <c r="CB175" s="147"/>
      <c r="CC175" s="147"/>
      <c r="CD175" s="147"/>
      <c r="CE175" s="147"/>
      <c r="CF175" s="147"/>
    </row>
    <row r="176" spans="8:84" ht="12.75" customHeight="1">
      <c r="H176" s="2"/>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47"/>
      <c r="BL176" s="147"/>
      <c r="BM176" s="147"/>
      <c r="BN176" s="147"/>
      <c r="BO176" s="147"/>
      <c r="BP176" s="147"/>
      <c r="BQ176" s="147"/>
      <c r="BR176" s="147"/>
      <c r="BS176" s="147"/>
      <c r="BT176" s="147"/>
      <c r="BU176" s="147"/>
      <c r="BV176" s="147"/>
      <c r="BW176" s="147"/>
      <c r="BX176" s="147"/>
      <c r="BY176" s="147"/>
      <c r="BZ176" s="147"/>
      <c r="CA176" s="147"/>
      <c r="CB176" s="147"/>
      <c r="CC176" s="147"/>
      <c r="CD176" s="147"/>
      <c r="CE176" s="147"/>
      <c r="CF176" s="147"/>
    </row>
    <row r="177" spans="8:84" ht="12.75" customHeight="1">
      <c r="H177" s="2"/>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47"/>
      <c r="BL177" s="147"/>
      <c r="BM177" s="147"/>
      <c r="BN177" s="147"/>
      <c r="BO177" s="147"/>
      <c r="BP177" s="147"/>
      <c r="BQ177" s="147"/>
      <c r="BR177" s="147"/>
      <c r="BS177" s="147"/>
      <c r="BT177" s="147"/>
      <c r="BU177" s="147"/>
      <c r="BV177" s="147"/>
      <c r="BW177" s="147"/>
      <c r="BX177" s="147"/>
      <c r="BY177" s="147"/>
      <c r="BZ177" s="147"/>
      <c r="CA177" s="147"/>
      <c r="CB177" s="147"/>
      <c r="CC177" s="147"/>
      <c r="CD177" s="147"/>
      <c r="CE177" s="147"/>
      <c r="CF177" s="147"/>
    </row>
    <row r="178" spans="8:84" ht="12.75" customHeight="1">
      <c r="H178" s="2"/>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47"/>
      <c r="BL178" s="147"/>
      <c r="BM178" s="147"/>
      <c r="BN178" s="147"/>
      <c r="BO178" s="147"/>
      <c r="BP178" s="147"/>
      <c r="BQ178" s="147"/>
      <c r="BR178" s="147"/>
      <c r="BS178" s="147"/>
      <c r="BT178" s="147"/>
      <c r="BU178" s="147"/>
      <c r="BV178" s="147"/>
      <c r="BW178" s="147"/>
      <c r="BX178" s="147"/>
      <c r="BY178" s="147"/>
      <c r="BZ178" s="147"/>
      <c r="CA178" s="147"/>
      <c r="CB178" s="147"/>
      <c r="CC178" s="147"/>
      <c r="CD178" s="147"/>
      <c r="CE178" s="147"/>
      <c r="CF178" s="147"/>
    </row>
    <row r="179" spans="8:84" ht="12.75" customHeight="1">
      <c r="H179" s="2"/>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47"/>
      <c r="BL179" s="147"/>
      <c r="BM179" s="147"/>
      <c r="BN179" s="147"/>
      <c r="BO179" s="147"/>
      <c r="BP179" s="147"/>
      <c r="BQ179" s="147"/>
      <c r="BR179" s="147"/>
      <c r="BS179" s="147"/>
      <c r="BT179" s="147"/>
      <c r="BU179" s="147"/>
      <c r="BV179" s="147"/>
      <c r="BW179" s="147"/>
      <c r="BX179" s="147"/>
      <c r="BY179" s="147"/>
      <c r="BZ179" s="147"/>
      <c r="CA179" s="147"/>
      <c r="CB179" s="147"/>
      <c r="CC179" s="147"/>
      <c r="CD179" s="147"/>
      <c r="CE179" s="147"/>
      <c r="CF179" s="147"/>
    </row>
    <row r="180" spans="8:84" ht="12.75" customHeight="1">
      <c r="H180" s="2"/>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47"/>
      <c r="BL180" s="147"/>
      <c r="BM180" s="147"/>
      <c r="BN180" s="147"/>
      <c r="BO180" s="147"/>
      <c r="BP180" s="147"/>
      <c r="BQ180" s="147"/>
      <c r="BR180" s="147"/>
      <c r="BS180" s="147"/>
      <c r="BT180" s="147"/>
      <c r="BU180" s="147"/>
      <c r="BV180" s="147"/>
      <c r="BW180" s="147"/>
      <c r="BX180" s="147"/>
      <c r="BY180" s="147"/>
      <c r="BZ180" s="147"/>
      <c r="CA180" s="147"/>
      <c r="CB180" s="147"/>
      <c r="CC180" s="147"/>
      <c r="CD180" s="147"/>
      <c r="CE180" s="147"/>
      <c r="CF180" s="147"/>
    </row>
    <row r="181" spans="8:84" ht="12.75" customHeight="1">
      <c r="H181" s="2"/>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47"/>
      <c r="BL181" s="147"/>
      <c r="BM181" s="147"/>
      <c r="BN181" s="147"/>
      <c r="BO181" s="147"/>
      <c r="BP181" s="147"/>
      <c r="BQ181" s="147"/>
      <c r="BR181" s="147"/>
      <c r="BS181" s="147"/>
      <c r="BT181" s="147"/>
      <c r="BU181" s="147"/>
      <c r="BV181" s="147"/>
      <c r="BW181" s="147"/>
      <c r="BX181" s="147"/>
      <c r="BY181" s="147"/>
      <c r="BZ181" s="147"/>
      <c r="CA181" s="147"/>
      <c r="CB181" s="147"/>
      <c r="CC181" s="147"/>
      <c r="CD181" s="147"/>
      <c r="CE181" s="147"/>
      <c r="CF181" s="147"/>
    </row>
    <row r="182" spans="8:84" ht="12.75" customHeight="1">
      <c r="H182" s="2"/>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47"/>
      <c r="BL182" s="147"/>
      <c r="BM182" s="147"/>
      <c r="BN182" s="147"/>
      <c r="BO182" s="147"/>
      <c r="BP182" s="147"/>
      <c r="BQ182" s="147"/>
      <c r="BR182" s="147"/>
      <c r="BS182" s="147"/>
      <c r="BT182" s="147"/>
      <c r="BU182" s="147"/>
      <c r="BV182" s="147"/>
      <c r="BW182" s="147"/>
      <c r="BX182" s="147"/>
      <c r="BY182" s="147"/>
      <c r="BZ182" s="147"/>
      <c r="CA182" s="147"/>
      <c r="CB182" s="147"/>
      <c r="CC182" s="147"/>
      <c r="CD182" s="147"/>
      <c r="CE182" s="147"/>
      <c r="CF182" s="147"/>
    </row>
    <row r="183" spans="8:84" ht="12.75" customHeight="1">
      <c r="H183" s="2"/>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47"/>
      <c r="BL183" s="147"/>
      <c r="BM183" s="147"/>
      <c r="BN183" s="147"/>
      <c r="BO183" s="147"/>
      <c r="BP183" s="147"/>
      <c r="BQ183" s="147"/>
      <c r="BR183" s="147"/>
      <c r="BS183" s="147"/>
      <c r="BT183" s="147"/>
      <c r="BU183" s="147"/>
      <c r="BV183" s="147"/>
      <c r="BW183" s="147"/>
      <c r="BX183" s="147"/>
      <c r="BY183" s="147"/>
      <c r="BZ183" s="147"/>
      <c r="CA183" s="147"/>
      <c r="CB183" s="147"/>
      <c r="CC183" s="147"/>
      <c r="CD183" s="147"/>
      <c r="CE183" s="147"/>
      <c r="CF183" s="147"/>
    </row>
    <row r="184" spans="8:84" ht="12.75" customHeight="1">
      <c r="H184" s="2"/>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47"/>
      <c r="BL184" s="147"/>
      <c r="BM184" s="147"/>
      <c r="BN184" s="147"/>
      <c r="BO184" s="147"/>
      <c r="BP184" s="147"/>
      <c r="BQ184" s="147"/>
      <c r="BR184" s="147"/>
      <c r="BS184" s="147"/>
      <c r="BT184" s="147"/>
      <c r="BU184" s="147"/>
      <c r="BV184" s="147"/>
      <c r="BW184" s="147"/>
      <c r="BX184" s="147"/>
      <c r="BY184" s="147"/>
      <c r="BZ184" s="147"/>
      <c r="CA184" s="147"/>
      <c r="CB184" s="147"/>
      <c r="CC184" s="147"/>
      <c r="CD184" s="147"/>
      <c r="CE184" s="147"/>
      <c r="CF184" s="147"/>
    </row>
    <row r="185" spans="8:84" ht="12.75" customHeight="1">
      <c r="H185" s="2"/>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c r="BQ185" s="147"/>
      <c r="BR185" s="147"/>
      <c r="BS185" s="147"/>
      <c r="BT185" s="147"/>
      <c r="BU185" s="147"/>
      <c r="BV185" s="147"/>
      <c r="BW185" s="147"/>
      <c r="BX185" s="147"/>
      <c r="BY185" s="147"/>
      <c r="BZ185" s="147"/>
      <c r="CA185" s="147"/>
      <c r="CB185" s="147"/>
      <c r="CC185" s="147"/>
      <c r="CD185" s="147"/>
      <c r="CE185" s="147"/>
      <c r="CF185" s="147"/>
    </row>
    <row r="186" spans="8:84" ht="12.75" customHeight="1">
      <c r="H186" s="2"/>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47"/>
      <c r="BL186" s="147"/>
      <c r="BM186" s="147"/>
      <c r="BN186" s="147"/>
      <c r="BO186" s="147"/>
      <c r="BP186" s="147"/>
      <c r="BQ186" s="147"/>
      <c r="BR186" s="147"/>
      <c r="BS186" s="147"/>
      <c r="BT186" s="147"/>
      <c r="BU186" s="147"/>
      <c r="BV186" s="147"/>
      <c r="BW186" s="147"/>
      <c r="BX186" s="147"/>
      <c r="BY186" s="147"/>
      <c r="BZ186" s="147"/>
      <c r="CA186" s="147"/>
      <c r="CB186" s="147"/>
      <c r="CC186" s="147"/>
      <c r="CD186" s="147"/>
      <c r="CE186" s="147"/>
      <c r="CF186" s="147"/>
    </row>
    <row r="187" spans="8:84" ht="12.75" customHeight="1">
      <c r="H187" s="2"/>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47"/>
      <c r="BL187" s="147"/>
      <c r="BM187" s="147"/>
      <c r="BN187" s="147"/>
      <c r="BO187" s="147"/>
      <c r="BP187" s="147"/>
      <c r="BQ187" s="147"/>
      <c r="BR187" s="147"/>
      <c r="BS187" s="147"/>
      <c r="BT187" s="147"/>
      <c r="BU187" s="147"/>
      <c r="BV187" s="147"/>
      <c r="BW187" s="147"/>
      <c r="BX187" s="147"/>
      <c r="BY187" s="147"/>
      <c r="BZ187" s="147"/>
      <c r="CA187" s="147"/>
      <c r="CB187" s="147"/>
      <c r="CC187" s="147"/>
      <c r="CD187" s="147"/>
      <c r="CE187" s="147"/>
      <c r="CF187" s="147"/>
    </row>
    <row r="188" spans="8:84" ht="12.75" customHeight="1">
      <c r="H188" s="2"/>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c r="BQ188" s="147"/>
      <c r="BR188" s="147"/>
      <c r="BS188" s="147"/>
      <c r="BT188" s="147"/>
      <c r="BU188" s="147"/>
      <c r="BV188" s="147"/>
      <c r="BW188" s="147"/>
      <c r="BX188" s="147"/>
      <c r="BY188" s="147"/>
      <c r="BZ188" s="147"/>
      <c r="CA188" s="147"/>
      <c r="CB188" s="147"/>
      <c r="CC188" s="147"/>
      <c r="CD188" s="147"/>
      <c r="CE188" s="147"/>
      <c r="CF188" s="147"/>
    </row>
    <row r="189" spans="8:84" ht="12.75" customHeight="1">
      <c r="H189" s="2"/>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c r="BQ189" s="147"/>
      <c r="BR189" s="147"/>
      <c r="BS189" s="147"/>
      <c r="BT189" s="147"/>
      <c r="BU189" s="147"/>
      <c r="BV189" s="147"/>
      <c r="BW189" s="147"/>
      <c r="BX189" s="147"/>
      <c r="BY189" s="147"/>
      <c r="BZ189" s="147"/>
      <c r="CA189" s="147"/>
      <c r="CB189" s="147"/>
      <c r="CC189" s="147"/>
      <c r="CD189" s="147"/>
      <c r="CE189" s="147"/>
      <c r="CF189" s="147"/>
    </row>
    <row r="190" spans="8:84" ht="12.75" customHeight="1">
      <c r="H190" s="2"/>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c r="BQ190" s="147"/>
      <c r="BR190" s="147"/>
      <c r="BS190" s="147"/>
      <c r="BT190" s="147"/>
      <c r="BU190" s="147"/>
      <c r="BV190" s="147"/>
      <c r="BW190" s="147"/>
      <c r="BX190" s="147"/>
      <c r="BY190" s="147"/>
      <c r="BZ190" s="147"/>
      <c r="CA190" s="147"/>
      <c r="CB190" s="147"/>
      <c r="CC190" s="147"/>
      <c r="CD190" s="147"/>
      <c r="CE190" s="147"/>
      <c r="CF190" s="147"/>
    </row>
    <row r="191" spans="8:84" ht="12.75" customHeight="1">
      <c r="H191" s="2"/>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47"/>
      <c r="BL191" s="147"/>
      <c r="BM191" s="147"/>
      <c r="BN191" s="147"/>
      <c r="BO191" s="147"/>
      <c r="BP191" s="147"/>
      <c r="BQ191" s="147"/>
      <c r="BR191" s="147"/>
      <c r="BS191" s="147"/>
      <c r="BT191" s="147"/>
      <c r="BU191" s="147"/>
      <c r="BV191" s="147"/>
      <c r="BW191" s="147"/>
      <c r="BX191" s="147"/>
      <c r="BY191" s="147"/>
      <c r="BZ191" s="147"/>
      <c r="CA191" s="147"/>
      <c r="CB191" s="147"/>
      <c r="CC191" s="147"/>
      <c r="CD191" s="147"/>
      <c r="CE191" s="147"/>
      <c r="CF191" s="147"/>
    </row>
    <row r="192" spans="8:84" ht="12.75" customHeight="1">
      <c r="H192" s="2"/>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c r="BQ192" s="147"/>
      <c r="BR192" s="147"/>
      <c r="BS192" s="147"/>
      <c r="BT192" s="147"/>
      <c r="BU192" s="147"/>
      <c r="BV192" s="147"/>
      <c r="BW192" s="147"/>
      <c r="BX192" s="147"/>
      <c r="BY192" s="147"/>
      <c r="BZ192" s="147"/>
      <c r="CA192" s="147"/>
      <c r="CB192" s="147"/>
      <c r="CC192" s="147"/>
      <c r="CD192" s="147"/>
      <c r="CE192" s="147"/>
      <c r="CF192" s="147"/>
    </row>
    <row r="193" spans="1:85" ht="12.75" customHeight="1">
      <c r="H193" s="2"/>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c r="BQ193" s="147"/>
      <c r="BR193" s="147"/>
      <c r="BS193" s="147"/>
      <c r="BT193" s="147"/>
      <c r="BU193" s="147"/>
      <c r="BV193" s="147"/>
      <c r="BW193" s="147"/>
      <c r="BX193" s="147"/>
      <c r="BY193" s="147"/>
      <c r="BZ193" s="147"/>
      <c r="CA193" s="147"/>
      <c r="CB193" s="147"/>
      <c r="CC193" s="147"/>
      <c r="CD193" s="147"/>
      <c r="CE193" s="147"/>
      <c r="CF193" s="147"/>
    </row>
    <row r="194" spans="1:85" s="147" customFormat="1" ht="12.75" customHeight="1">
      <c r="A194" s="2"/>
      <c r="B194" s="2"/>
      <c r="C194" s="2"/>
      <c r="D194" s="2"/>
      <c r="E194" s="2"/>
      <c r="F194" s="2"/>
      <c r="G194" s="2"/>
      <c r="H194" s="2"/>
      <c r="CG194" s="198"/>
    </row>
    <row r="195" spans="1:85" s="147" customFormat="1" ht="12.75" customHeight="1">
      <c r="A195" s="2"/>
      <c r="B195" s="2"/>
      <c r="C195" s="2"/>
      <c r="D195" s="2"/>
      <c r="E195" s="2"/>
      <c r="F195" s="2"/>
      <c r="G195" s="2"/>
      <c r="H195" s="2"/>
      <c r="CG195" s="198"/>
    </row>
    <row r="196" spans="1:85" s="147" customFormat="1" ht="12.75" customHeight="1">
      <c r="A196" s="2"/>
      <c r="B196" s="2"/>
      <c r="C196" s="2"/>
      <c r="D196" s="2"/>
      <c r="E196" s="2"/>
      <c r="F196" s="2"/>
      <c r="G196" s="2"/>
      <c r="H196" s="2"/>
      <c r="CG196" s="198"/>
    </row>
    <row r="197" spans="1:85" s="147" customFormat="1" ht="12.75" customHeight="1">
      <c r="A197" s="2"/>
      <c r="B197" s="2"/>
      <c r="C197" s="2"/>
      <c r="D197" s="2"/>
      <c r="E197" s="2"/>
      <c r="F197" s="2"/>
      <c r="G197" s="2"/>
      <c r="H197" s="2"/>
      <c r="CG197" s="198"/>
    </row>
    <row r="198" spans="1:85" s="147" customFormat="1" ht="12.75" customHeight="1">
      <c r="A198" s="2"/>
      <c r="B198" s="2"/>
      <c r="C198" s="2"/>
      <c r="D198" s="2"/>
      <c r="E198" s="2"/>
      <c r="F198" s="2"/>
      <c r="G198" s="2"/>
      <c r="H198" s="2"/>
      <c r="CG198" s="198"/>
    </row>
    <row r="199" spans="1:85" s="147" customFormat="1" ht="12.75" customHeight="1">
      <c r="A199" s="2"/>
      <c r="B199" s="2"/>
      <c r="C199" s="2"/>
      <c r="D199" s="2"/>
      <c r="E199" s="2"/>
      <c r="F199" s="2"/>
      <c r="G199" s="2"/>
      <c r="H199" s="2"/>
      <c r="CG199" s="198"/>
    </row>
    <row r="200" spans="1:85" s="147" customFormat="1" ht="12.75" customHeight="1">
      <c r="A200" s="2"/>
      <c r="B200" s="2"/>
      <c r="C200" s="2"/>
      <c r="D200" s="2"/>
      <c r="E200" s="2"/>
      <c r="F200" s="2"/>
      <c r="G200" s="2"/>
      <c r="H200" s="2"/>
      <c r="CG200" s="198"/>
    </row>
    <row r="201" spans="1:85" s="147" customFormat="1" ht="12.75" customHeight="1">
      <c r="A201" s="2"/>
      <c r="B201" s="2"/>
      <c r="C201" s="2"/>
      <c r="D201" s="2"/>
      <c r="E201" s="2"/>
      <c r="F201" s="2"/>
      <c r="G201" s="2"/>
      <c r="H201" s="2"/>
      <c r="CG201" s="198"/>
    </row>
    <row r="202" spans="1:85" s="147" customFormat="1" ht="12.75" customHeight="1">
      <c r="A202" s="2"/>
      <c r="B202" s="2"/>
      <c r="C202" s="2"/>
      <c r="D202" s="2"/>
      <c r="E202" s="2"/>
      <c r="F202" s="2"/>
      <c r="G202" s="2"/>
      <c r="H202" s="2"/>
      <c r="CG202" s="198"/>
    </row>
    <row r="203" spans="1:85" s="147" customFormat="1" ht="12.75" customHeight="1">
      <c r="A203" s="2"/>
      <c r="B203" s="2"/>
      <c r="C203" s="2"/>
      <c r="D203" s="2"/>
      <c r="E203" s="2"/>
      <c r="F203" s="2"/>
      <c r="G203" s="2"/>
      <c r="H203" s="2"/>
      <c r="CG203" s="198"/>
    </row>
    <row r="204" spans="1:85" s="147" customFormat="1" ht="12.75" customHeight="1">
      <c r="A204" s="2"/>
      <c r="B204" s="2"/>
      <c r="C204" s="2"/>
      <c r="D204" s="2"/>
      <c r="E204" s="2"/>
      <c r="F204" s="2"/>
      <c r="G204" s="2"/>
      <c r="H204" s="2"/>
      <c r="CG204" s="198"/>
    </row>
    <row r="205" spans="1:85" s="147" customFormat="1" ht="12.75" customHeight="1">
      <c r="A205" s="2"/>
      <c r="B205" s="2"/>
      <c r="C205" s="2"/>
      <c r="D205" s="2"/>
      <c r="E205" s="2"/>
      <c r="F205" s="2"/>
      <c r="G205" s="2"/>
      <c r="H205" s="2"/>
      <c r="CG205" s="198"/>
    </row>
    <row r="206" spans="1:85" s="147" customFormat="1" ht="12.75" customHeight="1">
      <c r="A206" s="2"/>
      <c r="B206" s="2"/>
      <c r="C206" s="2"/>
      <c r="D206" s="2"/>
      <c r="E206" s="2"/>
      <c r="F206" s="2"/>
      <c r="G206" s="2"/>
      <c r="H206" s="2"/>
      <c r="CG206" s="198"/>
    </row>
    <row r="207" spans="1:85" s="147" customFormat="1" ht="12.75" customHeight="1">
      <c r="A207" s="2"/>
      <c r="B207" s="2"/>
      <c r="C207" s="2"/>
      <c r="D207" s="2"/>
      <c r="E207" s="2"/>
      <c r="F207" s="2"/>
      <c r="G207" s="2"/>
      <c r="H207" s="2"/>
      <c r="CG207" s="198"/>
    </row>
    <row r="208" spans="1:85" s="147" customFormat="1" ht="12.75" customHeight="1">
      <c r="A208" s="2"/>
      <c r="B208" s="2"/>
      <c r="C208" s="2"/>
      <c r="D208" s="2"/>
      <c r="E208" s="2"/>
      <c r="F208" s="2"/>
      <c r="G208" s="2"/>
      <c r="H208" s="2"/>
      <c r="CG208" s="198"/>
    </row>
    <row r="209" spans="1:85" s="147" customFormat="1" ht="12.75" customHeight="1">
      <c r="A209" s="2"/>
      <c r="B209" s="2"/>
      <c r="C209" s="2"/>
      <c r="D209" s="2"/>
      <c r="E209" s="2"/>
      <c r="F209" s="2"/>
      <c r="G209" s="2"/>
      <c r="H209" s="2"/>
      <c r="CG209" s="198"/>
    </row>
    <row r="210" spans="1:85" s="147" customFormat="1" ht="12.75" customHeight="1">
      <c r="A210" s="2"/>
      <c r="B210" s="2"/>
      <c r="C210" s="2"/>
      <c r="D210" s="2"/>
      <c r="E210" s="2"/>
      <c r="F210" s="2"/>
      <c r="G210" s="2"/>
      <c r="H210" s="2"/>
      <c r="CG210" s="198"/>
    </row>
    <row r="211" spans="1:85" s="147" customFormat="1" ht="12.75" customHeight="1">
      <c r="A211" s="2"/>
      <c r="B211" s="2"/>
      <c r="C211" s="2"/>
      <c r="D211" s="2"/>
      <c r="E211" s="2"/>
      <c r="F211" s="2"/>
      <c r="G211" s="2"/>
      <c r="H211" s="2"/>
      <c r="CG211" s="198"/>
    </row>
    <row r="212" spans="1:85" s="147" customFormat="1" ht="12.75" customHeight="1">
      <c r="A212" s="2"/>
      <c r="B212" s="2"/>
      <c r="C212" s="2"/>
      <c r="D212" s="2"/>
      <c r="E212" s="2"/>
      <c r="F212" s="2"/>
      <c r="G212" s="2"/>
      <c r="H212" s="2"/>
      <c r="CG212" s="198"/>
    </row>
    <row r="213" spans="1:85" s="147" customFormat="1" ht="12.75" customHeight="1">
      <c r="A213" s="2"/>
      <c r="B213" s="2"/>
      <c r="C213" s="2"/>
      <c r="D213" s="2"/>
      <c r="E213" s="2"/>
      <c r="F213" s="2"/>
      <c r="G213" s="2"/>
      <c r="H213" s="2"/>
      <c r="CG213" s="198"/>
    </row>
    <row r="214" spans="1:85" s="147" customFormat="1" ht="12.75" customHeight="1">
      <c r="A214" s="2"/>
      <c r="B214" s="2"/>
      <c r="C214" s="2"/>
      <c r="D214" s="2"/>
      <c r="E214" s="2"/>
      <c r="F214" s="2"/>
      <c r="G214" s="2"/>
      <c r="H214" s="2"/>
      <c r="CG214" s="198"/>
    </row>
    <row r="215" spans="1:85" s="147" customFormat="1" ht="12.75" customHeight="1">
      <c r="A215" s="2"/>
      <c r="B215" s="2"/>
      <c r="C215" s="2"/>
      <c r="D215" s="2"/>
      <c r="E215" s="2"/>
      <c r="F215" s="2"/>
      <c r="G215" s="2"/>
      <c r="H215" s="2"/>
      <c r="CG215" s="198"/>
    </row>
    <row r="216" spans="1:85" s="147" customFormat="1" ht="12.75" customHeight="1">
      <c r="A216" s="2"/>
      <c r="B216" s="2"/>
      <c r="C216" s="2"/>
      <c r="D216" s="2"/>
      <c r="E216" s="2"/>
      <c r="F216" s="2"/>
      <c r="G216" s="2"/>
      <c r="H216" s="2"/>
      <c r="CG216" s="198"/>
    </row>
    <row r="217" spans="1:85" s="147" customFormat="1" ht="12.75" customHeight="1">
      <c r="A217" s="2"/>
      <c r="B217" s="2"/>
      <c r="C217" s="2"/>
      <c r="D217" s="2"/>
      <c r="E217" s="2"/>
      <c r="F217" s="2"/>
      <c r="G217" s="2"/>
      <c r="H217" s="2"/>
      <c r="CG217" s="198"/>
    </row>
    <row r="218" spans="1:85" s="147" customFormat="1" ht="12.75" customHeight="1">
      <c r="A218" s="2"/>
      <c r="B218" s="2"/>
      <c r="C218" s="2"/>
      <c r="D218" s="2"/>
      <c r="E218" s="2"/>
      <c r="F218" s="2"/>
      <c r="G218" s="2"/>
      <c r="H218" s="2"/>
      <c r="CG218" s="198"/>
    </row>
    <row r="219" spans="1:85" s="147" customFormat="1" ht="12.75" customHeight="1">
      <c r="A219" s="2"/>
      <c r="B219" s="2"/>
      <c r="C219" s="2"/>
      <c r="D219" s="2"/>
      <c r="E219" s="2"/>
      <c r="F219" s="2"/>
      <c r="G219" s="2"/>
      <c r="H219" s="2"/>
      <c r="CG219" s="198"/>
    </row>
    <row r="220" spans="1:85" s="147" customFormat="1" ht="12.75" customHeight="1">
      <c r="A220" s="2"/>
      <c r="B220" s="2"/>
      <c r="C220" s="2"/>
      <c r="D220" s="2"/>
      <c r="E220" s="2"/>
      <c r="F220" s="2"/>
      <c r="G220" s="2"/>
      <c r="H220" s="2"/>
      <c r="CG220" s="198"/>
    </row>
    <row r="221" spans="1:85" s="147" customFormat="1" ht="12.75" customHeight="1">
      <c r="A221" s="2"/>
      <c r="B221" s="2"/>
      <c r="C221" s="2"/>
      <c r="D221" s="2"/>
      <c r="E221" s="2"/>
      <c r="F221" s="2"/>
      <c r="G221" s="2"/>
      <c r="H221" s="2"/>
      <c r="CG221" s="198"/>
    </row>
    <row r="222" spans="1:85" s="147" customFormat="1" ht="12.75" customHeight="1">
      <c r="A222" s="2"/>
      <c r="B222" s="2"/>
      <c r="C222" s="2"/>
      <c r="D222" s="2"/>
      <c r="E222" s="2"/>
      <c r="F222" s="2"/>
      <c r="G222" s="2"/>
      <c r="H222" s="2"/>
      <c r="CG222" s="198"/>
    </row>
    <row r="223" spans="1:85" s="147" customFormat="1" ht="12.75" customHeight="1">
      <c r="A223" s="2"/>
      <c r="B223" s="2"/>
      <c r="C223" s="2"/>
      <c r="D223" s="2"/>
      <c r="E223" s="2"/>
      <c r="F223" s="2"/>
      <c r="G223" s="2"/>
      <c r="H223" s="2"/>
      <c r="CG223" s="198"/>
    </row>
    <row r="224" spans="1:85" s="147" customFormat="1" ht="12.75" customHeight="1">
      <c r="A224" s="2"/>
      <c r="B224" s="2"/>
      <c r="C224" s="2"/>
      <c r="D224" s="2"/>
      <c r="E224" s="2"/>
      <c r="F224" s="2"/>
      <c r="G224" s="2"/>
      <c r="H224" s="2"/>
      <c r="CG224" s="198"/>
    </row>
    <row r="225" spans="1:85" s="147" customFormat="1" ht="12.75" customHeight="1">
      <c r="A225" s="2"/>
      <c r="B225" s="2"/>
      <c r="C225" s="2"/>
      <c r="D225" s="2"/>
      <c r="E225" s="2"/>
      <c r="F225" s="2"/>
      <c r="G225" s="2"/>
      <c r="H225" s="2"/>
      <c r="CG225" s="198"/>
    </row>
    <row r="226" spans="1:85" s="147" customFormat="1" ht="12.75" customHeight="1">
      <c r="A226" s="2"/>
      <c r="B226" s="2"/>
      <c r="C226" s="2"/>
      <c r="D226" s="2"/>
      <c r="E226" s="2"/>
      <c r="F226" s="2"/>
      <c r="G226" s="2"/>
      <c r="H226" s="2"/>
      <c r="CG226" s="198"/>
    </row>
    <row r="227" spans="1:85" s="147" customFormat="1" ht="12.75" customHeight="1">
      <c r="A227" s="2"/>
      <c r="B227" s="2"/>
      <c r="C227" s="2"/>
      <c r="D227" s="2"/>
      <c r="E227" s="2"/>
      <c r="F227" s="2"/>
      <c r="G227" s="2"/>
      <c r="H227" s="2"/>
      <c r="CG227" s="198"/>
    </row>
    <row r="228" spans="1:85" s="147" customFormat="1" ht="12.75" customHeight="1">
      <c r="A228" s="2"/>
      <c r="B228" s="2"/>
      <c r="C228" s="2"/>
      <c r="D228" s="2"/>
      <c r="E228" s="2"/>
      <c r="F228" s="2"/>
      <c r="G228" s="2"/>
      <c r="H228" s="2"/>
      <c r="CG228" s="198"/>
    </row>
    <row r="229" spans="1:85" s="147" customFormat="1" ht="12.75" customHeight="1">
      <c r="A229" s="2"/>
      <c r="B229" s="2"/>
      <c r="C229" s="2"/>
      <c r="D229" s="2"/>
      <c r="E229" s="2"/>
      <c r="F229" s="2"/>
      <c r="G229" s="2"/>
      <c r="H229" s="2"/>
      <c r="CG229" s="198"/>
    </row>
    <row r="230" spans="1:85" s="147" customFormat="1" ht="12.75" customHeight="1">
      <c r="A230" s="2"/>
      <c r="B230" s="2"/>
      <c r="C230" s="2"/>
      <c r="D230" s="2"/>
      <c r="E230" s="2"/>
      <c r="F230" s="2"/>
      <c r="G230" s="2"/>
      <c r="H230" s="2"/>
      <c r="CG230" s="198"/>
    </row>
    <row r="231" spans="1:85" s="147" customFormat="1" ht="12.75" customHeight="1">
      <c r="A231" s="2"/>
      <c r="B231" s="2"/>
      <c r="C231" s="2"/>
      <c r="D231" s="2"/>
      <c r="E231" s="2"/>
      <c r="F231" s="2"/>
      <c r="G231" s="2"/>
      <c r="H231" s="2"/>
      <c r="CG231" s="198"/>
    </row>
    <row r="232" spans="1:85" s="147" customFormat="1" ht="12.75" customHeight="1">
      <c r="A232" s="2"/>
      <c r="B232" s="2"/>
      <c r="C232" s="2"/>
      <c r="D232" s="2"/>
      <c r="E232" s="2"/>
      <c r="F232" s="2"/>
      <c r="G232" s="2"/>
      <c r="H232" s="2"/>
      <c r="CG232" s="198"/>
    </row>
    <row r="233" spans="1:85" s="147" customFormat="1" ht="12.75" customHeight="1">
      <c r="A233" s="2"/>
      <c r="B233" s="2"/>
      <c r="C233" s="2"/>
      <c r="D233" s="2"/>
      <c r="E233" s="2"/>
      <c r="F233" s="2"/>
      <c r="G233" s="2"/>
      <c r="H233" s="2"/>
      <c r="CG233" s="198"/>
    </row>
    <row r="234" spans="1:85" s="147" customFormat="1" ht="12.75" customHeight="1">
      <c r="A234" s="2"/>
      <c r="B234" s="2"/>
      <c r="C234" s="2"/>
      <c r="D234" s="2"/>
      <c r="E234" s="2"/>
      <c r="F234" s="2"/>
      <c r="G234" s="2"/>
      <c r="H234" s="2"/>
      <c r="CG234" s="198"/>
    </row>
    <row r="235" spans="1:85" s="147" customFormat="1" ht="12.75" customHeight="1">
      <c r="A235" s="2"/>
      <c r="B235" s="2"/>
      <c r="C235" s="2"/>
      <c r="D235" s="2"/>
      <c r="E235" s="2"/>
      <c r="F235" s="2"/>
      <c r="G235" s="2"/>
      <c r="H235" s="2"/>
      <c r="CG235" s="198"/>
    </row>
    <row r="236" spans="1:85" s="147" customFormat="1" ht="12.75" customHeight="1">
      <c r="A236" s="2"/>
      <c r="B236" s="2"/>
      <c r="C236" s="2"/>
      <c r="D236" s="2"/>
      <c r="E236" s="2"/>
      <c r="F236" s="2"/>
      <c r="G236" s="2"/>
      <c r="H236" s="2"/>
      <c r="CG236" s="198"/>
    </row>
    <row r="237" spans="1:85" s="147" customFormat="1" ht="12.75" customHeight="1">
      <c r="A237" s="2"/>
      <c r="B237" s="2"/>
      <c r="C237" s="2"/>
      <c r="D237" s="2"/>
      <c r="E237" s="2"/>
      <c r="F237" s="2"/>
      <c r="G237" s="2"/>
      <c r="H237" s="2"/>
      <c r="CG237" s="198"/>
    </row>
    <row r="238" spans="1:85" s="147" customFormat="1" ht="12.75" customHeight="1">
      <c r="A238" s="2"/>
      <c r="B238" s="2"/>
      <c r="C238" s="2"/>
      <c r="D238" s="2"/>
      <c r="E238" s="2"/>
      <c r="F238" s="2"/>
      <c r="G238" s="2"/>
      <c r="H238" s="2"/>
      <c r="CG238" s="198"/>
    </row>
    <row r="239" spans="1:85" s="147" customFormat="1" ht="12.75" customHeight="1">
      <c r="A239" s="2"/>
      <c r="B239" s="2"/>
      <c r="C239" s="2"/>
      <c r="D239" s="2"/>
      <c r="E239" s="2"/>
      <c r="F239" s="2"/>
      <c r="G239" s="2"/>
      <c r="H239" s="2"/>
      <c r="CG239" s="198"/>
    </row>
    <row r="240" spans="1:85" s="147" customFormat="1" ht="12.75" customHeight="1">
      <c r="A240" s="2"/>
      <c r="B240" s="2"/>
      <c r="C240" s="2"/>
      <c r="D240" s="2"/>
      <c r="E240" s="2"/>
      <c r="F240" s="2"/>
      <c r="G240" s="2"/>
      <c r="H240" s="2"/>
      <c r="CG240" s="198"/>
    </row>
    <row r="241" spans="1:85" s="147" customFormat="1" ht="12.75" customHeight="1">
      <c r="A241" s="2"/>
      <c r="B241" s="2"/>
      <c r="C241" s="2"/>
      <c r="D241" s="2"/>
      <c r="E241" s="2"/>
      <c r="F241" s="2"/>
      <c r="G241" s="2"/>
      <c r="H241" s="2"/>
      <c r="CG241" s="198"/>
    </row>
    <row r="242" spans="1:85" s="147" customFormat="1" ht="12.75" customHeight="1">
      <c r="A242" s="2"/>
      <c r="B242" s="2"/>
      <c r="C242" s="2"/>
      <c r="D242" s="2"/>
      <c r="E242" s="2"/>
      <c r="F242" s="2"/>
      <c r="G242" s="2"/>
      <c r="H242" s="2"/>
      <c r="CG242" s="198"/>
    </row>
    <row r="243" spans="1:85" s="147" customFormat="1" ht="12.75" customHeight="1">
      <c r="A243" s="2"/>
      <c r="B243" s="2"/>
      <c r="C243" s="2"/>
      <c r="D243" s="2"/>
      <c r="E243" s="2"/>
      <c r="F243" s="2"/>
      <c r="G243" s="2"/>
      <c r="H243" s="2"/>
      <c r="CG243" s="198"/>
    </row>
    <row r="244" spans="1:85" s="147" customFormat="1" ht="12.75" customHeight="1">
      <c r="A244" s="2"/>
      <c r="B244" s="2"/>
      <c r="C244" s="2"/>
      <c r="D244" s="2"/>
      <c r="E244" s="2"/>
      <c r="F244" s="2"/>
      <c r="G244" s="2"/>
      <c r="H244" s="2"/>
      <c r="CG244" s="198"/>
    </row>
    <row r="245" spans="1:85" s="147" customFormat="1" ht="12.75" customHeight="1">
      <c r="A245" s="2"/>
      <c r="B245" s="2"/>
      <c r="C245" s="2"/>
      <c r="D245" s="2"/>
      <c r="E245" s="2"/>
      <c r="F245" s="2"/>
      <c r="G245" s="2"/>
      <c r="H245" s="2"/>
      <c r="CG245" s="198"/>
    </row>
    <row r="246" spans="1:85" s="147" customFormat="1" ht="12.75" customHeight="1">
      <c r="A246" s="2"/>
      <c r="B246" s="2"/>
      <c r="C246" s="2"/>
      <c r="D246" s="2"/>
      <c r="E246" s="2"/>
      <c r="F246" s="2"/>
      <c r="G246" s="2"/>
      <c r="H246" s="2"/>
      <c r="CG246" s="198"/>
    </row>
    <row r="247" spans="1:85" s="147" customFormat="1" ht="12.75" customHeight="1">
      <c r="A247" s="2"/>
      <c r="B247" s="2"/>
      <c r="C247" s="2"/>
      <c r="D247" s="2"/>
      <c r="E247" s="2"/>
      <c r="F247" s="2"/>
      <c r="G247" s="2"/>
      <c r="H247" s="2"/>
      <c r="CG247" s="198"/>
    </row>
    <row r="248" spans="1:85" s="147" customFormat="1" ht="12.75" customHeight="1">
      <c r="A248" s="2"/>
      <c r="B248" s="2"/>
      <c r="C248" s="2"/>
      <c r="D248" s="2"/>
      <c r="E248" s="2"/>
      <c r="F248" s="2"/>
      <c r="G248" s="2"/>
      <c r="H248" s="2"/>
      <c r="CG248" s="198"/>
    </row>
    <row r="249" spans="1:85" s="147" customFormat="1" ht="12.75" customHeight="1">
      <c r="A249" s="2"/>
      <c r="B249" s="2"/>
      <c r="C249" s="2"/>
      <c r="D249" s="2"/>
      <c r="E249" s="2"/>
      <c r="F249" s="2"/>
      <c r="G249" s="2"/>
      <c r="H249" s="2"/>
      <c r="CG249" s="198"/>
    </row>
    <row r="250" spans="1:85" s="147" customFormat="1" ht="12.75" customHeight="1">
      <c r="A250" s="2"/>
      <c r="B250" s="2"/>
      <c r="C250" s="2"/>
      <c r="D250" s="2"/>
      <c r="E250" s="2"/>
      <c r="F250" s="2"/>
      <c r="G250" s="2"/>
      <c r="H250" s="2"/>
      <c r="CG250" s="198"/>
    </row>
    <row r="251" spans="1:85" s="147" customFormat="1" ht="12.75" customHeight="1">
      <c r="A251" s="2"/>
      <c r="B251" s="2"/>
      <c r="C251" s="2"/>
      <c r="D251" s="2"/>
      <c r="E251" s="2"/>
      <c r="F251" s="2"/>
      <c r="G251" s="2"/>
      <c r="H251" s="2"/>
      <c r="CG251" s="198"/>
    </row>
    <row r="252" spans="1:85" s="147" customFormat="1" ht="12.75" customHeight="1">
      <c r="A252" s="2"/>
      <c r="B252" s="2"/>
      <c r="C252" s="2"/>
      <c r="D252" s="2"/>
      <c r="E252" s="2"/>
      <c r="F252" s="2"/>
      <c r="G252" s="2"/>
      <c r="H252" s="2"/>
      <c r="CG252" s="198"/>
    </row>
    <row r="253" spans="1:85" s="147" customFormat="1" ht="12.75" customHeight="1">
      <c r="A253" s="2"/>
      <c r="B253" s="2"/>
      <c r="C253" s="2"/>
      <c r="D253" s="2"/>
      <c r="E253" s="2"/>
      <c r="F253" s="2"/>
      <c r="G253" s="2"/>
      <c r="H253" s="2"/>
      <c r="CG253" s="198"/>
    </row>
    <row r="254" spans="1:85" s="147" customFormat="1" ht="12.75" customHeight="1">
      <c r="A254" s="2"/>
      <c r="B254" s="2"/>
      <c r="C254" s="2"/>
      <c r="D254" s="2"/>
      <c r="E254" s="2"/>
      <c r="F254" s="2"/>
      <c r="G254" s="2"/>
      <c r="H254" s="2"/>
      <c r="CG254" s="198"/>
    </row>
    <row r="255" spans="1:85" s="147" customFormat="1" ht="12.75" customHeight="1">
      <c r="A255" s="2"/>
      <c r="B255" s="2"/>
      <c r="C255" s="2"/>
      <c r="D255" s="2"/>
      <c r="E255" s="2"/>
      <c r="F255" s="2"/>
      <c r="G255" s="2"/>
      <c r="H255" s="2"/>
      <c r="CG255" s="198"/>
    </row>
    <row r="256" spans="1:85" s="147" customFormat="1" ht="12.75" customHeight="1">
      <c r="A256" s="2"/>
      <c r="B256" s="2"/>
      <c r="C256" s="2"/>
      <c r="D256" s="2"/>
      <c r="E256" s="2"/>
      <c r="F256" s="2"/>
      <c r="G256" s="2"/>
      <c r="H256" s="2"/>
      <c r="CG256" s="198"/>
    </row>
    <row r="257" spans="1:85" s="147" customFormat="1" ht="12.75" customHeight="1">
      <c r="A257" s="2"/>
      <c r="B257" s="2"/>
      <c r="C257" s="2"/>
      <c r="D257" s="2"/>
      <c r="E257" s="2"/>
      <c r="F257" s="2"/>
      <c r="G257" s="2"/>
      <c r="H257" s="2"/>
      <c r="CG257" s="198"/>
    </row>
    <row r="258" spans="1:85" s="147" customFormat="1" ht="12.75" customHeight="1">
      <c r="A258" s="2"/>
      <c r="B258" s="2"/>
      <c r="C258" s="2"/>
      <c r="D258" s="2"/>
      <c r="E258" s="2"/>
      <c r="F258" s="2"/>
      <c r="G258" s="2"/>
      <c r="H258" s="2"/>
      <c r="CG258" s="198"/>
    </row>
    <row r="259" spans="1:85" s="147" customFormat="1" ht="12.75" customHeight="1">
      <c r="A259" s="2"/>
      <c r="B259" s="2"/>
      <c r="C259" s="2"/>
      <c r="D259" s="2"/>
      <c r="E259" s="2"/>
      <c r="F259" s="2"/>
      <c r="G259" s="2"/>
      <c r="H259" s="2"/>
      <c r="CG259" s="198"/>
    </row>
    <row r="260" spans="1:85" s="147" customFormat="1" ht="12.75" customHeight="1">
      <c r="A260" s="2"/>
      <c r="B260" s="2"/>
      <c r="C260" s="2"/>
      <c r="D260" s="2"/>
      <c r="E260" s="2"/>
      <c r="F260" s="2"/>
      <c r="G260" s="2"/>
      <c r="H260" s="2"/>
      <c r="CG260" s="198"/>
    </row>
    <row r="261" spans="1:85" s="147" customFormat="1" ht="12.75" customHeight="1">
      <c r="A261" s="2"/>
      <c r="B261" s="2"/>
      <c r="C261" s="2"/>
      <c r="D261" s="2"/>
      <c r="E261" s="2"/>
      <c r="F261" s="2"/>
      <c r="G261" s="2"/>
      <c r="H261" s="2"/>
      <c r="CG261" s="198"/>
    </row>
    <row r="262" spans="1:85" s="147" customFormat="1" ht="12.75" customHeight="1">
      <c r="A262" s="2"/>
      <c r="B262" s="2"/>
      <c r="C262" s="2"/>
      <c r="D262" s="2"/>
      <c r="E262" s="2"/>
      <c r="F262" s="2"/>
      <c r="G262" s="2"/>
      <c r="H262" s="2"/>
      <c r="CG262" s="198"/>
    </row>
    <row r="263" spans="1:85" s="147" customFormat="1" ht="12.75" customHeight="1">
      <c r="A263" s="2"/>
      <c r="B263" s="2"/>
      <c r="C263" s="2"/>
      <c r="D263" s="2"/>
      <c r="E263" s="2"/>
      <c r="F263" s="2"/>
      <c r="G263" s="2"/>
      <c r="H263" s="2"/>
      <c r="CG263" s="198"/>
    </row>
    <row r="264" spans="1:85" s="147" customFormat="1" ht="12.75" customHeight="1">
      <c r="A264" s="2"/>
      <c r="B264" s="2"/>
      <c r="C264" s="2"/>
      <c r="D264" s="2"/>
      <c r="E264" s="2"/>
      <c r="F264" s="2"/>
      <c r="G264" s="2"/>
      <c r="H264" s="2"/>
      <c r="CG264" s="198"/>
    </row>
    <row r="265" spans="1:85" s="147" customFormat="1" ht="12.75" customHeight="1">
      <c r="A265" s="2"/>
      <c r="B265" s="2"/>
      <c r="C265" s="2"/>
      <c r="D265" s="2"/>
      <c r="E265" s="2"/>
      <c r="F265" s="2"/>
      <c r="G265" s="2"/>
      <c r="H265" s="2"/>
      <c r="CG265" s="198"/>
    </row>
    <row r="266" spans="1:85" s="147" customFormat="1" ht="12.75" customHeight="1">
      <c r="A266" s="2"/>
      <c r="B266" s="2"/>
      <c r="C266" s="2"/>
      <c r="D266" s="2"/>
      <c r="E266" s="2"/>
      <c r="F266" s="2"/>
      <c r="G266" s="2"/>
      <c r="H266" s="2"/>
      <c r="CG266" s="198"/>
    </row>
    <row r="267" spans="1:85" s="147" customFormat="1" ht="12.75" customHeight="1">
      <c r="A267" s="2"/>
      <c r="B267" s="2"/>
      <c r="C267" s="2"/>
      <c r="D267" s="2"/>
      <c r="E267" s="2"/>
      <c r="F267" s="2"/>
      <c r="G267" s="2"/>
      <c r="H267" s="2"/>
      <c r="CG267" s="198"/>
    </row>
    <row r="268" spans="1:85" s="147" customFormat="1" ht="12.75" customHeight="1">
      <c r="A268" s="2"/>
      <c r="B268" s="2"/>
      <c r="C268" s="2"/>
      <c r="D268" s="2"/>
      <c r="E268" s="2"/>
      <c r="F268" s="2"/>
      <c r="G268" s="2"/>
      <c r="H268" s="2"/>
      <c r="CG268" s="198"/>
    </row>
    <row r="269" spans="1:85" s="147" customFormat="1" ht="12.75" customHeight="1">
      <c r="A269" s="2"/>
      <c r="B269" s="2"/>
      <c r="C269" s="2"/>
      <c r="D269" s="2"/>
      <c r="E269" s="2"/>
      <c r="F269" s="2"/>
      <c r="G269" s="2"/>
      <c r="H269" s="2"/>
      <c r="CG269" s="198"/>
    </row>
    <row r="270" spans="1:85" s="147" customFormat="1" ht="12.75" customHeight="1">
      <c r="A270" s="2"/>
      <c r="B270" s="2"/>
      <c r="C270" s="2"/>
      <c r="D270" s="2"/>
      <c r="E270" s="2"/>
      <c r="F270" s="2"/>
      <c r="G270" s="2"/>
      <c r="H270" s="2"/>
      <c r="CG270" s="198"/>
    </row>
    <row r="271" spans="1:85" s="147" customFormat="1" ht="12.75" customHeight="1">
      <c r="A271" s="2"/>
      <c r="B271" s="2"/>
      <c r="C271" s="2"/>
      <c r="D271" s="2"/>
      <c r="E271" s="2"/>
      <c r="F271" s="2"/>
      <c r="G271" s="2"/>
      <c r="H271" s="2"/>
      <c r="CG271" s="198"/>
    </row>
    <row r="272" spans="1:85" s="147" customFormat="1" ht="12.75" customHeight="1">
      <c r="A272" s="2"/>
      <c r="B272" s="2"/>
      <c r="C272" s="2"/>
      <c r="D272" s="2"/>
      <c r="E272" s="2"/>
      <c r="F272" s="2"/>
      <c r="G272" s="2"/>
      <c r="H272" s="2"/>
      <c r="CG272" s="198"/>
    </row>
    <row r="273" spans="1:85" s="147" customFormat="1" ht="12.75" customHeight="1">
      <c r="A273" s="2"/>
      <c r="B273" s="2"/>
      <c r="C273" s="2"/>
      <c r="D273" s="2"/>
      <c r="E273" s="2"/>
      <c r="F273" s="2"/>
      <c r="G273" s="2"/>
      <c r="H273" s="2"/>
      <c r="CG273" s="198"/>
    </row>
    <row r="274" spans="1:85" s="147" customFormat="1" ht="12.75" customHeight="1">
      <c r="A274" s="2"/>
      <c r="B274" s="2"/>
      <c r="C274" s="2"/>
      <c r="D274" s="2"/>
      <c r="E274" s="2"/>
      <c r="F274" s="2"/>
      <c r="G274" s="2"/>
      <c r="H274" s="2"/>
      <c r="CG274" s="198"/>
    </row>
    <row r="275" spans="1:85" s="147" customFormat="1" ht="12.75" customHeight="1">
      <c r="A275" s="2"/>
      <c r="B275" s="2"/>
      <c r="C275" s="2"/>
      <c r="D275" s="2"/>
      <c r="E275" s="2"/>
      <c r="F275" s="2"/>
      <c r="G275" s="2"/>
      <c r="H275" s="2"/>
      <c r="CG275" s="198"/>
    </row>
    <row r="276" spans="1:85" s="147" customFormat="1" ht="12.75" customHeight="1">
      <c r="A276" s="2"/>
      <c r="B276" s="2"/>
      <c r="C276" s="2"/>
      <c r="D276" s="2"/>
      <c r="E276" s="2"/>
      <c r="F276" s="2"/>
      <c r="G276" s="2"/>
      <c r="H276" s="2"/>
      <c r="CG276" s="198"/>
    </row>
    <row r="277" spans="1:85" s="147" customFormat="1" ht="12.75" customHeight="1">
      <c r="A277" s="2"/>
      <c r="B277" s="2"/>
      <c r="C277" s="2"/>
      <c r="D277" s="2"/>
      <c r="E277" s="2"/>
      <c r="F277" s="2"/>
      <c r="G277" s="2"/>
      <c r="H277" s="2"/>
      <c r="CG277" s="198"/>
    </row>
    <row r="278" spans="1:85" s="147" customFormat="1" ht="12.75" customHeight="1">
      <c r="A278" s="2"/>
      <c r="B278" s="2"/>
      <c r="C278" s="2"/>
      <c r="D278" s="2"/>
      <c r="E278" s="2"/>
      <c r="F278" s="2"/>
      <c r="G278" s="2"/>
      <c r="H278" s="2"/>
      <c r="CG278" s="198"/>
    </row>
    <row r="279" spans="1:85" s="147" customFormat="1" ht="12.75" customHeight="1">
      <c r="A279" s="2"/>
      <c r="B279" s="2"/>
      <c r="C279" s="2"/>
      <c r="D279" s="2"/>
      <c r="E279" s="2"/>
      <c r="F279" s="2"/>
      <c r="G279" s="2"/>
      <c r="H279" s="2"/>
      <c r="CG279" s="198"/>
    </row>
    <row r="280" spans="1:85" s="147" customFormat="1" ht="12.75" customHeight="1">
      <c r="A280" s="2"/>
      <c r="B280" s="2"/>
      <c r="C280" s="2"/>
      <c r="D280" s="2"/>
      <c r="E280" s="2"/>
      <c r="F280" s="2"/>
      <c r="G280" s="2"/>
      <c r="H280" s="2"/>
      <c r="CG280" s="198"/>
    </row>
    <row r="281" spans="1:85" s="147" customFormat="1" ht="12.75" customHeight="1">
      <c r="A281" s="2"/>
      <c r="B281" s="2"/>
      <c r="C281" s="2"/>
      <c r="D281" s="2"/>
      <c r="E281" s="2"/>
      <c r="F281" s="2"/>
      <c r="G281" s="2"/>
      <c r="H281" s="2"/>
      <c r="CG281" s="198"/>
    </row>
    <row r="282" spans="1:85" s="147" customFormat="1" ht="12.75" customHeight="1">
      <c r="A282" s="2"/>
      <c r="B282" s="2"/>
      <c r="C282" s="2"/>
      <c r="D282" s="2"/>
      <c r="E282" s="2"/>
      <c r="F282" s="2"/>
      <c r="G282" s="2"/>
      <c r="H282" s="2"/>
      <c r="CG282" s="198"/>
    </row>
    <row r="283" spans="1:85" s="147" customFormat="1" ht="12.75" customHeight="1">
      <c r="A283" s="2"/>
      <c r="B283" s="2"/>
      <c r="C283" s="2"/>
      <c r="D283" s="2"/>
      <c r="E283" s="2"/>
      <c r="F283" s="2"/>
      <c r="G283" s="2"/>
      <c r="H283" s="2"/>
      <c r="CG283" s="198"/>
    </row>
    <row r="284" spans="1:85" s="147" customFormat="1" ht="12.75" customHeight="1">
      <c r="A284" s="2"/>
      <c r="B284" s="2"/>
      <c r="C284" s="2"/>
      <c r="D284" s="2"/>
      <c r="E284" s="2"/>
      <c r="F284" s="2"/>
      <c r="G284" s="2"/>
      <c r="H284" s="2"/>
      <c r="CG284" s="198"/>
    </row>
    <row r="285" spans="1:85" s="147" customFormat="1" ht="12.75" customHeight="1">
      <c r="A285" s="2"/>
      <c r="B285" s="2"/>
      <c r="C285" s="2"/>
      <c r="D285" s="2"/>
      <c r="E285" s="2"/>
      <c r="F285" s="2"/>
      <c r="G285" s="2"/>
      <c r="H285" s="2"/>
      <c r="CG285" s="198"/>
    </row>
    <row r="286" spans="1:85" s="147" customFormat="1" ht="12.75" customHeight="1">
      <c r="A286" s="2"/>
      <c r="B286" s="2"/>
      <c r="C286" s="2"/>
      <c r="D286" s="2"/>
      <c r="E286" s="2"/>
      <c r="F286" s="2"/>
      <c r="G286" s="2"/>
      <c r="H286" s="2"/>
      <c r="CG286" s="198"/>
    </row>
    <row r="287" spans="1:85" s="147" customFormat="1" ht="12.75" customHeight="1">
      <c r="A287" s="2"/>
      <c r="B287" s="2"/>
      <c r="C287" s="2"/>
      <c r="D287" s="2"/>
      <c r="E287" s="2"/>
      <c r="F287" s="2"/>
      <c r="G287" s="2"/>
      <c r="H287" s="2"/>
      <c r="CG287" s="198"/>
    </row>
    <row r="288" spans="1:85" s="147" customFormat="1" ht="12.75" customHeight="1">
      <c r="A288" s="2"/>
      <c r="B288" s="2"/>
      <c r="C288" s="2"/>
      <c r="D288" s="2"/>
      <c r="E288" s="2"/>
      <c r="F288" s="2"/>
      <c r="G288" s="2"/>
      <c r="H288" s="2"/>
      <c r="CG288" s="198"/>
    </row>
    <row r="289" spans="1:85" s="147" customFormat="1" ht="12.75" customHeight="1">
      <c r="A289" s="2"/>
      <c r="B289" s="2"/>
      <c r="C289" s="2"/>
      <c r="D289" s="2"/>
      <c r="E289" s="2"/>
      <c r="F289" s="2"/>
      <c r="G289" s="2"/>
      <c r="H289" s="2"/>
      <c r="CG289" s="198"/>
    </row>
    <row r="290" spans="1:85" s="147" customFormat="1" ht="12.75" customHeight="1">
      <c r="A290" s="2"/>
      <c r="B290" s="2"/>
      <c r="C290" s="2"/>
      <c r="D290" s="2"/>
      <c r="E290" s="2"/>
      <c r="F290" s="2"/>
      <c r="G290" s="2"/>
      <c r="H290" s="2"/>
      <c r="CG290" s="198"/>
    </row>
    <row r="291" spans="1:85" s="147" customFormat="1" ht="12.75" customHeight="1">
      <c r="A291" s="2"/>
      <c r="B291" s="2"/>
      <c r="C291" s="2"/>
      <c r="D291" s="2"/>
      <c r="E291" s="2"/>
      <c r="F291" s="2"/>
      <c r="G291" s="2"/>
      <c r="H291" s="2"/>
      <c r="CG291" s="198"/>
    </row>
    <row r="292" spans="1:85" s="147" customFormat="1" ht="12.75" customHeight="1">
      <c r="A292" s="2"/>
      <c r="B292" s="2"/>
      <c r="C292" s="2"/>
      <c r="D292" s="2"/>
      <c r="E292" s="2"/>
      <c r="F292" s="2"/>
      <c r="G292" s="2"/>
      <c r="H292" s="2"/>
      <c r="CG292" s="198"/>
    </row>
    <row r="293" spans="1:85" s="147" customFormat="1" ht="12.75" customHeight="1">
      <c r="A293" s="2"/>
      <c r="B293" s="2"/>
      <c r="C293" s="2"/>
      <c r="D293" s="2"/>
      <c r="E293" s="2"/>
      <c r="F293" s="2"/>
      <c r="G293" s="2"/>
      <c r="H293" s="2"/>
      <c r="CG293" s="198"/>
    </row>
    <row r="294" spans="1:85" s="147" customFormat="1" ht="12.75" customHeight="1">
      <c r="A294" s="2"/>
      <c r="B294" s="2"/>
      <c r="C294" s="2"/>
      <c r="D294" s="2"/>
      <c r="E294" s="2"/>
      <c r="F294" s="2"/>
      <c r="G294" s="2"/>
      <c r="H294" s="2"/>
      <c r="CG294" s="198"/>
    </row>
    <row r="295" spans="1:85" s="147" customFormat="1" ht="12.75" customHeight="1">
      <c r="A295" s="2"/>
      <c r="B295" s="2"/>
      <c r="C295" s="2"/>
      <c r="D295" s="2"/>
      <c r="E295" s="2"/>
      <c r="F295" s="2"/>
      <c r="G295" s="2"/>
      <c r="H295" s="2"/>
      <c r="CG295" s="198"/>
    </row>
    <row r="296" spans="1:85" s="147" customFormat="1" ht="12.75" customHeight="1">
      <c r="A296" s="2"/>
      <c r="B296" s="2"/>
      <c r="C296" s="2"/>
      <c r="D296" s="2"/>
      <c r="E296" s="2"/>
      <c r="F296" s="2"/>
      <c r="G296" s="2"/>
      <c r="H296" s="2"/>
      <c r="CG296" s="198"/>
    </row>
    <row r="297" spans="1:85" s="147" customFormat="1" ht="12.75" customHeight="1">
      <c r="A297" s="2"/>
      <c r="B297" s="2"/>
      <c r="C297" s="2"/>
      <c r="D297" s="2"/>
      <c r="E297" s="2"/>
      <c r="F297" s="2"/>
      <c r="G297" s="2"/>
      <c r="H297" s="2"/>
      <c r="CG297" s="198"/>
    </row>
    <row r="298" spans="1:85" s="147" customFormat="1" ht="12.75" customHeight="1">
      <c r="A298" s="2"/>
      <c r="B298" s="2"/>
      <c r="C298" s="2"/>
      <c r="D298" s="2"/>
      <c r="E298" s="2"/>
      <c r="F298" s="2"/>
      <c r="G298" s="2"/>
      <c r="H298" s="2"/>
      <c r="CG298" s="198"/>
    </row>
    <row r="299" spans="1:85" s="147" customFormat="1" ht="12.75" customHeight="1">
      <c r="A299" s="2"/>
      <c r="B299" s="2"/>
      <c r="C299" s="2"/>
      <c r="D299" s="2"/>
      <c r="E299" s="2"/>
      <c r="F299" s="2"/>
      <c r="G299" s="2"/>
      <c r="H299" s="2"/>
      <c r="CG299" s="198"/>
    </row>
    <row r="300" spans="1:85" s="147" customFormat="1" ht="12.75" customHeight="1">
      <c r="A300" s="2"/>
      <c r="B300" s="2"/>
      <c r="C300" s="2"/>
      <c r="D300" s="2"/>
      <c r="E300" s="2"/>
      <c r="F300" s="2"/>
      <c r="G300" s="2"/>
      <c r="H300" s="2"/>
      <c r="CG300" s="198"/>
    </row>
    <row r="301" spans="1:85" s="147" customFormat="1" ht="12.75" customHeight="1">
      <c r="A301" s="2"/>
      <c r="B301" s="2"/>
      <c r="C301" s="2"/>
      <c r="D301" s="2"/>
      <c r="E301" s="2"/>
      <c r="F301" s="2"/>
      <c r="G301" s="2"/>
      <c r="H301" s="2"/>
      <c r="CG301" s="198"/>
    </row>
    <row r="302" spans="1:85" s="147" customFormat="1" ht="12.75" customHeight="1">
      <c r="A302" s="2"/>
      <c r="B302" s="2"/>
      <c r="C302" s="2"/>
      <c r="D302" s="2"/>
      <c r="E302" s="2"/>
      <c r="F302" s="2"/>
      <c r="G302" s="2"/>
      <c r="H302" s="2"/>
      <c r="CG302" s="198"/>
    </row>
    <row r="303" spans="1:85" s="147" customFormat="1" ht="12.75" customHeight="1">
      <c r="A303" s="2"/>
      <c r="B303" s="2"/>
      <c r="C303" s="2"/>
      <c r="D303" s="2"/>
      <c r="E303" s="2"/>
      <c r="F303" s="2"/>
      <c r="G303" s="2"/>
      <c r="H303" s="2"/>
      <c r="CG303" s="198"/>
    </row>
    <row r="304" spans="1:85" s="147" customFormat="1" ht="12.75" customHeight="1">
      <c r="A304" s="2"/>
      <c r="B304" s="2"/>
      <c r="C304" s="2"/>
      <c r="D304" s="2"/>
      <c r="E304" s="2"/>
      <c r="F304" s="2"/>
      <c r="G304" s="2"/>
      <c r="H304" s="2"/>
      <c r="CG304" s="198"/>
    </row>
    <row r="305" spans="1:85" s="147" customFormat="1" ht="12.75" customHeight="1">
      <c r="A305" s="2"/>
      <c r="B305" s="2"/>
      <c r="C305" s="2"/>
      <c r="D305" s="2"/>
      <c r="E305" s="2"/>
      <c r="F305" s="2"/>
      <c r="G305" s="2"/>
      <c r="H305" s="2"/>
      <c r="CG305" s="198"/>
    </row>
    <row r="306" spans="1:85" s="147" customFormat="1" ht="12.75" customHeight="1">
      <c r="A306" s="2"/>
      <c r="B306" s="2"/>
      <c r="C306" s="2"/>
      <c r="D306" s="2"/>
      <c r="E306" s="2"/>
      <c r="F306" s="2"/>
      <c r="G306" s="2"/>
      <c r="H306" s="2"/>
      <c r="CG306" s="198"/>
    </row>
    <row r="307" spans="1:85" s="147" customFormat="1" ht="12.75" customHeight="1">
      <c r="A307" s="2"/>
      <c r="B307" s="2"/>
      <c r="C307" s="2"/>
      <c r="D307" s="2"/>
      <c r="E307" s="2"/>
      <c r="F307" s="2"/>
      <c r="G307" s="2"/>
      <c r="H307" s="2"/>
      <c r="CG307" s="198"/>
    </row>
    <row r="308" spans="1:85" s="147" customFormat="1" ht="12.75" customHeight="1">
      <c r="A308" s="2"/>
      <c r="B308" s="2"/>
      <c r="C308" s="2"/>
      <c r="D308" s="2"/>
      <c r="E308" s="2"/>
      <c r="F308" s="2"/>
      <c r="G308" s="2"/>
      <c r="H308" s="2"/>
      <c r="CG308" s="198"/>
    </row>
    <row r="309" spans="1:85" s="147" customFormat="1" ht="12.75" customHeight="1">
      <c r="A309" s="2"/>
      <c r="B309" s="2"/>
      <c r="C309" s="2"/>
      <c r="D309" s="2"/>
      <c r="E309" s="2"/>
      <c r="F309" s="2"/>
      <c r="G309" s="2"/>
      <c r="H309" s="2"/>
      <c r="CG309" s="198"/>
    </row>
    <row r="310" spans="1:85" s="147" customFormat="1" ht="12.75" customHeight="1">
      <c r="A310" s="2"/>
      <c r="B310" s="2"/>
      <c r="C310" s="2"/>
      <c r="D310" s="2"/>
      <c r="E310" s="2"/>
      <c r="F310" s="2"/>
      <c r="G310" s="2"/>
      <c r="H310" s="2"/>
      <c r="CG310" s="198"/>
    </row>
    <row r="311" spans="1:85" s="147" customFormat="1" ht="12.75" customHeight="1">
      <c r="A311" s="2"/>
      <c r="B311" s="2"/>
      <c r="C311" s="2"/>
      <c r="D311" s="2"/>
      <c r="E311" s="2"/>
      <c r="F311" s="2"/>
      <c r="G311" s="2"/>
      <c r="H311" s="2"/>
      <c r="CG311" s="198"/>
    </row>
    <row r="312" spans="1:85" s="147" customFormat="1" ht="12.75" customHeight="1">
      <c r="A312" s="2"/>
      <c r="B312" s="2"/>
      <c r="C312" s="2"/>
      <c r="D312" s="2"/>
      <c r="E312" s="2"/>
      <c r="F312" s="2"/>
      <c r="G312" s="2"/>
      <c r="H312" s="2"/>
      <c r="CG312" s="198"/>
    </row>
    <row r="313" spans="1:85" s="147" customFormat="1" ht="12.75" customHeight="1">
      <c r="A313" s="2"/>
      <c r="B313" s="2"/>
      <c r="C313" s="2"/>
      <c r="D313" s="2"/>
      <c r="E313" s="2"/>
      <c r="F313" s="2"/>
      <c r="G313" s="2"/>
      <c r="H313" s="2"/>
      <c r="CG313" s="198"/>
    </row>
    <row r="314" spans="1:85" s="147" customFormat="1" ht="12.75" customHeight="1">
      <c r="A314" s="2"/>
      <c r="B314" s="2"/>
      <c r="C314" s="2"/>
      <c r="D314" s="2"/>
      <c r="E314" s="2"/>
      <c r="F314" s="2"/>
      <c r="G314" s="2"/>
      <c r="H314" s="2"/>
      <c r="CG314" s="198"/>
    </row>
    <row r="315" spans="1:85" s="147" customFormat="1" ht="12.75" customHeight="1">
      <c r="A315" s="2"/>
      <c r="B315" s="2"/>
      <c r="C315" s="2"/>
      <c r="D315" s="2"/>
      <c r="E315" s="2"/>
      <c r="F315" s="2"/>
      <c r="G315" s="2"/>
      <c r="H315" s="2"/>
      <c r="CG315" s="198"/>
    </row>
    <row r="316" spans="1:85" s="147" customFormat="1" ht="12.75" customHeight="1">
      <c r="A316" s="2"/>
      <c r="B316" s="2"/>
      <c r="C316" s="2"/>
      <c r="D316" s="2"/>
      <c r="E316" s="2"/>
      <c r="F316" s="2"/>
      <c r="G316" s="2"/>
      <c r="H316" s="2"/>
      <c r="CG316" s="198"/>
    </row>
    <row r="317" spans="1:85" s="147" customFormat="1" ht="12.75" customHeight="1">
      <c r="A317" s="2"/>
      <c r="B317" s="2"/>
      <c r="C317" s="2"/>
      <c r="D317" s="2"/>
      <c r="E317" s="2"/>
      <c r="F317" s="2"/>
      <c r="G317" s="2"/>
      <c r="H317" s="2"/>
      <c r="CG317" s="198"/>
    </row>
    <row r="318" spans="1:85" s="147" customFormat="1" ht="12.75" customHeight="1">
      <c r="A318" s="2"/>
      <c r="B318" s="2"/>
      <c r="C318" s="2"/>
      <c r="D318" s="2"/>
      <c r="E318" s="2"/>
      <c r="F318" s="2"/>
      <c r="G318" s="2"/>
      <c r="H318" s="2"/>
      <c r="CG318" s="198"/>
    </row>
    <row r="319" spans="1:85" s="147" customFormat="1" ht="12.75" customHeight="1">
      <c r="A319" s="2"/>
      <c r="B319" s="2"/>
      <c r="C319" s="2"/>
      <c r="D319" s="2"/>
      <c r="E319" s="2"/>
      <c r="F319" s="2"/>
      <c r="G319" s="2"/>
      <c r="H319" s="2"/>
      <c r="CG319" s="198"/>
    </row>
    <row r="320" spans="1:85" s="147" customFormat="1" ht="12.75" customHeight="1">
      <c r="A320" s="2"/>
      <c r="B320" s="2"/>
      <c r="C320" s="2"/>
      <c r="D320" s="2"/>
      <c r="E320" s="2"/>
      <c r="F320" s="2"/>
      <c r="G320" s="2"/>
      <c r="H320" s="2"/>
      <c r="CG320" s="198"/>
    </row>
    <row r="321" spans="1:85" s="147" customFormat="1" ht="12.75" customHeight="1">
      <c r="A321" s="2"/>
      <c r="B321" s="2"/>
      <c r="C321" s="2"/>
      <c r="D321" s="2"/>
      <c r="E321" s="2"/>
      <c r="F321" s="2"/>
      <c r="G321" s="2"/>
      <c r="H321" s="2"/>
      <c r="CG321" s="198"/>
    </row>
    <row r="322" spans="1:85" s="147" customFormat="1" ht="12.75" customHeight="1">
      <c r="A322" s="2"/>
      <c r="B322" s="2"/>
      <c r="C322" s="2"/>
      <c r="D322" s="2"/>
      <c r="E322" s="2"/>
      <c r="F322" s="2"/>
      <c r="G322" s="2"/>
      <c r="H322" s="2"/>
      <c r="CG322" s="198"/>
    </row>
    <row r="323" spans="1:85" s="147" customFormat="1" ht="12.75" customHeight="1">
      <c r="A323" s="2"/>
      <c r="B323" s="2"/>
      <c r="C323" s="2"/>
      <c r="D323" s="2"/>
      <c r="E323" s="2"/>
      <c r="F323" s="2"/>
      <c r="G323" s="2"/>
      <c r="H323" s="2"/>
      <c r="CG323" s="198"/>
    </row>
    <row r="324" spans="1:85" s="147" customFormat="1" ht="12.75" customHeight="1">
      <c r="A324" s="2"/>
      <c r="B324" s="2"/>
      <c r="C324" s="2"/>
      <c r="D324" s="2"/>
      <c r="E324" s="2"/>
      <c r="F324" s="2"/>
      <c r="G324" s="2"/>
      <c r="H324" s="2"/>
      <c r="CG324" s="198"/>
    </row>
    <row r="325" spans="1:85" s="147" customFormat="1" ht="12.75" customHeight="1">
      <c r="A325" s="2"/>
      <c r="B325" s="2"/>
      <c r="C325" s="2"/>
      <c r="D325" s="2"/>
      <c r="E325" s="2"/>
      <c r="F325" s="2"/>
      <c r="G325" s="2"/>
      <c r="H325" s="2"/>
      <c r="CG325" s="198"/>
    </row>
    <row r="326" spans="1:85" s="147" customFormat="1" ht="12.75" customHeight="1">
      <c r="A326" s="2"/>
      <c r="B326" s="2"/>
      <c r="C326" s="2"/>
      <c r="D326" s="2"/>
      <c r="E326" s="2"/>
      <c r="F326" s="2"/>
      <c r="G326" s="2"/>
      <c r="H326" s="2"/>
      <c r="CG326" s="198"/>
    </row>
    <row r="327" spans="1:85" s="147" customFormat="1" ht="12.75" customHeight="1">
      <c r="A327" s="2"/>
      <c r="B327" s="2"/>
      <c r="C327" s="2"/>
      <c r="D327" s="2"/>
      <c r="E327" s="2"/>
      <c r="F327" s="2"/>
      <c r="G327" s="2"/>
      <c r="H327" s="2"/>
      <c r="CG327" s="198"/>
    </row>
    <row r="328" spans="1:85" s="147" customFormat="1" ht="12.75" customHeight="1">
      <c r="A328" s="2"/>
      <c r="B328" s="2"/>
      <c r="C328" s="2"/>
      <c r="D328" s="2"/>
      <c r="E328" s="2"/>
      <c r="F328" s="2"/>
      <c r="G328" s="2"/>
      <c r="H328" s="2"/>
      <c r="CG328" s="198"/>
    </row>
    <row r="329" spans="1:85" s="147" customFormat="1" ht="12.75" customHeight="1">
      <c r="A329" s="2"/>
      <c r="B329" s="2"/>
      <c r="C329" s="2"/>
      <c r="D329" s="2"/>
      <c r="E329" s="2"/>
      <c r="F329" s="2"/>
      <c r="G329" s="2"/>
      <c r="H329" s="2"/>
      <c r="CG329" s="198"/>
    </row>
    <row r="330" spans="1:85" s="147" customFormat="1" ht="12.75" customHeight="1">
      <c r="A330" s="2"/>
      <c r="B330" s="2"/>
      <c r="C330" s="2"/>
      <c r="D330" s="2"/>
      <c r="E330" s="2"/>
      <c r="F330" s="2"/>
      <c r="G330" s="2"/>
      <c r="H330" s="2"/>
      <c r="CG330" s="198"/>
    </row>
    <row r="331" spans="1:85" s="147" customFormat="1" ht="12.75" customHeight="1">
      <c r="A331" s="2"/>
      <c r="B331" s="2"/>
      <c r="C331" s="2"/>
      <c r="D331" s="2"/>
      <c r="E331" s="2"/>
      <c r="F331" s="2"/>
      <c r="G331" s="2"/>
      <c r="H331" s="2"/>
      <c r="CG331" s="198"/>
    </row>
    <row r="332" spans="1:85" s="147" customFormat="1" ht="12.75" customHeight="1">
      <c r="A332" s="2"/>
      <c r="B332" s="2"/>
      <c r="C332" s="2"/>
      <c r="D332" s="2"/>
      <c r="E332" s="2"/>
      <c r="F332" s="2"/>
      <c r="G332" s="2"/>
      <c r="H332" s="2"/>
      <c r="CG332" s="198"/>
    </row>
    <row r="333" spans="1:85" s="147" customFormat="1" ht="12.75" customHeight="1">
      <c r="A333" s="2"/>
      <c r="B333" s="2"/>
      <c r="C333" s="2"/>
      <c r="D333" s="2"/>
      <c r="E333" s="2"/>
      <c r="F333" s="2"/>
      <c r="G333" s="2"/>
      <c r="H333" s="2"/>
      <c r="CG333" s="198"/>
    </row>
    <row r="334" spans="1:85" s="147" customFormat="1" ht="12.75" customHeight="1">
      <c r="A334" s="2"/>
      <c r="B334" s="2"/>
      <c r="C334" s="2"/>
      <c r="D334" s="2"/>
      <c r="E334" s="2"/>
      <c r="F334" s="2"/>
      <c r="G334" s="2"/>
      <c r="H334" s="2"/>
      <c r="CG334" s="198"/>
    </row>
    <row r="335" spans="1:85" s="147" customFormat="1" ht="12.75" customHeight="1">
      <c r="A335" s="2"/>
      <c r="B335" s="2"/>
      <c r="C335" s="2"/>
      <c r="D335" s="2"/>
      <c r="E335" s="2"/>
      <c r="F335" s="2"/>
      <c r="G335" s="2"/>
      <c r="H335" s="2"/>
      <c r="CG335" s="198"/>
    </row>
    <row r="336" spans="1:85" s="147" customFormat="1" ht="12.75" customHeight="1">
      <c r="A336" s="2"/>
      <c r="B336" s="2"/>
      <c r="C336" s="2"/>
      <c r="D336" s="2"/>
      <c r="E336" s="2"/>
      <c r="F336" s="2"/>
      <c r="G336" s="2"/>
      <c r="H336" s="2"/>
      <c r="CG336" s="198"/>
    </row>
    <row r="337" spans="1:85" s="147" customFormat="1" ht="12.75" customHeight="1">
      <c r="A337" s="2"/>
      <c r="B337" s="2"/>
      <c r="C337" s="2"/>
      <c r="D337" s="2"/>
      <c r="E337" s="2"/>
      <c r="F337" s="2"/>
      <c r="G337" s="2"/>
      <c r="H337" s="2"/>
      <c r="CG337" s="198"/>
    </row>
    <row r="338" spans="1:85" s="147" customFormat="1" ht="12.75" customHeight="1">
      <c r="A338" s="2"/>
      <c r="B338" s="2"/>
      <c r="C338" s="2"/>
      <c r="D338" s="2"/>
      <c r="E338" s="2"/>
      <c r="F338" s="2"/>
      <c r="G338" s="2"/>
      <c r="H338" s="2"/>
      <c r="CG338" s="198"/>
    </row>
    <row r="339" spans="1:85" s="147" customFormat="1" ht="12.75" customHeight="1">
      <c r="A339" s="2"/>
      <c r="B339" s="2"/>
      <c r="C339" s="2"/>
      <c r="D339" s="2"/>
      <c r="E339" s="2"/>
      <c r="F339" s="2"/>
      <c r="G339" s="2"/>
      <c r="H339" s="2"/>
      <c r="CG339" s="198"/>
    </row>
    <row r="340" spans="1:85" s="147" customFormat="1" ht="12.75" customHeight="1">
      <c r="A340" s="2"/>
      <c r="B340" s="2"/>
      <c r="C340" s="2"/>
      <c r="D340" s="2"/>
      <c r="E340" s="2"/>
      <c r="F340" s="2"/>
      <c r="G340" s="2"/>
      <c r="H340" s="2"/>
      <c r="CG340" s="198"/>
    </row>
    <row r="341" spans="1:85" s="147" customFormat="1" ht="12.75" customHeight="1">
      <c r="A341" s="2"/>
      <c r="B341" s="2"/>
      <c r="C341" s="2"/>
      <c r="D341" s="2"/>
      <c r="E341" s="2"/>
      <c r="F341" s="2"/>
      <c r="G341" s="2"/>
      <c r="H341" s="2"/>
      <c r="CG341" s="198"/>
    </row>
    <row r="342" spans="1:85" s="147" customFormat="1" ht="12.75" customHeight="1">
      <c r="A342" s="2"/>
      <c r="B342" s="2"/>
      <c r="C342" s="2"/>
      <c r="D342" s="2"/>
      <c r="E342" s="2"/>
      <c r="F342" s="2"/>
      <c r="G342" s="2"/>
      <c r="H342" s="2"/>
      <c r="CG342" s="198"/>
    </row>
    <row r="343" spans="1:85" s="147" customFormat="1" ht="12.75" customHeight="1">
      <c r="A343" s="2"/>
      <c r="B343" s="2"/>
      <c r="C343" s="2"/>
      <c r="D343" s="2"/>
      <c r="E343" s="2"/>
      <c r="F343" s="2"/>
      <c r="G343" s="2"/>
      <c r="H343" s="2"/>
      <c r="CG343" s="198"/>
    </row>
    <row r="344" spans="1:85" s="147" customFormat="1" ht="12.75" customHeight="1">
      <c r="A344" s="2"/>
      <c r="B344" s="2"/>
      <c r="C344" s="2"/>
      <c r="D344" s="2"/>
      <c r="E344" s="2"/>
      <c r="F344" s="2"/>
      <c r="G344" s="2"/>
      <c r="H344" s="2"/>
      <c r="CG344" s="198"/>
    </row>
    <row r="345" spans="1:85" s="147" customFormat="1" ht="12.75" customHeight="1">
      <c r="A345" s="2"/>
      <c r="B345" s="2"/>
      <c r="C345" s="2"/>
      <c r="D345" s="2"/>
      <c r="E345" s="2"/>
      <c r="F345" s="2"/>
      <c r="G345" s="2"/>
      <c r="H345" s="2"/>
      <c r="CG345" s="198"/>
    </row>
    <row r="346" spans="1:85" s="147" customFormat="1" ht="12.75" customHeight="1">
      <c r="A346" s="2"/>
      <c r="B346" s="2"/>
      <c r="C346" s="2"/>
      <c r="D346" s="2"/>
      <c r="E346" s="2"/>
      <c r="F346" s="2"/>
      <c r="G346" s="2"/>
      <c r="H346" s="2"/>
      <c r="CG346" s="198"/>
    </row>
    <row r="347" spans="1:85" s="147" customFormat="1" ht="12.75" customHeight="1">
      <c r="A347" s="2"/>
      <c r="B347" s="2"/>
      <c r="C347" s="2"/>
      <c r="D347" s="2"/>
      <c r="E347" s="2"/>
      <c r="F347" s="2"/>
      <c r="G347" s="2"/>
      <c r="H347" s="2"/>
      <c r="CG347" s="198"/>
    </row>
    <row r="348" spans="1:85" s="147" customFormat="1" ht="12.75" customHeight="1">
      <c r="A348" s="2"/>
      <c r="B348" s="2"/>
      <c r="C348" s="2"/>
      <c r="D348" s="2"/>
      <c r="E348" s="2"/>
      <c r="F348" s="2"/>
      <c r="G348" s="2"/>
      <c r="H348" s="2"/>
      <c r="CG348" s="198"/>
    </row>
    <row r="349" spans="1:85" s="147" customFormat="1" ht="12.75" customHeight="1">
      <c r="A349" s="2"/>
      <c r="B349" s="2"/>
      <c r="C349" s="2"/>
      <c r="D349" s="2"/>
      <c r="E349" s="2"/>
      <c r="F349" s="2"/>
      <c r="G349" s="2"/>
      <c r="H349" s="2"/>
      <c r="CG349" s="198"/>
    </row>
    <row r="350" spans="1:85" s="147" customFormat="1" ht="12.75" customHeight="1">
      <c r="A350" s="2"/>
      <c r="B350" s="2"/>
      <c r="C350" s="2"/>
      <c r="D350" s="2"/>
      <c r="E350" s="2"/>
      <c r="F350" s="2"/>
      <c r="G350" s="2"/>
      <c r="H350" s="2"/>
      <c r="CG350" s="198"/>
    </row>
    <row r="351" spans="1:85" s="147" customFormat="1" ht="12.75" customHeight="1">
      <c r="A351" s="2"/>
      <c r="B351" s="2"/>
      <c r="C351" s="2"/>
      <c r="D351" s="2"/>
      <c r="E351" s="2"/>
      <c r="F351" s="2"/>
      <c r="G351" s="2"/>
      <c r="H351" s="2"/>
      <c r="CG351" s="198"/>
    </row>
    <row r="352" spans="1:85" s="147" customFormat="1" ht="12.75" customHeight="1">
      <c r="A352" s="2"/>
      <c r="B352" s="2"/>
      <c r="C352" s="2"/>
      <c r="D352" s="2"/>
      <c r="E352" s="2"/>
      <c r="F352" s="2"/>
      <c r="G352" s="2"/>
      <c r="H352" s="2"/>
      <c r="CG352" s="198"/>
    </row>
    <row r="353" spans="1:85" s="147" customFormat="1" ht="12.75" customHeight="1">
      <c r="A353" s="2"/>
      <c r="B353" s="2"/>
      <c r="C353" s="2"/>
      <c r="D353" s="2"/>
      <c r="E353" s="2"/>
      <c r="F353" s="2"/>
      <c r="G353" s="2"/>
      <c r="H353" s="2"/>
      <c r="CG353" s="198"/>
    </row>
    <row r="354" spans="1:85" s="147" customFormat="1" ht="12.75" customHeight="1">
      <c r="A354" s="2"/>
      <c r="B354" s="2"/>
      <c r="C354" s="2"/>
      <c r="D354" s="2"/>
      <c r="E354" s="2"/>
      <c r="F354" s="2"/>
      <c r="G354" s="2"/>
      <c r="H354" s="2"/>
      <c r="CG354" s="198"/>
    </row>
    <row r="355" spans="1:85" s="147" customFormat="1" ht="12.75" customHeight="1">
      <c r="A355" s="2"/>
      <c r="B355" s="2"/>
      <c r="C355" s="2"/>
      <c r="D355" s="2"/>
      <c r="E355" s="2"/>
      <c r="F355" s="2"/>
      <c r="G355" s="2"/>
      <c r="H355" s="2"/>
      <c r="CG355" s="198"/>
    </row>
    <row r="356" spans="1:85" s="147" customFormat="1" ht="12.75" customHeight="1">
      <c r="A356" s="2"/>
      <c r="B356" s="2"/>
      <c r="C356" s="2"/>
      <c r="D356" s="2"/>
      <c r="E356" s="2"/>
      <c r="F356" s="2"/>
      <c r="G356" s="2"/>
      <c r="H356" s="2"/>
      <c r="CG356" s="198"/>
    </row>
    <row r="357" spans="1:85" s="147" customFormat="1" ht="12.75" customHeight="1">
      <c r="A357" s="2"/>
      <c r="B357" s="2"/>
      <c r="C357" s="2"/>
      <c r="D357" s="2"/>
      <c r="E357" s="2"/>
      <c r="F357" s="2"/>
      <c r="G357" s="2"/>
      <c r="H357" s="2"/>
      <c r="CG357" s="198"/>
    </row>
    <row r="358" spans="1:85" s="147" customFormat="1" ht="12.75" customHeight="1">
      <c r="A358" s="2"/>
      <c r="B358" s="2"/>
      <c r="C358" s="2"/>
      <c r="D358" s="2"/>
      <c r="E358" s="2"/>
      <c r="F358" s="2"/>
      <c r="G358" s="2"/>
      <c r="H358" s="2"/>
      <c r="CG358" s="198"/>
    </row>
    <row r="359" spans="1:85" s="147" customFormat="1" ht="12.75" customHeight="1">
      <c r="A359" s="2"/>
      <c r="B359" s="2"/>
      <c r="C359" s="2"/>
      <c r="D359" s="2"/>
      <c r="E359" s="2"/>
      <c r="F359" s="2"/>
      <c r="G359" s="2"/>
      <c r="H359" s="2"/>
      <c r="CG359" s="198"/>
    </row>
    <row r="360" spans="1:85" s="147" customFormat="1" ht="12.75" customHeight="1">
      <c r="A360" s="2"/>
      <c r="B360" s="2"/>
      <c r="C360" s="2"/>
      <c r="D360" s="2"/>
      <c r="E360" s="2"/>
      <c r="F360" s="2"/>
      <c r="G360" s="2"/>
      <c r="H360" s="2"/>
      <c r="CG360" s="198"/>
    </row>
    <row r="361" spans="1:85" s="147" customFormat="1" ht="12.75" customHeight="1">
      <c r="A361" s="2"/>
      <c r="B361" s="2"/>
      <c r="C361" s="2"/>
      <c r="D361" s="2"/>
      <c r="E361" s="2"/>
      <c r="F361" s="2"/>
      <c r="G361" s="2"/>
      <c r="H361" s="2"/>
      <c r="CG361" s="198"/>
    </row>
    <row r="362" spans="1:85" s="147" customFormat="1" ht="12.75" customHeight="1">
      <c r="A362" s="2"/>
      <c r="B362" s="2"/>
      <c r="C362" s="2"/>
      <c r="D362" s="2"/>
      <c r="E362" s="2"/>
      <c r="F362" s="2"/>
      <c r="G362" s="2"/>
      <c r="H362" s="2"/>
      <c r="CG362" s="198"/>
    </row>
    <row r="363" spans="1:85" s="147" customFormat="1" ht="12.75" customHeight="1">
      <c r="A363" s="2"/>
      <c r="B363" s="2"/>
      <c r="C363" s="2"/>
      <c r="D363" s="2"/>
      <c r="E363" s="2"/>
      <c r="F363" s="2"/>
      <c r="G363" s="2"/>
      <c r="H363" s="2"/>
      <c r="CG363" s="198"/>
    </row>
    <row r="364" spans="1:85" s="147" customFormat="1" ht="12.75" customHeight="1">
      <c r="A364" s="2"/>
      <c r="B364" s="2"/>
      <c r="C364" s="2"/>
      <c r="D364" s="2"/>
      <c r="E364" s="2"/>
      <c r="F364" s="2"/>
      <c r="G364" s="2"/>
      <c r="H364" s="2"/>
      <c r="CG364" s="198"/>
    </row>
    <row r="365" spans="1:85" s="147" customFormat="1" ht="12.75" customHeight="1">
      <c r="A365" s="2"/>
      <c r="B365" s="2"/>
      <c r="C365" s="2"/>
      <c r="D365" s="2"/>
      <c r="E365" s="2"/>
      <c r="F365" s="2"/>
      <c r="G365" s="2"/>
      <c r="H365" s="2"/>
      <c r="CG365" s="198"/>
    </row>
    <row r="366" spans="1:85" s="147" customFormat="1" ht="12.75" customHeight="1">
      <c r="A366" s="2"/>
      <c r="B366" s="2"/>
      <c r="C366" s="2"/>
      <c r="D366" s="2"/>
      <c r="E366" s="2"/>
      <c r="F366" s="2"/>
      <c r="G366" s="2"/>
      <c r="H366" s="2"/>
      <c r="CG366" s="198"/>
    </row>
    <row r="367" spans="1:85" s="147" customFormat="1" ht="12.75" customHeight="1">
      <c r="A367" s="2"/>
      <c r="B367" s="2"/>
      <c r="C367" s="2"/>
      <c r="D367" s="2"/>
      <c r="E367" s="2"/>
      <c r="F367" s="2"/>
      <c r="G367" s="2"/>
      <c r="H367" s="2"/>
      <c r="CG367" s="198"/>
    </row>
    <row r="368" spans="1:85" s="147" customFormat="1" ht="12.75" customHeight="1">
      <c r="A368" s="2"/>
      <c r="B368" s="2"/>
      <c r="C368" s="2"/>
      <c r="D368" s="2"/>
      <c r="E368" s="2"/>
      <c r="F368" s="2"/>
      <c r="G368" s="2"/>
      <c r="H368" s="2"/>
      <c r="CG368" s="198"/>
    </row>
    <row r="369" spans="1:85" s="147" customFormat="1" ht="12.75" customHeight="1">
      <c r="A369" s="2"/>
      <c r="B369" s="2"/>
      <c r="C369" s="2"/>
      <c r="D369" s="2"/>
      <c r="E369" s="2"/>
      <c r="F369" s="2"/>
      <c r="G369" s="2"/>
      <c r="H369" s="2"/>
      <c r="CG369" s="198"/>
    </row>
    <row r="370" spans="1:85" s="147" customFormat="1" ht="12.75" customHeight="1">
      <c r="A370" s="2"/>
      <c r="B370" s="2"/>
      <c r="C370" s="2"/>
      <c r="D370" s="2"/>
      <c r="E370" s="2"/>
      <c r="F370" s="2"/>
      <c r="G370" s="2"/>
      <c r="H370" s="2"/>
      <c r="CG370" s="198"/>
    </row>
    <row r="371" spans="1:85" s="147" customFormat="1" ht="12.75" customHeight="1">
      <c r="A371" s="2"/>
      <c r="B371" s="2"/>
      <c r="C371" s="2"/>
      <c r="D371" s="2"/>
      <c r="E371" s="2"/>
      <c r="F371" s="2"/>
      <c r="G371" s="2"/>
      <c r="H371" s="2"/>
      <c r="CG371" s="198"/>
    </row>
    <row r="372" spans="1:85" s="147" customFormat="1" ht="12.75" customHeight="1">
      <c r="A372" s="2"/>
      <c r="B372" s="2"/>
      <c r="C372" s="2"/>
      <c r="D372" s="2"/>
      <c r="E372" s="2"/>
      <c r="F372" s="2"/>
      <c r="G372" s="2"/>
      <c r="H372" s="2"/>
      <c r="CG372" s="198"/>
    </row>
    <row r="373" spans="1:85" s="147" customFormat="1" ht="12.75" customHeight="1">
      <c r="A373" s="2"/>
      <c r="B373" s="2"/>
      <c r="C373" s="2"/>
      <c r="D373" s="2"/>
      <c r="E373" s="2"/>
      <c r="F373" s="2"/>
      <c r="G373" s="2"/>
      <c r="H373" s="2"/>
      <c r="CG373" s="198"/>
    </row>
    <row r="374" spans="1:85" s="147" customFormat="1" ht="12.75" customHeight="1">
      <c r="A374" s="2"/>
      <c r="B374" s="2"/>
      <c r="C374" s="2"/>
      <c r="D374" s="2"/>
      <c r="E374" s="2"/>
      <c r="F374" s="2"/>
      <c r="G374" s="2"/>
      <c r="H374" s="2"/>
      <c r="CG374" s="198"/>
    </row>
    <row r="375" spans="1:85" s="147" customFormat="1" ht="12.75" customHeight="1">
      <c r="A375" s="2"/>
      <c r="B375" s="2"/>
      <c r="C375" s="2"/>
      <c r="D375" s="2"/>
      <c r="E375" s="2"/>
      <c r="F375" s="2"/>
      <c r="G375" s="2"/>
      <c r="H375" s="2"/>
      <c r="CG375" s="198"/>
    </row>
    <row r="376" spans="1:85" s="147" customFormat="1" ht="12.75" customHeight="1">
      <c r="A376" s="2"/>
      <c r="B376" s="2"/>
      <c r="C376" s="2"/>
      <c r="D376" s="2"/>
      <c r="E376" s="2"/>
      <c r="F376" s="2"/>
      <c r="G376" s="2"/>
      <c r="H376" s="2"/>
      <c r="CG376" s="198"/>
    </row>
    <row r="377" spans="1:85" s="147" customFormat="1" ht="12.75" customHeight="1">
      <c r="A377" s="2"/>
      <c r="B377" s="2"/>
      <c r="C377" s="2"/>
      <c r="D377" s="2"/>
      <c r="E377" s="2"/>
      <c r="F377" s="2"/>
      <c r="G377" s="2"/>
      <c r="H377" s="2"/>
      <c r="CG377" s="198"/>
    </row>
    <row r="378" spans="1:85" s="147" customFormat="1" ht="12.75" customHeight="1">
      <c r="A378" s="2"/>
      <c r="B378" s="2"/>
      <c r="C378" s="2"/>
      <c r="D378" s="2"/>
      <c r="E378" s="2"/>
      <c r="F378" s="2"/>
      <c r="G378" s="2"/>
      <c r="H378" s="2"/>
      <c r="CG378" s="198"/>
    </row>
    <row r="379" spans="1:85" s="147" customFormat="1" ht="12.75" customHeight="1">
      <c r="A379" s="2"/>
      <c r="B379" s="2"/>
      <c r="C379" s="2"/>
      <c r="D379" s="2"/>
      <c r="E379" s="2"/>
      <c r="F379" s="2"/>
      <c r="G379" s="2"/>
      <c r="H379" s="2"/>
      <c r="CG379" s="198"/>
    </row>
    <row r="380" spans="1:85" s="147" customFormat="1" ht="12.75" customHeight="1">
      <c r="A380" s="2"/>
      <c r="B380" s="2"/>
      <c r="C380" s="2"/>
      <c r="D380" s="2"/>
      <c r="E380" s="2"/>
      <c r="F380" s="2"/>
      <c r="G380" s="2"/>
      <c r="H380" s="2"/>
      <c r="CG380" s="198"/>
    </row>
    <row r="381" spans="1:85" s="147" customFormat="1" ht="12.75" customHeight="1">
      <c r="A381" s="2"/>
      <c r="B381" s="2"/>
      <c r="C381" s="2"/>
      <c r="D381" s="2"/>
      <c r="E381" s="2"/>
      <c r="F381" s="2"/>
      <c r="G381" s="2"/>
      <c r="H381" s="2"/>
      <c r="CG381" s="198"/>
    </row>
    <row r="382" spans="1:85" s="147" customFormat="1" ht="12.75" customHeight="1">
      <c r="A382" s="2"/>
      <c r="B382" s="2"/>
      <c r="C382" s="2"/>
      <c r="D382" s="2"/>
      <c r="E382" s="2"/>
      <c r="F382" s="2"/>
      <c r="G382" s="2"/>
      <c r="H382" s="2"/>
      <c r="CG382" s="198"/>
    </row>
    <row r="383" spans="1:85" s="147" customFormat="1" ht="12.75" customHeight="1">
      <c r="A383" s="2"/>
      <c r="B383" s="2"/>
      <c r="C383" s="2"/>
      <c r="D383" s="2"/>
      <c r="E383" s="2"/>
      <c r="F383" s="2"/>
      <c r="G383" s="2"/>
      <c r="H383" s="2"/>
      <c r="CG383" s="198"/>
    </row>
    <row r="384" spans="1:85" s="147" customFormat="1" ht="12.75" customHeight="1">
      <c r="A384" s="2"/>
      <c r="B384" s="2"/>
      <c r="C384" s="2"/>
      <c r="D384" s="2"/>
      <c r="E384" s="2"/>
      <c r="F384" s="2"/>
      <c r="G384" s="2"/>
      <c r="H384" s="2"/>
      <c r="CG384" s="198"/>
    </row>
    <row r="385" spans="1:85" s="147" customFormat="1" ht="12.75" customHeight="1">
      <c r="A385" s="2"/>
      <c r="B385" s="2"/>
      <c r="C385" s="2"/>
      <c r="D385" s="2"/>
      <c r="E385" s="2"/>
      <c r="F385" s="2"/>
      <c r="G385" s="2"/>
      <c r="H385" s="2"/>
      <c r="CG385" s="198"/>
    </row>
    <row r="386" spans="1:85" s="147" customFormat="1" ht="12.75" customHeight="1">
      <c r="A386" s="2"/>
      <c r="B386" s="2"/>
      <c r="C386" s="2"/>
      <c r="D386" s="2"/>
      <c r="E386" s="2"/>
      <c r="F386" s="2"/>
      <c r="G386" s="2"/>
      <c r="H386" s="2"/>
      <c r="CG386" s="198"/>
    </row>
    <row r="387" spans="1:85" s="147" customFormat="1" ht="12.75" customHeight="1">
      <c r="A387" s="2"/>
      <c r="B387" s="2"/>
      <c r="C387" s="2"/>
      <c r="D387" s="2"/>
      <c r="E387" s="2"/>
      <c r="F387" s="2"/>
      <c r="G387" s="2"/>
      <c r="H387" s="2"/>
      <c r="CG387" s="198"/>
    </row>
    <row r="388" spans="1:85" s="147" customFormat="1" ht="12.75" customHeight="1">
      <c r="A388" s="2"/>
      <c r="B388" s="2"/>
      <c r="C388" s="2"/>
      <c r="D388" s="2"/>
      <c r="E388" s="2"/>
      <c r="F388" s="2"/>
      <c r="G388" s="2"/>
      <c r="H388" s="2"/>
      <c r="CG388" s="198"/>
    </row>
    <row r="389" spans="1:85" s="147" customFormat="1" ht="12.75" customHeight="1">
      <c r="A389" s="2"/>
      <c r="B389" s="2"/>
      <c r="C389" s="2"/>
      <c r="D389" s="2"/>
      <c r="E389" s="2"/>
      <c r="F389" s="2"/>
      <c r="G389" s="2"/>
      <c r="H389" s="2"/>
      <c r="CG389" s="198"/>
    </row>
    <row r="390" spans="1:85" s="147" customFormat="1" ht="12.75" customHeight="1">
      <c r="A390" s="2"/>
      <c r="B390" s="2"/>
      <c r="C390" s="2"/>
      <c r="D390" s="2"/>
      <c r="E390" s="2"/>
      <c r="F390" s="2"/>
      <c r="G390" s="2"/>
      <c r="H390" s="2"/>
      <c r="CG390" s="198"/>
    </row>
    <row r="391" spans="1:85" s="147" customFormat="1" ht="12.75" customHeight="1">
      <c r="A391" s="2"/>
      <c r="B391" s="2"/>
      <c r="C391" s="2"/>
      <c r="D391" s="2"/>
      <c r="E391" s="2"/>
      <c r="F391" s="2"/>
      <c r="G391" s="2"/>
      <c r="H391" s="2"/>
      <c r="CG391" s="198"/>
    </row>
    <row r="392" spans="1:85" s="147" customFormat="1" ht="12.75" customHeight="1">
      <c r="A392" s="2"/>
      <c r="B392" s="2"/>
      <c r="C392" s="2"/>
      <c r="D392" s="2"/>
      <c r="E392" s="2"/>
      <c r="F392" s="2"/>
      <c r="G392" s="2"/>
      <c r="H392" s="2"/>
      <c r="CG392" s="198"/>
    </row>
    <row r="393" spans="1:85" s="147" customFormat="1" ht="12.75" customHeight="1">
      <c r="A393" s="2"/>
      <c r="B393" s="2"/>
      <c r="C393" s="2"/>
      <c r="D393" s="2"/>
      <c r="E393" s="2"/>
      <c r="F393" s="2"/>
      <c r="G393" s="2"/>
      <c r="H393" s="2"/>
      <c r="CG393" s="198"/>
    </row>
    <row r="394" spans="1:85" s="147" customFormat="1" ht="12.75" customHeight="1">
      <c r="A394" s="2"/>
      <c r="B394" s="2"/>
      <c r="C394" s="2"/>
      <c r="D394" s="2"/>
      <c r="E394" s="2"/>
      <c r="F394" s="2"/>
      <c r="G394" s="2"/>
      <c r="H394" s="2"/>
      <c r="CG394" s="198"/>
    </row>
    <row r="395" spans="1:85" s="147" customFormat="1" ht="12.75" customHeight="1">
      <c r="A395" s="2"/>
      <c r="B395" s="2"/>
      <c r="C395" s="2"/>
      <c r="D395" s="2"/>
      <c r="E395" s="2"/>
      <c r="F395" s="2"/>
      <c r="G395" s="2"/>
      <c r="H395" s="2"/>
      <c r="CG395" s="198"/>
    </row>
    <row r="396" spans="1:85" s="147" customFormat="1" ht="12.75" customHeight="1">
      <c r="A396" s="2"/>
      <c r="B396" s="2"/>
      <c r="C396" s="2"/>
      <c r="D396" s="2"/>
      <c r="E396" s="2"/>
      <c r="F396" s="2"/>
      <c r="G396" s="2"/>
      <c r="H396" s="2"/>
      <c r="CG396" s="198"/>
    </row>
    <row r="397" spans="1:85" s="147" customFormat="1" ht="12.75" customHeight="1">
      <c r="A397" s="2"/>
      <c r="B397" s="2"/>
      <c r="C397" s="2"/>
      <c r="D397" s="2"/>
      <c r="E397" s="2"/>
      <c r="F397" s="2"/>
      <c r="G397" s="2"/>
      <c r="H397" s="2"/>
      <c r="CG397" s="198"/>
    </row>
    <row r="398" spans="1:85" s="147" customFormat="1" ht="12.75" customHeight="1">
      <c r="A398" s="2"/>
      <c r="B398" s="2"/>
      <c r="C398" s="2"/>
      <c r="D398" s="2"/>
      <c r="E398" s="2"/>
      <c r="F398" s="2"/>
      <c r="G398" s="2"/>
      <c r="H398" s="2"/>
      <c r="CG398" s="198"/>
    </row>
    <row r="399" spans="1:85" s="147" customFormat="1" ht="12.75" customHeight="1">
      <c r="A399" s="2"/>
      <c r="B399" s="2"/>
      <c r="C399" s="2"/>
      <c r="D399" s="2"/>
      <c r="E399" s="2"/>
      <c r="F399" s="2"/>
      <c r="G399" s="2"/>
      <c r="H399" s="2"/>
      <c r="CG399" s="198"/>
    </row>
    <row r="400" spans="1:85" s="147" customFormat="1" ht="12.75" customHeight="1">
      <c r="A400" s="2"/>
      <c r="B400" s="2"/>
      <c r="C400" s="2"/>
      <c r="D400" s="2"/>
      <c r="E400" s="2"/>
      <c r="F400" s="2"/>
      <c r="G400" s="2"/>
      <c r="H400" s="2"/>
      <c r="CG400" s="198"/>
    </row>
    <row r="401" spans="1:85" s="147" customFormat="1" ht="12.75" customHeight="1">
      <c r="A401" s="2"/>
      <c r="B401" s="2"/>
      <c r="C401" s="2"/>
      <c r="D401" s="2"/>
      <c r="E401" s="2"/>
      <c r="F401" s="2"/>
      <c r="G401" s="2"/>
      <c r="H401" s="2"/>
      <c r="CG401" s="198"/>
    </row>
    <row r="402" spans="1:85" s="147" customFormat="1" ht="12.75" customHeight="1">
      <c r="A402" s="2"/>
      <c r="B402" s="2"/>
      <c r="C402" s="2"/>
      <c r="D402" s="2"/>
      <c r="E402" s="2"/>
      <c r="F402" s="2"/>
      <c r="G402" s="2"/>
      <c r="H402" s="2"/>
      <c r="CG402" s="198"/>
    </row>
    <row r="403" spans="1:85" s="147" customFormat="1" ht="12.75" customHeight="1">
      <c r="A403" s="2"/>
      <c r="B403" s="2"/>
      <c r="C403" s="2"/>
      <c r="D403" s="2"/>
      <c r="E403" s="2"/>
      <c r="F403" s="2"/>
      <c r="G403" s="2"/>
      <c r="H403" s="2"/>
      <c r="CG403" s="198"/>
    </row>
    <row r="404" spans="1:85" s="147" customFormat="1" ht="12.75" customHeight="1">
      <c r="A404" s="2"/>
      <c r="B404" s="2"/>
      <c r="C404" s="2"/>
      <c r="D404" s="2"/>
      <c r="E404" s="2"/>
      <c r="F404" s="2"/>
      <c r="G404" s="2"/>
      <c r="H404" s="2"/>
      <c r="CG404" s="198"/>
    </row>
    <row r="405" spans="1:85" s="147" customFormat="1" ht="12.75" customHeight="1">
      <c r="A405" s="2"/>
      <c r="B405" s="2"/>
      <c r="C405" s="2"/>
      <c r="D405" s="2"/>
      <c r="E405" s="2"/>
      <c r="F405" s="2"/>
      <c r="G405" s="2"/>
      <c r="H405" s="2"/>
      <c r="CG405" s="198"/>
    </row>
    <row r="406" spans="1:85" s="147" customFormat="1" ht="12.75" customHeight="1">
      <c r="A406" s="2"/>
      <c r="B406" s="2"/>
      <c r="C406" s="2"/>
      <c r="D406" s="2"/>
      <c r="E406" s="2"/>
      <c r="F406" s="2"/>
      <c r="G406" s="2"/>
      <c r="H406" s="2"/>
      <c r="CG406" s="198"/>
    </row>
    <row r="407" spans="1:85" s="147" customFormat="1" ht="12.75" customHeight="1">
      <c r="A407" s="2"/>
      <c r="B407" s="2"/>
      <c r="C407" s="2"/>
      <c r="D407" s="2"/>
      <c r="E407" s="2"/>
      <c r="F407" s="2"/>
      <c r="G407" s="2"/>
      <c r="H407" s="2"/>
      <c r="CG407" s="198"/>
    </row>
    <row r="408" spans="1:85" s="147" customFormat="1" ht="12.75" customHeight="1">
      <c r="A408" s="2"/>
      <c r="B408" s="2"/>
      <c r="C408" s="2"/>
      <c r="D408" s="2"/>
      <c r="E408" s="2"/>
      <c r="F408" s="2"/>
      <c r="G408" s="2"/>
      <c r="H408" s="2"/>
      <c r="CG408" s="198"/>
    </row>
    <row r="409" spans="1:85" s="147" customFormat="1" ht="12.75" customHeight="1">
      <c r="A409" s="2"/>
      <c r="B409" s="2"/>
      <c r="C409" s="2"/>
      <c r="D409" s="2"/>
      <c r="E409" s="2"/>
      <c r="F409" s="2"/>
      <c r="G409" s="2"/>
      <c r="H409" s="2"/>
      <c r="CG409" s="198"/>
    </row>
    <row r="410" spans="1:85" s="147" customFormat="1" ht="12.75" customHeight="1">
      <c r="A410" s="2"/>
      <c r="B410" s="2"/>
      <c r="C410" s="2"/>
      <c r="D410" s="2"/>
      <c r="E410" s="2"/>
      <c r="F410" s="2"/>
      <c r="G410" s="2"/>
      <c r="H410" s="2"/>
      <c r="CG410" s="198"/>
    </row>
    <row r="411" spans="1:85" s="147" customFormat="1" ht="12.75" customHeight="1">
      <c r="A411" s="2"/>
      <c r="B411" s="2"/>
      <c r="C411" s="2"/>
      <c r="D411" s="2"/>
      <c r="E411" s="2"/>
      <c r="F411" s="2"/>
      <c r="G411" s="2"/>
      <c r="H411" s="2"/>
      <c r="CG411" s="198"/>
    </row>
    <row r="412" spans="1:85" s="147" customFormat="1" ht="12.75" customHeight="1">
      <c r="A412" s="2"/>
      <c r="B412" s="2"/>
      <c r="C412" s="2"/>
      <c r="D412" s="2"/>
      <c r="E412" s="2"/>
      <c r="F412" s="2"/>
      <c r="G412" s="2"/>
      <c r="H412" s="2"/>
      <c r="CG412" s="198"/>
    </row>
    <row r="413" spans="1:85" s="147" customFormat="1" ht="12.75" customHeight="1">
      <c r="A413" s="2"/>
      <c r="B413" s="2"/>
      <c r="C413" s="2"/>
      <c r="D413" s="2"/>
      <c r="E413" s="2"/>
      <c r="F413" s="2"/>
      <c r="G413" s="2"/>
      <c r="H413" s="2"/>
      <c r="CG413" s="198"/>
    </row>
    <row r="414" spans="1:85" s="147" customFormat="1" ht="12.75" customHeight="1">
      <c r="A414" s="2"/>
      <c r="B414" s="2"/>
      <c r="C414" s="2"/>
      <c r="D414" s="2"/>
      <c r="E414" s="2"/>
      <c r="F414" s="2"/>
      <c r="G414" s="2"/>
      <c r="H414" s="2"/>
      <c r="CG414" s="198"/>
    </row>
    <row r="415" spans="1:85" s="147" customFormat="1" ht="12.75" customHeight="1">
      <c r="A415" s="2"/>
      <c r="B415" s="2"/>
      <c r="C415" s="2"/>
      <c r="D415" s="2"/>
      <c r="E415" s="2"/>
      <c r="F415" s="2"/>
      <c r="G415" s="2"/>
      <c r="H415" s="2"/>
      <c r="CG415" s="198"/>
    </row>
    <row r="416" spans="1:85" s="147" customFormat="1" ht="12.75" customHeight="1">
      <c r="A416" s="2"/>
      <c r="B416" s="2"/>
      <c r="C416" s="2"/>
      <c r="D416" s="2"/>
      <c r="E416" s="2"/>
      <c r="F416" s="2"/>
      <c r="G416" s="2"/>
      <c r="H416" s="2"/>
      <c r="CG416" s="198"/>
    </row>
    <row r="417" spans="1:85" s="147" customFormat="1" ht="12.75" customHeight="1">
      <c r="A417" s="2"/>
      <c r="B417" s="2"/>
      <c r="C417" s="2"/>
      <c r="D417" s="2"/>
      <c r="E417" s="2"/>
      <c r="F417" s="2"/>
      <c r="G417" s="2"/>
      <c r="H417" s="2"/>
      <c r="CG417" s="198"/>
    </row>
    <row r="418" spans="1:85" s="147" customFormat="1" ht="12.75" customHeight="1">
      <c r="A418" s="2"/>
      <c r="B418" s="2"/>
      <c r="C418" s="2"/>
      <c r="D418" s="2"/>
      <c r="E418" s="2"/>
      <c r="F418" s="2"/>
      <c r="G418" s="2"/>
      <c r="H418" s="2"/>
      <c r="CG418" s="198"/>
    </row>
    <row r="419" spans="1:85" s="147" customFormat="1" ht="12.75" customHeight="1">
      <c r="A419" s="2"/>
      <c r="B419" s="2"/>
      <c r="C419" s="2"/>
      <c r="D419" s="2"/>
      <c r="E419" s="2"/>
      <c r="F419" s="2"/>
      <c r="G419" s="2"/>
      <c r="H419" s="2"/>
      <c r="CG419" s="198"/>
    </row>
    <row r="420" spans="1:85" s="147" customFormat="1" ht="12.75" customHeight="1">
      <c r="A420" s="2"/>
      <c r="B420" s="2"/>
      <c r="C420" s="2"/>
      <c r="D420" s="2"/>
      <c r="E420" s="2"/>
      <c r="F420" s="2"/>
      <c r="G420" s="2"/>
      <c r="H420" s="2"/>
      <c r="CG420" s="198"/>
    </row>
    <row r="421" spans="1:85" s="147" customFormat="1" ht="12.75" customHeight="1">
      <c r="A421" s="2"/>
      <c r="B421" s="2"/>
      <c r="C421" s="2"/>
      <c r="D421" s="2"/>
      <c r="E421" s="2"/>
      <c r="F421" s="2"/>
      <c r="G421" s="2"/>
      <c r="H421" s="2"/>
      <c r="CG421" s="198"/>
    </row>
    <row r="422" spans="1:85" s="147" customFormat="1" ht="12.75" customHeight="1">
      <c r="A422" s="2"/>
      <c r="B422" s="2"/>
      <c r="C422" s="2"/>
      <c r="D422" s="2"/>
      <c r="E422" s="2"/>
      <c r="F422" s="2"/>
      <c r="G422" s="2"/>
      <c r="H422" s="2"/>
      <c r="CG422" s="198"/>
    </row>
    <row r="423" spans="1:85" s="147" customFormat="1" ht="12.75" customHeight="1">
      <c r="A423" s="2"/>
      <c r="B423" s="2"/>
      <c r="C423" s="2"/>
      <c r="D423" s="2"/>
      <c r="E423" s="2"/>
      <c r="F423" s="2"/>
      <c r="G423" s="2"/>
      <c r="H423" s="2"/>
      <c r="CG423" s="198"/>
    </row>
    <row r="424" spans="1:85" s="147" customFormat="1" ht="12.75" customHeight="1">
      <c r="A424" s="2"/>
      <c r="B424" s="2"/>
      <c r="C424" s="2"/>
      <c r="D424" s="2"/>
      <c r="E424" s="2"/>
      <c r="F424" s="2"/>
      <c r="G424" s="2"/>
      <c r="H424" s="2"/>
      <c r="CG424" s="198"/>
    </row>
    <row r="425" spans="1:85" s="147" customFormat="1" ht="12.75" customHeight="1">
      <c r="A425" s="2"/>
      <c r="B425" s="2"/>
      <c r="C425" s="2"/>
      <c r="D425" s="2"/>
      <c r="E425" s="2"/>
      <c r="F425" s="2"/>
      <c r="G425" s="2"/>
      <c r="H425" s="2"/>
      <c r="CG425" s="198"/>
    </row>
    <row r="426" spans="1:85" s="147" customFormat="1" ht="12.75" customHeight="1">
      <c r="A426" s="2"/>
      <c r="B426" s="2"/>
      <c r="C426" s="2"/>
      <c r="D426" s="2"/>
      <c r="E426" s="2"/>
      <c r="F426" s="2"/>
      <c r="G426" s="2"/>
      <c r="H426" s="2"/>
      <c r="CG426" s="198"/>
    </row>
    <row r="427" spans="1:85" s="147" customFormat="1" ht="12.75" customHeight="1">
      <c r="A427" s="2"/>
      <c r="B427" s="2"/>
      <c r="C427" s="2"/>
      <c r="D427" s="2"/>
      <c r="E427" s="2"/>
      <c r="F427" s="2"/>
      <c r="G427" s="2"/>
      <c r="H427" s="2"/>
      <c r="CG427" s="198"/>
    </row>
    <row r="428" spans="1:85" s="147" customFormat="1" ht="12.75" customHeight="1">
      <c r="A428" s="2"/>
      <c r="B428" s="2"/>
      <c r="C428" s="2"/>
      <c r="D428" s="2"/>
      <c r="E428" s="2"/>
      <c r="F428" s="2"/>
      <c r="G428" s="2"/>
      <c r="H428" s="2"/>
      <c r="CG428" s="198"/>
    </row>
    <row r="429" spans="1:85" s="147" customFormat="1" ht="12.75" customHeight="1">
      <c r="A429" s="2"/>
      <c r="B429" s="2"/>
      <c r="C429" s="2"/>
      <c r="D429" s="2"/>
      <c r="E429" s="2"/>
      <c r="F429" s="2"/>
      <c r="G429" s="2"/>
      <c r="H429" s="2"/>
      <c r="CG429" s="198"/>
    </row>
    <row r="430" spans="1:85" s="147" customFormat="1" ht="12.75" customHeight="1">
      <c r="A430" s="2"/>
      <c r="B430" s="2"/>
      <c r="C430" s="2"/>
      <c r="D430" s="2"/>
      <c r="E430" s="2"/>
      <c r="F430" s="2"/>
      <c r="G430" s="2"/>
      <c r="H430" s="2"/>
      <c r="CG430" s="198"/>
    </row>
    <row r="431" spans="1:85" s="147" customFormat="1" ht="12.75" customHeight="1">
      <c r="A431" s="2"/>
      <c r="B431" s="2"/>
      <c r="C431" s="2"/>
      <c r="D431" s="2"/>
      <c r="E431" s="2"/>
      <c r="F431" s="2"/>
      <c r="G431" s="2"/>
      <c r="H431" s="2"/>
      <c r="CG431" s="198"/>
    </row>
    <row r="432" spans="1:85" s="147" customFormat="1" ht="12.75" customHeight="1">
      <c r="A432" s="2"/>
      <c r="B432" s="2"/>
      <c r="C432" s="2"/>
      <c r="D432" s="2"/>
      <c r="E432" s="2"/>
      <c r="F432" s="2"/>
      <c r="G432" s="2"/>
      <c r="H432" s="2"/>
      <c r="CG432" s="198"/>
    </row>
    <row r="433" spans="1:85" s="147" customFormat="1" ht="12.75" customHeight="1">
      <c r="A433" s="2"/>
      <c r="B433" s="2"/>
      <c r="C433" s="2"/>
      <c r="D433" s="2"/>
      <c r="E433" s="2"/>
      <c r="F433" s="2"/>
      <c r="G433" s="2"/>
      <c r="H433" s="2"/>
      <c r="CG433" s="198"/>
    </row>
    <row r="434" spans="1:85" s="147" customFormat="1" ht="12.75" customHeight="1">
      <c r="A434" s="2"/>
      <c r="B434" s="2"/>
      <c r="C434" s="2"/>
      <c r="D434" s="2"/>
      <c r="E434" s="2"/>
      <c r="F434" s="2"/>
      <c r="G434" s="2"/>
      <c r="H434" s="2"/>
      <c r="CG434" s="198"/>
    </row>
    <row r="435" spans="1:85" s="147" customFormat="1" ht="12.75" customHeight="1">
      <c r="A435" s="2"/>
      <c r="B435" s="2"/>
      <c r="C435" s="2"/>
      <c r="D435" s="2"/>
      <c r="E435" s="2"/>
      <c r="F435" s="2"/>
      <c r="G435" s="2"/>
      <c r="H435" s="2"/>
      <c r="CG435" s="198"/>
    </row>
    <row r="436" spans="1:85" s="147" customFormat="1" ht="12.75" customHeight="1">
      <c r="A436" s="2"/>
      <c r="B436" s="2"/>
      <c r="C436" s="2"/>
      <c r="D436" s="2"/>
      <c r="E436" s="2"/>
      <c r="F436" s="2"/>
      <c r="G436" s="2"/>
      <c r="H436" s="2"/>
      <c r="CG436" s="198"/>
    </row>
    <row r="437" spans="1:85" s="147" customFormat="1" ht="12.75" customHeight="1">
      <c r="A437" s="2"/>
      <c r="B437" s="2"/>
      <c r="C437" s="2"/>
      <c r="D437" s="2"/>
      <c r="E437" s="2"/>
      <c r="F437" s="2"/>
      <c r="G437" s="2"/>
      <c r="H437" s="2"/>
      <c r="CG437" s="198"/>
    </row>
    <row r="438" spans="1:85" s="147" customFormat="1" ht="12.75" customHeight="1">
      <c r="A438" s="2"/>
      <c r="B438" s="2"/>
      <c r="C438" s="2"/>
      <c r="D438" s="2"/>
      <c r="E438" s="2"/>
      <c r="F438" s="2"/>
      <c r="G438" s="2"/>
      <c r="H438" s="2"/>
      <c r="CG438" s="198"/>
    </row>
    <row r="439" spans="1:85" s="147" customFormat="1" ht="12.75" customHeight="1">
      <c r="A439" s="2"/>
      <c r="B439" s="2"/>
      <c r="C439" s="2"/>
      <c r="D439" s="2"/>
      <c r="E439" s="2"/>
      <c r="F439" s="2"/>
      <c r="G439" s="2"/>
      <c r="H439" s="2"/>
      <c r="CG439" s="198"/>
    </row>
    <row r="440" spans="1:85" s="147" customFormat="1" ht="12.75" customHeight="1">
      <c r="A440" s="2"/>
      <c r="B440" s="2"/>
      <c r="C440" s="2"/>
      <c r="D440" s="2"/>
      <c r="E440" s="2"/>
      <c r="F440" s="2"/>
      <c r="G440" s="2"/>
      <c r="H440" s="2"/>
      <c r="CG440" s="198"/>
    </row>
    <row r="441" spans="1:85" s="147" customFormat="1" ht="12.75" customHeight="1">
      <c r="A441" s="2"/>
      <c r="B441" s="2"/>
      <c r="C441" s="2"/>
      <c r="D441" s="2"/>
      <c r="E441" s="2"/>
      <c r="F441" s="2"/>
      <c r="G441" s="2"/>
      <c r="H441" s="2"/>
      <c r="CG441" s="198"/>
    </row>
    <row r="442" spans="1:85" s="147" customFormat="1" ht="12.75" customHeight="1">
      <c r="A442" s="2"/>
      <c r="B442" s="2"/>
      <c r="C442" s="2"/>
      <c r="D442" s="2"/>
      <c r="E442" s="2"/>
      <c r="F442" s="2"/>
      <c r="G442" s="2"/>
      <c r="H442" s="2"/>
      <c r="CG442" s="198"/>
    </row>
    <row r="443" spans="1:85" s="147" customFormat="1" ht="12.75" customHeight="1">
      <c r="A443" s="2"/>
      <c r="B443" s="2"/>
      <c r="C443" s="2"/>
      <c r="D443" s="2"/>
      <c r="E443" s="2"/>
      <c r="F443" s="2"/>
      <c r="G443" s="2"/>
      <c r="H443" s="2"/>
      <c r="CG443" s="198"/>
    </row>
    <row r="444" spans="1:85" s="147" customFormat="1" ht="12.75" customHeight="1">
      <c r="A444" s="2"/>
      <c r="B444" s="2"/>
      <c r="C444" s="2"/>
      <c r="D444" s="2"/>
      <c r="E444" s="2"/>
      <c r="F444" s="2"/>
      <c r="G444" s="2"/>
      <c r="H444" s="2"/>
      <c r="CG444" s="198"/>
    </row>
    <row r="445" spans="1:85" s="147" customFormat="1" ht="12.75" customHeight="1">
      <c r="A445" s="2"/>
      <c r="B445" s="2"/>
      <c r="C445" s="2"/>
      <c r="D445" s="2"/>
      <c r="E445" s="2"/>
      <c r="F445" s="2"/>
      <c r="G445" s="2"/>
      <c r="H445" s="2"/>
      <c r="CG445" s="198"/>
    </row>
    <row r="446" spans="1:85" s="147" customFormat="1" ht="12.75" customHeight="1">
      <c r="A446" s="2"/>
      <c r="B446" s="2"/>
      <c r="C446" s="2"/>
      <c r="D446" s="2"/>
      <c r="E446" s="2"/>
      <c r="F446" s="2"/>
      <c r="G446" s="2"/>
      <c r="H446" s="2"/>
      <c r="CG446" s="198"/>
    </row>
    <row r="447" spans="1:85" s="147" customFormat="1" ht="12.75" customHeight="1">
      <c r="A447" s="2"/>
      <c r="B447" s="2"/>
      <c r="C447" s="2"/>
      <c r="D447" s="2"/>
      <c r="E447" s="2"/>
      <c r="F447" s="2"/>
      <c r="G447" s="2"/>
      <c r="H447" s="2"/>
      <c r="CG447" s="198"/>
    </row>
    <row r="448" spans="1:85" s="147" customFormat="1" ht="12.75" customHeight="1">
      <c r="A448" s="2"/>
      <c r="B448" s="2"/>
      <c r="C448" s="2"/>
      <c r="D448" s="2"/>
      <c r="E448" s="2"/>
      <c r="F448" s="2"/>
      <c r="G448" s="2"/>
      <c r="H448" s="2"/>
      <c r="CG448" s="198"/>
    </row>
    <row r="449" spans="1:85" s="147" customFormat="1" ht="12.75" customHeight="1">
      <c r="A449" s="2"/>
      <c r="B449" s="2"/>
      <c r="C449" s="2"/>
      <c r="D449" s="2"/>
      <c r="E449" s="2"/>
      <c r="F449" s="2"/>
      <c r="G449" s="2"/>
      <c r="H449" s="2"/>
      <c r="CG449" s="198"/>
    </row>
    <row r="450" spans="1:85" s="147" customFormat="1" ht="12.75" customHeight="1">
      <c r="A450" s="2"/>
      <c r="B450" s="2"/>
      <c r="C450" s="2"/>
      <c r="D450" s="2"/>
      <c r="E450" s="2"/>
      <c r="F450" s="2"/>
      <c r="G450" s="2"/>
      <c r="H450" s="2"/>
      <c r="CG450" s="198"/>
    </row>
    <row r="451" spans="1:85" s="147" customFormat="1" ht="12.75" customHeight="1">
      <c r="A451" s="2"/>
      <c r="B451" s="2"/>
      <c r="C451" s="2"/>
      <c r="D451" s="2"/>
      <c r="E451" s="2"/>
      <c r="F451" s="2"/>
      <c r="G451" s="2"/>
      <c r="H451" s="2"/>
      <c r="CG451" s="198"/>
    </row>
    <row r="452" spans="1:85" s="147" customFormat="1" ht="12.75" customHeight="1">
      <c r="A452" s="2"/>
      <c r="B452" s="2"/>
      <c r="C452" s="2"/>
      <c r="D452" s="2"/>
      <c r="E452" s="2"/>
      <c r="F452" s="2"/>
      <c r="G452" s="2"/>
      <c r="H452" s="2"/>
      <c r="CG452" s="198"/>
    </row>
    <row r="453" spans="1:85" s="147" customFormat="1" ht="12.75" customHeight="1">
      <c r="A453" s="2"/>
      <c r="B453" s="2"/>
      <c r="C453" s="2"/>
      <c r="D453" s="2"/>
      <c r="E453" s="2"/>
      <c r="F453" s="2"/>
      <c r="G453" s="2"/>
      <c r="H453" s="2"/>
      <c r="CG453" s="198"/>
    </row>
    <row r="454" spans="1:85" s="147" customFormat="1" ht="12.75" customHeight="1">
      <c r="A454" s="2"/>
      <c r="B454" s="2"/>
      <c r="C454" s="2"/>
      <c r="D454" s="2"/>
      <c r="E454" s="2"/>
      <c r="F454" s="2"/>
      <c r="G454" s="2"/>
      <c r="H454" s="2"/>
      <c r="CG454" s="198"/>
    </row>
    <row r="455" spans="1:85" s="147" customFormat="1" ht="12.75" customHeight="1">
      <c r="A455" s="2"/>
      <c r="B455" s="2"/>
      <c r="C455" s="2"/>
      <c r="D455" s="2"/>
      <c r="E455" s="2"/>
      <c r="F455" s="2"/>
      <c r="G455" s="2"/>
      <c r="H455" s="2"/>
      <c r="CG455" s="198"/>
    </row>
    <row r="456" spans="1:85" s="147" customFormat="1" ht="12.75" customHeight="1">
      <c r="A456" s="2"/>
      <c r="B456" s="2"/>
      <c r="C456" s="2"/>
      <c r="D456" s="2"/>
      <c r="E456" s="2"/>
      <c r="F456" s="2"/>
      <c r="G456" s="2"/>
      <c r="H456" s="2"/>
      <c r="CG456" s="198"/>
    </row>
    <row r="457" spans="1:85" s="147" customFormat="1" ht="12.75" customHeight="1">
      <c r="A457" s="2"/>
      <c r="B457" s="2"/>
      <c r="C457" s="2"/>
      <c r="D457" s="2"/>
      <c r="E457" s="2"/>
      <c r="F457" s="2"/>
      <c r="G457" s="2"/>
      <c r="H457" s="2"/>
      <c r="CG457" s="198"/>
    </row>
    <row r="458" spans="1:85" s="147" customFormat="1" ht="12.75" customHeight="1">
      <c r="A458" s="2"/>
      <c r="B458" s="2"/>
      <c r="C458" s="2"/>
      <c r="D458" s="2"/>
      <c r="E458" s="2"/>
      <c r="F458" s="2"/>
      <c r="G458" s="2"/>
      <c r="H458" s="2"/>
      <c r="CG458" s="198"/>
    </row>
    <row r="459" spans="1:85" s="147" customFormat="1" ht="12.75" customHeight="1">
      <c r="A459" s="2"/>
      <c r="B459" s="2"/>
      <c r="C459" s="2"/>
      <c r="D459" s="2"/>
      <c r="E459" s="2"/>
      <c r="F459" s="2"/>
      <c r="G459" s="2"/>
      <c r="H459" s="2"/>
      <c r="CG459" s="198"/>
    </row>
    <row r="460" spans="1:85" s="147" customFormat="1" ht="12.75" customHeight="1">
      <c r="A460" s="2"/>
      <c r="B460" s="2"/>
      <c r="C460" s="2"/>
      <c r="D460" s="2"/>
      <c r="E460" s="2"/>
      <c r="F460" s="2"/>
      <c r="G460" s="2"/>
      <c r="H460" s="2"/>
      <c r="CG460" s="198"/>
    </row>
    <row r="461" spans="1:85" s="147" customFormat="1" ht="12.75" customHeight="1">
      <c r="A461" s="2"/>
      <c r="B461" s="2"/>
      <c r="C461" s="2"/>
      <c r="D461" s="2"/>
      <c r="E461" s="2"/>
      <c r="F461" s="2"/>
      <c r="G461" s="2"/>
      <c r="H461" s="2"/>
      <c r="CG461" s="198"/>
    </row>
    <row r="462" spans="1:85" s="147" customFormat="1" ht="12.75" customHeight="1">
      <c r="A462" s="2"/>
      <c r="B462" s="2"/>
      <c r="C462" s="2"/>
      <c r="D462" s="2"/>
      <c r="E462" s="2"/>
      <c r="F462" s="2"/>
      <c r="G462" s="2"/>
      <c r="H462" s="2"/>
      <c r="CG462" s="198"/>
    </row>
    <row r="463" spans="1:85" s="147" customFormat="1" ht="12.75" customHeight="1">
      <c r="A463" s="2"/>
      <c r="B463" s="2"/>
      <c r="C463" s="2"/>
      <c r="D463" s="2"/>
      <c r="E463" s="2"/>
      <c r="F463" s="2"/>
      <c r="G463" s="2"/>
      <c r="H463" s="2"/>
      <c r="CG463" s="198"/>
    </row>
    <row r="464" spans="1:85" s="147" customFormat="1" ht="12.75" customHeight="1">
      <c r="A464" s="2"/>
      <c r="B464" s="2"/>
      <c r="C464" s="2"/>
      <c r="D464" s="2"/>
      <c r="E464" s="2"/>
      <c r="F464" s="2"/>
      <c r="G464" s="2"/>
      <c r="H464" s="2"/>
      <c r="CG464" s="198"/>
    </row>
    <row r="465" spans="1:85" s="147" customFormat="1" ht="12.75" customHeight="1">
      <c r="A465" s="2"/>
      <c r="B465" s="2"/>
      <c r="C465" s="2"/>
      <c r="D465" s="2"/>
      <c r="E465" s="2"/>
      <c r="F465" s="2"/>
      <c r="G465" s="2"/>
      <c r="H465" s="2"/>
      <c r="CG465" s="198"/>
    </row>
    <row r="466" spans="1:85" s="147" customFormat="1" ht="12.75" customHeight="1">
      <c r="A466" s="2"/>
      <c r="B466" s="2"/>
      <c r="C466" s="2"/>
      <c r="D466" s="2"/>
      <c r="E466" s="2"/>
      <c r="F466" s="2"/>
      <c r="G466" s="2"/>
      <c r="H466" s="2"/>
      <c r="CG466" s="198"/>
    </row>
    <row r="467" spans="1:85" s="147" customFormat="1" ht="12.75" customHeight="1">
      <c r="A467" s="2"/>
      <c r="B467" s="2"/>
      <c r="C467" s="2"/>
      <c r="D467" s="2"/>
      <c r="E467" s="2"/>
      <c r="F467" s="2"/>
      <c r="G467" s="2"/>
      <c r="H467" s="2"/>
      <c r="CG467" s="198"/>
    </row>
    <row r="468" spans="1:85" s="147" customFormat="1" ht="12.75" customHeight="1">
      <c r="A468" s="2"/>
      <c r="B468" s="2"/>
      <c r="C468" s="2"/>
      <c r="D468" s="2"/>
      <c r="E468" s="2"/>
      <c r="F468" s="2"/>
      <c r="G468" s="2"/>
      <c r="H468" s="2"/>
      <c r="CG468" s="198"/>
    </row>
    <row r="469" spans="1:85" s="147" customFormat="1" ht="12.75" customHeight="1">
      <c r="A469" s="2"/>
      <c r="B469" s="2"/>
      <c r="C469" s="2"/>
      <c r="D469" s="2"/>
      <c r="E469" s="2"/>
      <c r="F469" s="2"/>
      <c r="G469" s="2"/>
      <c r="H469" s="2"/>
      <c r="CG469" s="198"/>
    </row>
    <row r="470" spans="1:85" s="147" customFormat="1" ht="12.75" customHeight="1">
      <c r="A470" s="2"/>
      <c r="B470" s="2"/>
      <c r="C470" s="2"/>
      <c r="D470" s="2"/>
      <c r="E470" s="2"/>
      <c r="F470" s="2"/>
      <c r="G470" s="2"/>
      <c r="H470" s="2"/>
      <c r="CG470" s="198"/>
    </row>
    <row r="471" spans="1:85" s="147" customFormat="1" ht="12.75" customHeight="1">
      <c r="A471" s="2"/>
      <c r="B471" s="2"/>
      <c r="C471" s="2"/>
      <c r="D471" s="2"/>
      <c r="E471" s="2"/>
      <c r="F471" s="2"/>
      <c r="G471" s="2"/>
      <c r="H471" s="2"/>
      <c r="CG471" s="198"/>
    </row>
    <row r="472" spans="1:85" s="147" customFormat="1" ht="12.75" customHeight="1">
      <c r="A472" s="2"/>
      <c r="B472" s="2"/>
      <c r="C472" s="2"/>
      <c r="D472" s="2"/>
      <c r="E472" s="2"/>
      <c r="F472" s="2"/>
      <c r="G472" s="2"/>
      <c r="H472" s="2"/>
      <c r="CG472" s="198"/>
    </row>
    <row r="473" spans="1:85" s="147" customFormat="1" ht="12.75" customHeight="1">
      <c r="A473" s="2"/>
      <c r="B473" s="2"/>
      <c r="C473" s="2"/>
      <c r="D473" s="2"/>
      <c r="E473" s="2"/>
      <c r="F473" s="2"/>
      <c r="G473" s="2"/>
      <c r="H473" s="2"/>
      <c r="CG473" s="198"/>
    </row>
    <row r="474" spans="1:85" s="147" customFormat="1" ht="12.75" customHeight="1">
      <c r="A474" s="2"/>
      <c r="B474" s="2"/>
      <c r="C474" s="2"/>
      <c r="D474" s="2"/>
      <c r="E474" s="2"/>
      <c r="F474" s="2"/>
      <c r="G474" s="2"/>
      <c r="H474" s="2"/>
      <c r="CG474" s="198"/>
    </row>
    <row r="475" spans="1:85" s="147" customFormat="1" ht="12.75" customHeight="1">
      <c r="A475" s="2"/>
      <c r="B475" s="2"/>
      <c r="C475" s="2"/>
      <c r="D475" s="2"/>
      <c r="E475" s="2"/>
      <c r="F475" s="2"/>
      <c r="G475" s="2"/>
      <c r="H475" s="2"/>
      <c r="CG475" s="198"/>
    </row>
    <row r="476" spans="1:85" s="147" customFormat="1" ht="12.75" customHeight="1">
      <c r="A476" s="2"/>
      <c r="B476" s="2"/>
      <c r="C476" s="2"/>
      <c r="D476" s="2"/>
      <c r="E476" s="2"/>
      <c r="F476" s="2"/>
      <c r="G476" s="2"/>
      <c r="H476" s="2"/>
      <c r="CG476" s="198"/>
    </row>
    <row r="477" spans="1:85" s="147" customFormat="1" ht="12.75" customHeight="1">
      <c r="A477" s="2"/>
      <c r="B477" s="2"/>
      <c r="C477" s="2"/>
      <c r="D477" s="2"/>
      <c r="E477" s="2"/>
      <c r="F477" s="2"/>
      <c r="G477" s="2"/>
      <c r="H477" s="2"/>
      <c r="CG477" s="198"/>
    </row>
    <row r="478" spans="1:85" s="147" customFormat="1" ht="12.75" customHeight="1">
      <c r="A478" s="2"/>
      <c r="B478" s="2"/>
      <c r="C478" s="2"/>
      <c r="D478" s="2"/>
      <c r="E478" s="2"/>
      <c r="F478" s="2"/>
      <c r="G478" s="2"/>
      <c r="H478" s="2"/>
      <c r="CG478" s="198"/>
    </row>
    <row r="479" spans="1:85" s="147" customFormat="1" ht="12.75" customHeight="1">
      <c r="A479" s="2"/>
      <c r="B479" s="2"/>
      <c r="C479" s="2"/>
      <c r="D479" s="2"/>
      <c r="E479" s="2"/>
      <c r="F479" s="2"/>
      <c r="G479" s="2"/>
      <c r="H479" s="2"/>
      <c r="CG479" s="198"/>
    </row>
    <row r="480" spans="1:85" s="147" customFormat="1" ht="12.75" customHeight="1">
      <c r="A480" s="2"/>
      <c r="B480" s="2"/>
      <c r="C480" s="2"/>
      <c r="D480" s="2"/>
      <c r="E480" s="2"/>
      <c r="F480" s="2"/>
      <c r="G480" s="2"/>
      <c r="H480" s="2"/>
      <c r="CG480" s="198"/>
    </row>
    <row r="481" spans="1:85" s="147" customFormat="1" ht="12.75" customHeight="1">
      <c r="A481" s="2"/>
      <c r="B481" s="2"/>
      <c r="C481" s="2"/>
      <c r="D481" s="2"/>
      <c r="E481" s="2"/>
      <c r="F481" s="2"/>
      <c r="G481" s="2"/>
      <c r="H481" s="2"/>
      <c r="CG481" s="198"/>
    </row>
    <row r="482" spans="1:85" s="147" customFormat="1" ht="12.75" customHeight="1">
      <c r="A482" s="2"/>
      <c r="B482" s="2"/>
      <c r="C482" s="2"/>
      <c r="D482" s="2"/>
      <c r="E482" s="2"/>
      <c r="F482" s="2"/>
      <c r="G482" s="2"/>
      <c r="H482" s="2"/>
      <c r="CG482" s="198"/>
    </row>
    <row r="483" spans="1:85" s="147" customFormat="1" ht="12.75" customHeight="1">
      <c r="A483" s="2"/>
      <c r="B483" s="2"/>
      <c r="C483" s="2"/>
      <c r="D483" s="2"/>
      <c r="E483" s="2"/>
      <c r="F483" s="2"/>
      <c r="G483" s="2"/>
      <c r="H483" s="2"/>
      <c r="CG483" s="198"/>
    </row>
    <row r="484" spans="1:85" s="147" customFormat="1" ht="12.75" customHeight="1">
      <c r="A484" s="2"/>
      <c r="B484" s="2"/>
      <c r="C484" s="2"/>
      <c r="D484" s="2"/>
      <c r="E484" s="2"/>
      <c r="F484" s="2"/>
      <c r="G484" s="2"/>
      <c r="H484" s="2"/>
      <c r="CG484" s="198"/>
    </row>
    <row r="485" spans="1:85" s="147" customFormat="1" ht="12.75" customHeight="1">
      <c r="A485" s="2"/>
      <c r="B485" s="2"/>
      <c r="C485" s="2"/>
      <c r="D485" s="2"/>
      <c r="E485" s="2"/>
      <c r="F485" s="2"/>
      <c r="G485" s="2"/>
      <c r="H485" s="2"/>
      <c r="CG485" s="198"/>
    </row>
    <row r="486" spans="1:85" s="147" customFormat="1" ht="12.75" customHeight="1">
      <c r="A486" s="2"/>
      <c r="B486" s="2"/>
      <c r="C486" s="2"/>
      <c r="D486" s="2"/>
      <c r="E486" s="2"/>
      <c r="F486" s="2"/>
      <c r="G486" s="2"/>
      <c r="H486" s="2"/>
      <c r="CG486" s="198"/>
    </row>
    <row r="487" spans="1:85" s="147" customFormat="1" ht="12.75" customHeight="1">
      <c r="A487" s="2"/>
      <c r="B487" s="2"/>
      <c r="C487" s="2"/>
      <c r="D487" s="2"/>
      <c r="E487" s="2"/>
      <c r="F487" s="2"/>
      <c r="G487" s="2"/>
      <c r="H487" s="2"/>
      <c r="CG487" s="198"/>
    </row>
    <row r="488" spans="1:85" s="147" customFormat="1" ht="12.75" customHeight="1">
      <c r="A488" s="2"/>
      <c r="B488" s="2"/>
      <c r="C488" s="2"/>
      <c r="D488" s="2"/>
      <c r="E488" s="2"/>
      <c r="F488" s="2"/>
      <c r="G488" s="2"/>
      <c r="H488" s="2"/>
      <c r="CG488" s="198"/>
    </row>
  </sheetData>
  <sheetProtection password="EEEA" sheet="1" scenarios="1" formatCells="0" formatRows="0" insertRows="0" autoFilter="0"/>
  <phoneticPr fontId="55" type="noConversion"/>
  <conditionalFormatting sqref="I25:CF28">
    <cfRule type="cellIs" dxfId="332" priority="3900" stopIfTrue="1" operator="lessThan">
      <formula>1.33</formula>
    </cfRule>
    <cfRule type="cellIs" dxfId="331" priority="3901" stopIfTrue="1" operator="greaterThanOrEqual">
      <formula>1.33</formula>
    </cfRule>
  </conditionalFormatting>
  <conditionalFormatting sqref="I30:CF30">
    <cfRule type="cellIs" dxfId="330" priority="3897" stopIfTrue="1" operator="greaterThanOrEqual">
      <formula>0.995</formula>
    </cfRule>
    <cfRule type="cellIs" dxfId="329" priority="3898" stopIfTrue="1" operator="between">
      <formula>0.9</formula>
      <formula>0.995</formula>
    </cfRule>
    <cfRule type="cellIs" dxfId="328" priority="3899" stopIfTrue="1" operator="lessThan">
      <formula>0.9</formula>
    </cfRule>
  </conditionalFormatting>
  <conditionalFormatting sqref="I13:BD13">
    <cfRule type="cellIs" dxfId="327" priority="3896" stopIfTrue="1" operator="equal">
      <formula>"Single Side"</formula>
    </cfRule>
  </conditionalFormatting>
  <conditionalFormatting sqref="U42:U43 AR42:AV43 AP42:AQ72 BA42:BB43 AW42:AZ72 BL42:BQ43 U41:BQ41 BC42:BK72 Z42:AO43 BR41:CF72 I23:CF24">
    <cfRule type="cellIs" dxfId="326" priority="3893" stopIfTrue="1" operator="between">
      <formula>I$20</formula>
      <formula>I$19</formula>
    </cfRule>
    <cfRule type="cellIs" dxfId="325" priority="3894" stopIfTrue="1" operator="greaterThan">
      <formula>I$19</formula>
    </cfRule>
    <cfRule type="cellIs" dxfId="324" priority="3895" stopIfTrue="1" operator="lessThan">
      <formula>I$20</formula>
    </cfRule>
  </conditionalFormatting>
  <conditionalFormatting sqref="U41:U43">
    <cfRule type="cellIs" dxfId="323" priority="3887" stopIfTrue="1" operator="between">
      <formula>U$19</formula>
      <formula>U$18</formula>
    </cfRule>
    <cfRule type="cellIs" dxfId="322" priority="3888" stopIfTrue="1" operator="greaterThan">
      <formula>U$18</formula>
    </cfRule>
    <cfRule type="cellIs" dxfId="321" priority="3889" stopIfTrue="1" operator="lessThan">
      <formula>U$19</formula>
    </cfRule>
  </conditionalFormatting>
  <conditionalFormatting sqref="U41:Y41 U42:U43">
    <cfRule type="cellIs" dxfId="320" priority="3884" stopIfTrue="1" operator="between">
      <formula>U$19</formula>
      <formula>U$18</formula>
    </cfRule>
    <cfRule type="cellIs" dxfId="319" priority="3885" stopIfTrue="1" operator="greaterThan">
      <formula>U$18</formula>
    </cfRule>
    <cfRule type="cellIs" dxfId="318" priority="3886" stopIfTrue="1" operator="lessThan">
      <formula>U$19</formula>
    </cfRule>
  </conditionalFormatting>
  <conditionalFormatting sqref="X41:AB41 Z42:AB43">
    <cfRule type="cellIs" dxfId="317" priority="3881" stopIfTrue="1" operator="between">
      <formula>X$19</formula>
      <formula>X$18</formula>
    </cfRule>
    <cfRule type="cellIs" dxfId="316" priority="3882" stopIfTrue="1" operator="greaterThan">
      <formula>X$18</formula>
    </cfRule>
    <cfRule type="cellIs" dxfId="315" priority="3883" stopIfTrue="1" operator="lessThan">
      <formula>X$19</formula>
    </cfRule>
  </conditionalFormatting>
  <conditionalFormatting sqref="U41:AB41 U42:U43 Z42:AB43">
    <cfRule type="cellIs" dxfId="314" priority="3827" stopIfTrue="1" operator="between">
      <formula>U$20</formula>
      <formula>U$19</formula>
    </cfRule>
    <cfRule type="cellIs" dxfId="313" priority="3828" stopIfTrue="1" operator="greaterThan">
      <formula>U$19</formula>
    </cfRule>
    <cfRule type="cellIs" dxfId="312" priority="3829" stopIfTrue="1" operator="lessThan">
      <formula>U$20</formula>
    </cfRule>
  </conditionalFormatting>
  <conditionalFormatting sqref="I13:BD13">
    <cfRule type="cellIs" dxfId="311" priority="3769" stopIfTrue="1" operator="equal">
      <formula>"Single Side"</formula>
    </cfRule>
  </conditionalFormatting>
  <conditionalFormatting sqref="I13:BD13">
    <cfRule type="cellIs" dxfId="310" priority="3758" stopIfTrue="1" operator="equal">
      <formula>"Single Side"</formula>
    </cfRule>
  </conditionalFormatting>
  <conditionalFormatting sqref="U41:X41 U42:U43">
    <cfRule type="cellIs" dxfId="309" priority="3755" stopIfTrue="1" operator="between">
      <formula>U$20</formula>
      <formula>U$19</formula>
    </cfRule>
    <cfRule type="cellIs" dxfId="308" priority="3756" stopIfTrue="1" operator="greaterThan">
      <formula>U$19</formula>
    </cfRule>
    <cfRule type="cellIs" dxfId="307" priority="3757" stopIfTrue="1" operator="lessThan">
      <formula>U$20</formula>
    </cfRule>
  </conditionalFormatting>
  <conditionalFormatting sqref="U41:X41 U42:U43">
    <cfRule type="cellIs" dxfId="306" priority="3752" stopIfTrue="1" operator="between">
      <formula>U$20</formula>
      <formula>U$19</formula>
    </cfRule>
    <cfRule type="cellIs" dxfId="305" priority="3753" stopIfTrue="1" operator="greaterThan">
      <formula>U$19</formula>
    </cfRule>
    <cfRule type="cellIs" dxfId="304" priority="3754" stopIfTrue="1" operator="lessThan">
      <formula>U$20</formula>
    </cfRule>
  </conditionalFormatting>
  <conditionalFormatting sqref="U41:X41 U42:U43">
    <cfRule type="cellIs" dxfId="303" priority="3749" stopIfTrue="1" operator="between">
      <formula>U$20</formula>
      <formula>U$19</formula>
    </cfRule>
    <cfRule type="cellIs" dxfId="302" priority="3750" stopIfTrue="1" operator="greaterThan">
      <formula>U$19</formula>
    </cfRule>
    <cfRule type="cellIs" dxfId="301" priority="3751" stopIfTrue="1" operator="lessThan">
      <formula>U$20</formula>
    </cfRule>
  </conditionalFormatting>
  <conditionalFormatting sqref="U41:X41 U42:U43">
    <cfRule type="cellIs" dxfId="300" priority="3740" stopIfTrue="1" operator="between">
      <formula>U$20</formula>
      <formula>U$19</formula>
    </cfRule>
    <cfRule type="cellIs" dxfId="299" priority="3741" stopIfTrue="1" operator="greaterThan">
      <formula>U$19</formula>
    </cfRule>
    <cfRule type="cellIs" dxfId="298" priority="3742" stopIfTrue="1" operator="lessThan">
      <formula>U$20</formula>
    </cfRule>
  </conditionalFormatting>
  <conditionalFormatting sqref="I39:X39">
    <cfRule type="cellIs" dxfId="297" priority="3737" stopIfTrue="1" operator="greaterThanOrEqual">
      <formula>0.995</formula>
    </cfRule>
    <cfRule type="cellIs" dxfId="296" priority="3738" stopIfTrue="1" operator="between">
      <formula>0.9</formula>
      <formula>0.995</formula>
    </cfRule>
    <cfRule type="cellIs" dxfId="295" priority="3739" stopIfTrue="1" operator="lessThan">
      <formula>0.9</formula>
    </cfRule>
  </conditionalFormatting>
  <conditionalFormatting sqref="I13:CF13">
    <cfRule type="cellIs" dxfId="294" priority="3736" stopIfTrue="1" operator="equal">
      <formula>"Single Side"</formula>
    </cfRule>
  </conditionalFormatting>
  <conditionalFormatting sqref="V41:W41">
    <cfRule type="cellIs" dxfId="293" priority="3728" stopIfTrue="1" operator="between">
      <formula>V$20</formula>
      <formula>V$19</formula>
    </cfRule>
    <cfRule type="cellIs" dxfId="292" priority="3729" stopIfTrue="1" operator="greaterThan">
      <formula>V$19</formula>
    </cfRule>
    <cfRule type="cellIs" dxfId="291" priority="3730" stopIfTrue="1" operator="lessThan">
      <formula>V$20</formula>
    </cfRule>
  </conditionalFormatting>
  <conditionalFormatting sqref="V41:Z41 Z42:Z43">
    <cfRule type="cellIs" dxfId="290" priority="3725" stopIfTrue="1" operator="between">
      <formula>V$20</formula>
      <formula>V$19</formula>
    </cfRule>
    <cfRule type="cellIs" dxfId="289" priority="3726" stopIfTrue="1" operator="greaterThan">
      <formula>V$19</formula>
    </cfRule>
    <cfRule type="cellIs" dxfId="288" priority="3727" stopIfTrue="1" operator="lessThan">
      <formula>V$20</formula>
    </cfRule>
  </conditionalFormatting>
  <conditionalFormatting sqref="Y41:AC41 Z42:AC43">
    <cfRule type="cellIs" dxfId="287" priority="3722" stopIfTrue="1" operator="between">
      <formula>Y$20</formula>
      <formula>Y$19</formula>
    </cfRule>
    <cfRule type="cellIs" dxfId="286" priority="3723" stopIfTrue="1" operator="greaterThan">
      <formula>Y$19</formula>
    </cfRule>
    <cfRule type="cellIs" dxfId="285" priority="3724" stopIfTrue="1" operator="lessThan">
      <formula>Y$20</formula>
    </cfRule>
  </conditionalFormatting>
  <conditionalFormatting sqref="V41:W41">
    <cfRule type="cellIs" dxfId="284" priority="3719" stopIfTrue="1" operator="between">
      <formula>V$20</formula>
      <formula>V$19</formula>
    </cfRule>
    <cfRule type="cellIs" dxfId="283" priority="3720" stopIfTrue="1" operator="greaterThan">
      <formula>V$19</formula>
    </cfRule>
    <cfRule type="cellIs" dxfId="282" priority="3721" stopIfTrue="1" operator="lessThan">
      <formula>V$20</formula>
    </cfRule>
  </conditionalFormatting>
  <conditionalFormatting sqref="V41:Z41 Z42:Z43">
    <cfRule type="cellIs" dxfId="281" priority="3716" stopIfTrue="1" operator="between">
      <formula>V$20</formula>
      <formula>V$19</formula>
    </cfRule>
    <cfRule type="cellIs" dxfId="280" priority="3717" stopIfTrue="1" operator="greaterThan">
      <formula>V$19</formula>
    </cfRule>
    <cfRule type="cellIs" dxfId="279" priority="3718" stopIfTrue="1" operator="lessThan">
      <formula>V$20</formula>
    </cfRule>
  </conditionalFormatting>
  <conditionalFormatting sqref="Y41:AC41 Z42:AC43">
    <cfRule type="cellIs" dxfId="278" priority="3713" stopIfTrue="1" operator="between">
      <formula>Y$20</formula>
      <formula>Y$19</formula>
    </cfRule>
    <cfRule type="cellIs" dxfId="277" priority="3714" stopIfTrue="1" operator="greaterThan">
      <formula>Y$19</formula>
    </cfRule>
    <cfRule type="cellIs" dxfId="276" priority="3715" stopIfTrue="1" operator="lessThan">
      <formula>Y$20</formula>
    </cfRule>
  </conditionalFormatting>
  <conditionalFormatting sqref="AC41:AC43">
    <cfRule type="cellIs" dxfId="275" priority="3704" stopIfTrue="1" operator="between">
      <formula>AC$20</formula>
      <formula>AC$19</formula>
    </cfRule>
    <cfRule type="cellIs" dxfId="274" priority="3705" stopIfTrue="1" operator="greaterThan">
      <formula>AC$19</formula>
    </cfRule>
    <cfRule type="cellIs" dxfId="273" priority="3706" stopIfTrue="1" operator="lessThan">
      <formula>AC$20</formula>
    </cfRule>
  </conditionalFormatting>
  <conditionalFormatting sqref="I13:BD13">
    <cfRule type="cellIs" dxfId="272" priority="3673" stopIfTrue="1" operator="equal">
      <formula>"Single Side"</formula>
    </cfRule>
  </conditionalFormatting>
  <conditionalFormatting sqref="N13:CF13">
    <cfRule type="cellIs" dxfId="271" priority="3636" stopIfTrue="1" operator="equal">
      <formula>"Single Side"</formula>
    </cfRule>
  </conditionalFormatting>
  <conditionalFormatting sqref="Y39">
    <cfRule type="cellIs" dxfId="270" priority="3625" stopIfTrue="1" operator="greaterThanOrEqual">
      <formula>0.995</formula>
    </cfRule>
    <cfRule type="cellIs" dxfId="269" priority="3626" stopIfTrue="1" operator="between">
      <formula>0.9</formula>
      <formula>0.995</formula>
    </cfRule>
    <cfRule type="cellIs" dxfId="268" priority="3627" stopIfTrue="1" operator="lessThan">
      <formula>0.9</formula>
    </cfRule>
  </conditionalFormatting>
  <conditionalFormatting sqref="Y39:CF39">
    <cfRule type="cellIs" dxfId="267" priority="3622" stopIfTrue="1" operator="greaterThanOrEqual">
      <formula>0.995</formula>
    </cfRule>
    <cfRule type="cellIs" dxfId="266" priority="3623" stopIfTrue="1" operator="between">
      <formula>0.9</formula>
      <formula>0.995</formula>
    </cfRule>
    <cfRule type="cellIs" dxfId="265" priority="3624" stopIfTrue="1" operator="lessThan">
      <formula>0.9</formula>
    </cfRule>
  </conditionalFormatting>
  <conditionalFormatting sqref="U41:U43">
    <cfRule type="cellIs" dxfId="264" priority="3606" stopIfTrue="1" operator="between">
      <formula>U$20</formula>
      <formula>U$19</formula>
    </cfRule>
    <cfRule type="cellIs" dxfId="263" priority="3607" stopIfTrue="1" operator="greaterThan">
      <formula>U$19</formula>
    </cfRule>
    <cfRule type="cellIs" dxfId="262" priority="3608" stopIfTrue="1" operator="lessThan">
      <formula>U$20</formula>
    </cfRule>
  </conditionalFormatting>
  <conditionalFormatting sqref="U41:U43">
    <cfRule type="cellIs" dxfId="261" priority="3603" stopIfTrue="1" operator="between">
      <formula>U$20</formula>
      <formula>U$19</formula>
    </cfRule>
    <cfRule type="cellIs" dxfId="260" priority="3604" stopIfTrue="1" operator="greaterThan">
      <formula>U$19</formula>
    </cfRule>
    <cfRule type="cellIs" dxfId="259" priority="3605" stopIfTrue="1" operator="lessThan">
      <formula>U$20</formula>
    </cfRule>
  </conditionalFormatting>
  <conditionalFormatting sqref="AA41:AA43">
    <cfRule type="cellIs" dxfId="258" priority="3600" stopIfTrue="1" operator="between">
      <formula>AA$20</formula>
      <formula>AA$19</formula>
    </cfRule>
    <cfRule type="cellIs" dxfId="257" priority="3601" stopIfTrue="1" operator="greaterThan">
      <formula>AA$19</formula>
    </cfRule>
    <cfRule type="cellIs" dxfId="256" priority="3602" stopIfTrue="1" operator="lessThan">
      <formula>AA$20</formula>
    </cfRule>
  </conditionalFormatting>
  <conditionalFormatting sqref="U42:U43 AR42:AV43 AP42:AQ72 BA42:BB43 AW42:AZ72 BL42:BQ43 U41:BQ41 BC42:BK72 Z42:AO43 BR41:CF72">
    <cfRule type="cellIs" dxfId="255" priority="3416" stopIfTrue="1" operator="between">
      <formula>U$20</formula>
      <formula>U$19</formula>
    </cfRule>
    <cfRule type="cellIs" dxfId="254" priority="3417" stopIfTrue="1" operator="greaterThan">
      <formula>U$19</formula>
    </cfRule>
    <cfRule type="cellIs" dxfId="253" priority="3418" stopIfTrue="1" operator="lessThan">
      <formula>U$20</formula>
    </cfRule>
  </conditionalFormatting>
  <conditionalFormatting sqref="BR41:CF72">
    <cfRule type="cellIs" dxfId="252" priority="3413" stopIfTrue="1" operator="between">
      <formula>BR$20</formula>
      <formula>BR$19</formula>
    </cfRule>
    <cfRule type="cellIs" dxfId="251" priority="3414" stopIfTrue="1" operator="greaterThan">
      <formula>BR$19</formula>
    </cfRule>
    <cfRule type="cellIs" dxfId="250" priority="3415" stopIfTrue="1" operator="lessThan">
      <formula>BR$20</formula>
    </cfRule>
  </conditionalFormatting>
  <conditionalFormatting sqref="BX41:CF72">
    <cfRule type="cellIs" dxfId="249" priority="3410" stopIfTrue="1" operator="between">
      <formula>BX$20</formula>
      <formula>BX$19</formula>
    </cfRule>
    <cfRule type="cellIs" dxfId="248" priority="3411" stopIfTrue="1" operator="greaterThan">
      <formula>BX$19</formula>
    </cfRule>
    <cfRule type="cellIs" dxfId="247" priority="3412" stopIfTrue="1" operator="lessThan">
      <formula>BX$20</formula>
    </cfRule>
  </conditionalFormatting>
  <conditionalFormatting sqref="U50:AO50 AR44:AV50 BA44:BB50 BL44:BQ50 U44:U49 Z44:AO49">
    <cfRule type="cellIs" dxfId="246" priority="3020" stopIfTrue="1" operator="between">
      <formula>U$20</formula>
      <formula>U$19</formula>
    </cfRule>
    <cfRule type="cellIs" dxfId="245" priority="3021" stopIfTrue="1" operator="greaterThan">
      <formula>U$19</formula>
    </cfRule>
    <cfRule type="cellIs" dxfId="244" priority="3022" stopIfTrue="1" operator="lessThan">
      <formula>U$20</formula>
    </cfRule>
  </conditionalFormatting>
  <conditionalFormatting sqref="U44:U50">
    <cfRule type="cellIs" dxfId="243" priority="3014" stopIfTrue="1" operator="between">
      <formula>U$19</formula>
      <formula>U$18</formula>
    </cfRule>
    <cfRule type="cellIs" dxfId="242" priority="3015" stopIfTrue="1" operator="greaterThan">
      <formula>U$18</formula>
    </cfRule>
    <cfRule type="cellIs" dxfId="241" priority="3016" stopIfTrue="1" operator="lessThan">
      <formula>U$19</formula>
    </cfRule>
  </conditionalFormatting>
  <conditionalFormatting sqref="U50:Y50 U44:U49">
    <cfRule type="cellIs" dxfId="240" priority="3011" stopIfTrue="1" operator="between">
      <formula>U$19</formula>
      <formula>U$18</formula>
    </cfRule>
    <cfRule type="cellIs" dxfId="239" priority="3012" stopIfTrue="1" operator="greaterThan">
      <formula>U$18</formula>
    </cfRule>
    <cfRule type="cellIs" dxfId="238" priority="3013" stopIfTrue="1" operator="lessThan">
      <formula>U$19</formula>
    </cfRule>
  </conditionalFormatting>
  <conditionalFormatting sqref="X50:AB50 Z44:AB49">
    <cfRule type="cellIs" dxfId="237" priority="3008" stopIfTrue="1" operator="between">
      <formula>X$19</formula>
      <formula>X$18</formula>
    </cfRule>
    <cfRule type="cellIs" dxfId="236" priority="3009" stopIfTrue="1" operator="greaterThan">
      <formula>X$18</formula>
    </cfRule>
    <cfRule type="cellIs" dxfId="235" priority="3010" stopIfTrue="1" operator="lessThan">
      <formula>X$19</formula>
    </cfRule>
  </conditionalFormatting>
  <conditionalFormatting sqref="U50:AB50 U44:U49 Z44:AB49">
    <cfRule type="cellIs" dxfId="234" priority="3005" stopIfTrue="1" operator="between">
      <formula>U$20</formula>
      <formula>U$19</formula>
    </cfRule>
    <cfRule type="cellIs" dxfId="233" priority="3006" stopIfTrue="1" operator="greaterThan">
      <formula>U$19</formula>
    </cfRule>
    <cfRule type="cellIs" dxfId="232" priority="3007" stopIfTrue="1" operator="lessThan">
      <formula>U$20</formula>
    </cfRule>
  </conditionalFormatting>
  <conditionalFormatting sqref="U50:X50 U44:U49">
    <cfRule type="cellIs" dxfId="231" priority="3002" stopIfTrue="1" operator="between">
      <formula>U$20</formula>
      <formula>U$19</formula>
    </cfRule>
    <cfRule type="cellIs" dxfId="230" priority="3003" stopIfTrue="1" operator="greaterThan">
      <formula>U$19</formula>
    </cfRule>
    <cfRule type="cellIs" dxfId="229" priority="3004" stopIfTrue="1" operator="lessThan">
      <formula>U$20</formula>
    </cfRule>
  </conditionalFormatting>
  <conditionalFormatting sqref="U50:X50 U44:U49">
    <cfRule type="cellIs" dxfId="228" priority="2999" stopIfTrue="1" operator="between">
      <formula>U$20</formula>
      <formula>U$19</formula>
    </cfRule>
    <cfRule type="cellIs" dxfId="227" priority="3000" stopIfTrue="1" operator="greaterThan">
      <formula>U$19</formula>
    </cfRule>
    <cfRule type="cellIs" dxfId="226" priority="3001" stopIfTrue="1" operator="lessThan">
      <formula>U$20</formula>
    </cfRule>
  </conditionalFormatting>
  <conditionalFormatting sqref="U50:X50 U44:U49">
    <cfRule type="cellIs" dxfId="225" priority="2996" stopIfTrue="1" operator="between">
      <formula>U$20</formula>
      <formula>U$19</formula>
    </cfRule>
    <cfRule type="cellIs" dxfId="224" priority="2997" stopIfTrue="1" operator="greaterThan">
      <formula>U$19</formula>
    </cfRule>
    <cfRule type="cellIs" dxfId="223" priority="2998" stopIfTrue="1" operator="lessThan">
      <formula>U$20</formula>
    </cfRule>
  </conditionalFormatting>
  <conditionalFormatting sqref="U50:X50 U44:U49">
    <cfRule type="cellIs" dxfId="222" priority="2993" stopIfTrue="1" operator="between">
      <formula>U$20</formula>
      <formula>U$19</formula>
    </cfRule>
    <cfRule type="cellIs" dxfId="221" priority="2994" stopIfTrue="1" operator="greaterThan">
      <formula>U$19</formula>
    </cfRule>
    <cfRule type="cellIs" dxfId="220" priority="2995" stopIfTrue="1" operator="lessThan">
      <formula>U$20</formula>
    </cfRule>
  </conditionalFormatting>
  <conditionalFormatting sqref="V50:W50">
    <cfRule type="cellIs" dxfId="219" priority="2990" stopIfTrue="1" operator="between">
      <formula>V$20</formula>
      <formula>V$19</formula>
    </cfRule>
    <cfRule type="cellIs" dxfId="218" priority="2991" stopIfTrue="1" operator="greaterThan">
      <formula>V$19</formula>
    </cfRule>
    <cfRule type="cellIs" dxfId="217" priority="2992" stopIfTrue="1" operator="lessThan">
      <formula>V$20</formula>
    </cfRule>
  </conditionalFormatting>
  <conditionalFormatting sqref="V50:Z50 Z44:Z49">
    <cfRule type="cellIs" dxfId="216" priority="2987" stopIfTrue="1" operator="between">
      <formula>V$20</formula>
      <formula>V$19</formula>
    </cfRule>
    <cfRule type="cellIs" dxfId="215" priority="2988" stopIfTrue="1" operator="greaterThan">
      <formula>V$19</formula>
    </cfRule>
    <cfRule type="cellIs" dxfId="214" priority="2989" stopIfTrue="1" operator="lessThan">
      <formula>V$20</formula>
    </cfRule>
  </conditionalFormatting>
  <conditionalFormatting sqref="Y50:AC50 Z44:AC49">
    <cfRule type="cellIs" dxfId="213" priority="2984" stopIfTrue="1" operator="between">
      <formula>Y$20</formula>
      <formula>Y$19</formula>
    </cfRule>
    <cfRule type="cellIs" dxfId="212" priority="2985" stopIfTrue="1" operator="greaterThan">
      <formula>Y$19</formula>
    </cfRule>
    <cfRule type="cellIs" dxfId="211" priority="2986" stopIfTrue="1" operator="lessThan">
      <formula>Y$20</formula>
    </cfRule>
  </conditionalFormatting>
  <conditionalFormatting sqref="V50:W50">
    <cfRule type="cellIs" dxfId="210" priority="2981" stopIfTrue="1" operator="between">
      <formula>V$20</formula>
      <formula>V$19</formula>
    </cfRule>
    <cfRule type="cellIs" dxfId="209" priority="2982" stopIfTrue="1" operator="greaterThan">
      <formula>V$19</formula>
    </cfRule>
    <cfRule type="cellIs" dxfId="208" priority="2983" stopIfTrue="1" operator="lessThan">
      <formula>V$20</formula>
    </cfRule>
  </conditionalFormatting>
  <conditionalFormatting sqref="V50:Z50 Z44:Z49">
    <cfRule type="cellIs" dxfId="207" priority="2978" stopIfTrue="1" operator="between">
      <formula>V$20</formula>
      <formula>V$19</formula>
    </cfRule>
    <cfRule type="cellIs" dxfId="206" priority="2979" stopIfTrue="1" operator="greaterThan">
      <formula>V$19</formula>
    </cfRule>
    <cfRule type="cellIs" dxfId="205" priority="2980" stopIfTrue="1" operator="lessThan">
      <formula>V$20</formula>
    </cfRule>
  </conditionalFormatting>
  <conditionalFormatting sqref="Y50:AC50 Z44:AC49">
    <cfRule type="cellIs" dxfId="204" priority="2975" stopIfTrue="1" operator="between">
      <formula>Y$20</formula>
      <formula>Y$19</formula>
    </cfRule>
    <cfRule type="cellIs" dxfId="203" priority="2976" stopIfTrue="1" operator="greaterThan">
      <formula>Y$19</formula>
    </cfRule>
    <cfRule type="cellIs" dxfId="202" priority="2977" stopIfTrue="1" operator="lessThan">
      <formula>Y$20</formula>
    </cfRule>
  </conditionalFormatting>
  <conditionalFormatting sqref="AC44:AC50">
    <cfRule type="cellIs" dxfId="201" priority="2969" stopIfTrue="1" operator="between">
      <formula>AC$20</formula>
      <formula>AC$19</formula>
    </cfRule>
    <cfRule type="cellIs" dxfId="200" priority="2970" stopIfTrue="1" operator="greaterThan">
      <formula>AC$19</formula>
    </cfRule>
    <cfRule type="cellIs" dxfId="199" priority="2971" stopIfTrue="1" operator="lessThan">
      <formula>AC$20</formula>
    </cfRule>
  </conditionalFormatting>
  <conditionalFormatting sqref="U44:U50">
    <cfRule type="cellIs" dxfId="198" priority="2942" stopIfTrue="1" operator="between">
      <formula>U$20</formula>
      <formula>U$19</formula>
    </cfRule>
    <cfRule type="cellIs" dxfId="197" priority="2943" stopIfTrue="1" operator="greaterThan">
      <formula>U$19</formula>
    </cfRule>
    <cfRule type="cellIs" dxfId="196" priority="2944" stopIfTrue="1" operator="lessThan">
      <formula>U$20</formula>
    </cfRule>
  </conditionalFormatting>
  <conditionalFormatting sqref="U44:U50">
    <cfRule type="cellIs" dxfId="195" priority="2939" stopIfTrue="1" operator="between">
      <formula>U$20</formula>
      <formula>U$19</formula>
    </cfRule>
    <cfRule type="cellIs" dxfId="194" priority="2940" stopIfTrue="1" operator="greaterThan">
      <formula>U$19</formula>
    </cfRule>
    <cfRule type="cellIs" dxfId="193" priority="2941" stopIfTrue="1" operator="lessThan">
      <formula>U$20</formula>
    </cfRule>
  </conditionalFormatting>
  <conditionalFormatting sqref="AA44:AA50">
    <cfRule type="cellIs" dxfId="192" priority="2936" stopIfTrue="1" operator="between">
      <formula>AA$20</formula>
      <formula>AA$19</formula>
    </cfRule>
    <cfRule type="cellIs" dxfId="191" priority="2937" stopIfTrue="1" operator="greaterThan">
      <formula>AA$19</formula>
    </cfRule>
    <cfRule type="cellIs" dxfId="190" priority="2938" stopIfTrue="1" operator="lessThan">
      <formula>AA$20</formula>
    </cfRule>
  </conditionalFormatting>
  <conditionalFormatting sqref="U50:AO50 AR44:AV50 BA44:BB50 BL44:BQ50 U44:U49 Z44:AO49">
    <cfRule type="cellIs" dxfId="189" priority="2819" stopIfTrue="1" operator="between">
      <formula>U$20</formula>
      <formula>U$19</formula>
    </cfRule>
    <cfRule type="cellIs" dxfId="188" priority="2820" stopIfTrue="1" operator="greaterThan">
      <formula>U$19</formula>
    </cfRule>
    <cfRule type="cellIs" dxfId="187" priority="2821" stopIfTrue="1" operator="lessThan">
      <formula>U$20</formula>
    </cfRule>
  </conditionalFormatting>
  <conditionalFormatting sqref="I41:T72">
    <cfRule type="cellIs" dxfId="186" priority="2720" stopIfTrue="1" operator="between">
      <formula>I$19</formula>
      <formula>I$18</formula>
    </cfRule>
    <cfRule type="cellIs" dxfId="185" priority="2721" stopIfTrue="1" operator="greaterThan">
      <formula>I$18</formula>
    </cfRule>
    <cfRule type="cellIs" dxfId="184" priority="2722" stopIfTrue="1" operator="lessThan">
      <formula>I$19</formula>
    </cfRule>
  </conditionalFormatting>
  <conditionalFormatting sqref="I41:T72">
    <cfRule type="cellIs" dxfId="183" priority="2711" stopIfTrue="1" operator="between">
      <formula>I$20</formula>
      <formula>I$19</formula>
    </cfRule>
    <cfRule type="cellIs" dxfId="182" priority="2712" stopIfTrue="1" operator="greaterThan">
      <formula>I$19</formula>
    </cfRule>
    <cfRule type="cellIs" dxfId="181" priority="2713" stopIfTrue="1" operator="lessThan">
      <formula>I$20</formula>
    </cfRule>
  </conditionalFormatting>
  <conditionalFormatting sqref="I41:T72">
    <cfRule type="cellIs" dxfId="180" priority="2708" stopIfTrue="1" operator="between">
      <formula>I$20</formula>
      <formula>I$19</formula>
    </cfRule>
    <cfRule type="cellIs" dxfId="179" priority="2709" stopIfTrue="1" operator="greaterThan">
      <formula>I$19</formula>
    </cfRule>
    <cfRule type="cellIs" dxfId="178" priority="2710" stopIfTrue="1" operator="lessThan">
      <formula>I$20</formula>
    </cfRule>
  </conditionalFormatting>
  <conditionalFormatting sqref="I41:T72">
    <cfRule type="cellIs" dxfId="177" priority="2705" stopIfTrue="1" operator="between">
      <formula>I$20</formula>
      <formula>I$19</formula>
    </cfRule>
    <cfRule type="cellIs" dxfId="176" priority="2706" stopIfTrue="1" operator="greaterThan">
      <formula>I$19</formula>
    </cfRule>
    <cfRule type="cellIs" dxfId="175" priority="2707" stopIfTrue="1" operator="lessThan">
      <formula>I$20</formula>
    </cfRule>
  </conditionalFormatting>
  <conditionalFormatting sqref="I41:T72">
    <cfRule type="cellIs" dxfId="174" priority="2702" stopIfTrue="1" operator="between">
      <formula>I$20</formula>
      <formula>I$19</formula>
    </cfRule>
    <cfRule type="cellIs" dxfId="173" priority="2703" stopIfTrue="1" operator="greaterThan">
      <formula>I$19</formula>
    </cfRule>
    <cfRule type="cellIs" dxfId="172" priority="2704" stopIfTrue="1" operator="lessThan">
      <formula>I$20</formula>
    </cfRule>
  </conditionalFormatting>
  <conditionalFormatting sqref="I41:T72">
    <cfRule type="cellIs" dxfId="171" priority="2699" stopIfTrue="1" operator="between">
      <formula>I$20</formula>
      <formula>I$19</formula>
    </cfRule>
    <cfRule type="cellIs" dxfId="170" priority="2700" stopIfTrue="1" operator="greaterThan">
      <formula>I$19</formula>
    </cfRule>
    <cfRule type="cellIs" dxfId="169" priority="2701" stopIfTrue="1" operator="lessThan">
      <formula>I$20</formula>
    </cfRule>
  </conditionalFormatting>
  <conditionalFormatting sqref="I41:T72">
    <cfRule type="cellIs" dxfId="168" priority="2696" stopIfTrue="1" operator="between">
      <formula>I$20</formula>
      <formula>I$19</formula>
    </cfRule>
    <cfRule type="cellIs" dxfId="167" priority="2697" stopIfTrue="1" operator="greaterThan">
      <formula>I$19</formula>
    </cfRule>
    <cfRule type="cellIs" dxfId="166" priority="2698" stopIfTrue="1" operator="lessThan">
      <formula>I$20</formula>
    </cfRule>
  </conditionalFormatting>
  <conditionalFormatting sqref="I41:T72">
    <cfRule type="cellIs" dxfId="165" priority="2693" stopIfTrue="1" operator="between">
      <formula>I$20</formula>
      <formula>I$19</formula>
    </cfRule>
    <cfRule type="cellIs" dxfId="164" priority="2694" stopIfTrue="1" operator="greaterThan">
      <formula>I$19</formula>
    </cfRule>
    <cfRule type="cellIs" dxfId="163" priority="2695" stopIfTrue="1" operator="lessThan">
      <formula>I$20</formula>
    </cfRule>
  </conditionalFormatting>
  <conditionalFormatting sqref="I41:T72">
    <cfRule type="cellIs" dxfId="162" priority="2690" stopIfTrue="1" operator="between">
      <formula>I$20</formula>
      <formula>I$19</formula>
    </cfRule>
    <cfRule type="cellIs" dxfId="161" priority="2691" stopIfTrue="1" operator="greaterThan">
      <formula>I$19</formula>
    </cfRule>
    <cfRule type="cellIs" dxfId="160" priority="2692" stopIfTrue="1" operator="lessThan">
      <formula>I$20</formula>
    </cfRule>
  </conditionalFormatting>
  <conditionalFormatting sqref="I41:T72">
    <cfRule type="cellIs" dxfId="159" priority="2687" stopIfTrue="1" operator="between">
      <formula>I$20</formula>
      <formula>I$19</formula>
    </cfRule>
    <cfRule type="cellIs" dxfId="158" priority="2688" stopIfTrue="1" operator="greaterThan">
      <formula>I$19</formula>
    </cfRule>
    <cfRule type="cellIs" dxfId="157" priority="2689" stopIfTrue="1" operator="lessThan">
      <formula>I$20</formula>
    </cfRule>
  </conditionalFormatting>
  <conditionalFormatting sqref="I41:T72">
    <cfRule type="cellIs" dxfId="156" priority="2684" stopIfTrue="1" operator="between">
      <formula>I$20</formula>
      <formula>I$19</formula>
    </cfRule>
    <cfRule type="cellIs" dxfId="155" priority="2685" stopIfTrue="1" operator="greaterThan">
      <formula>I$19</formula>
    </cfRule>
    <cfRule type="cellIs" dxfId="154" priority="2686" stopIfTrue="1" operator="lessThan">
      <formula>I$20</formula>
    </cfRule>
  </conditionalFormatting>
  <conditionalFormatting sqref="I41:T72">
    <cfRule type="cellIs" dxfId="153" priority="2681" stopIfTrue="1" operator="between">
      <formula>I$20</formula>
      <formula>I$19</formula>
    </cfRule>
    <cfRule type="cellIs" dxfId="152" priority="2682" stopIfTrue="1" operator="greaterThan">
      <formula>I$19</formula>
    </cfRule>
    <cfRule type="cellIs" dxfId="151" priority="2683" stopIfTrue="1" operator="lessThan">
      <formula>I$20</formula>
    </cfRule>
  </conditionalFormatting>
  <conditionalFormatting sqref="I41:T72">
    <cfRule type="cellIs" dxfId="150" priority="2678" stopIfTrue="1" operator="between">
      <formula>I$20</formula>
      <formula>I$19</formula>
    </cfRule>
    <cfRule type="cellIs" dxfId="149" priority="2679" stopIfTrue="1" operator="greaterThan">
      <formula>I$19</formula>
    </cfRule>
    <cfRule type="cellIs" dxfId="148" priority="2680" stopIfTrue="1" operator="lessThan">
      <formula>I$20</formula>
    </cfRule>
  </conditionalFormatting>
  <conditionalFormatting sqref="I41:T72">
    <cfRule type="cellIs" dxfId="147" priority="2675" stopIfTrue="1" operator="between">
      <formula>I$20</formula>
      <formula>I$19</formula>
    </cfRule>
    <cfRule type="cellIs" dxfId="146" priority="2676" stopIfTrue="1" operator="greaterThan">
      <formula>I$19</formula>
    </cfRule>
    <cfRule type="cellIs" dxfId="145" priority="2677" stopIfTrue="1" operator="lessThan">
      <formula>I$20</formula>
    </cfRule>
  </conditionalFormatting>
  <conditionalFormatting sqref="I41:T72">
    <cfRule type="cellIs" dxfId="144" priority="2672" stopIfTrue="1" operator="between">
      <formula>I$20</formula>
      <formula>I$19</formula>
    </cfRule>
    <cfRule type="cellIs" dxfId="143" priority="2673" stopIfTrue="1" operator="greaterThan">
      <formula>I$19</formula>
    </cfRule>
    <cfRule type="cellIs" dxfId="142" priority="2674" stopIfTrue="1" operator="lessThan">
      <formula>I$20</formula>
    </cfRule>
  </conditionalFormatting>
  <conditionalFormatting sqref="I41:T72">
    <cfRule type="cellIs" dxfId="141" priority="2669" stopIfTrue="1" operator="between">
      <formula>I$20</formula>
      <formula>I$19</formula>
    </cfRule>
    <cfRule type="cellIs" dxfId="140" priority="2670" stopIfTrue="1" operator="greaterThan">
      <formula>I$19</formula>
    </cfRule>
    <cfRule type="cellIs" dxfId="139" priority="2671" stopIfTrue="1" operator="lessThan">
      <formula>I$20</formula>
    </cfRule>
  </conditionalFormatting>
  <conditionalFormatting sqref="I41:T72">
    <cfRule type="cellIs" dxfId="138" priority="2666" stopIfTrue="1" operator="between">
      <formula>I$20</formula>
      <formula>I$19</formula>
    </cfRule>
    <cfRule type="cellIs" dxfId="137" priority="2667" stopIfTrue="1" operator="greaterThan">
      <formula>I$19</formula>
    </cfRule>
    <cfRule type="cellIs" dxfId="136" priority="2668" stopIfTrue="1" operator="lessThan">
      <formula>I$20</formula>
    </cfRule>
  </conditionalFormatting>
  <conditionalFormatting sqref="I41:T72">
    <cfRule type="cellIs" dxfId="135" priority="2663" stopIfTrue="1" operator="between">
      <formula>I$20</formula>
      <formula>I$19</formula>
    </cfRule>
    <cfRule type="cellIs" dxfId="134" priority="2664" stopIfTrue="1" operator="greaterThan">
      <formula>I$19</formula>
    </cfRule>
    <cfRule type="cellIs" dxfId="133" priority="2665" stopIfTrue="1" operator="lessThan">
      <formula>I$20</formula>
    </cfRule>
  </conditionalFormatting>
  <conditionalFormatting sqref="I41:T72">
    <cfRule type="cellIs" dxfId="132" priority="2660" stopIfTrue="1" operator="between">
      <formula>I$20</formula>
      <formula>I$19</formula>
    </cfRule>
    <cfRule type="cellIs" dxfId="131" priority="2661" stopIfTrue="1" operator="greaterThan">
      <formula>I$19</formula>
    </cfRule>
    <cfRule type="cellIs" dxfId="130" priority="2662" stopIfTrue="1" operator="lessThan">
      <formula>I$20</formula>
    </cfRule>
  </conditionalFormatting>
  <conditionalFormatting sqref="I41:T72">
    <cfRule type="cellIs" dxfId="129" priority="2657" stopIfTrue="1" operator="between">
      <formula>I$20</formula>
      <formula>I$19</formula>
    </cfRule>
    <cfRule type="cellIs" dxfId="128" priority="2658" stopIfTrue="1" operator="greaterThan">
      <formula>I$19</formula>
    </cfRule>
    <cfRule type="cellIs" dxfId="127" priority="2659" stopIfTrue="1" operator="lessThan">
      <formula>I$20</formula>
    </cfRule>
  </conditionalFormatting>
  <conditionalFormatting sqref="I41:T72">
    <cfRule type="cellIs" dxfId="126" priority="2648" stopIfTrue="1" operator="between">
      <formula>I$20</formula>
      <formula>I$19</formula>
    </cfRule>
    <cfRule type="cellIs" dxfId="125" priority="2649" stopIfTrue="1" operator="greaterThan">
      <formula>I$19</formula>
    </cfRule>
    <cfRule type="cellIs" dxfId="124" priority="2650" stopIfTrue="1" operator="lessThan">
      <formula>I$20</formula>
    </cfRule>
  </conditionalFormatting>
  <conditionalFormatting sqref="I41:T72">
    <cfRule type="cellIs" dxfId="123" priority="2645" stopIfTrue="1" operator="between">
      <formula>I$20</formula>
      <formula>I$19</formula>
    </cfRule>
    <cfRule type="cellIs" dxfId="122" priority="2646" stopIfTrue="1" operator="greaterThan">
      <formula>I$19</formula>
    </cfRule>
    <cfRule type="cellIs" dxfId="121" priority="2647" stopIfTrue="1" operator="lessThan">
      <formula>I$20</formula>
    </cfRule>
  </conditionalFormatting>
  <conditionalFormatting sqref="U51:AO72 AR51:AV72 BA51:BB72 BL51:BQ72">
    <cfRule type="cellIs" dxfId="120" priority="2606" stopIfTrue="1" operator="between">
      <formula>U$20</formula>
      <formula>U$19</formula>
    </cfRule>
    <cfRule type="cellIs" dxfId="119" priority="2607" stopIfTrue="1" operator="greaterThan">
      <formula>U$19</formula>
    </cfRule>
    <cfRule type="cellIs" dxfId="118" priority="2608" stopIfTrue="1" operator="lessThan">
      <formula>U$20</formula>
    </cfRule>
  </conditionalFormatting>
  <conditionalFormatting sqref="U51:U72">
    <cfRule type="cellIs" dxfId="117" priority="2600" stopIfTrue="1" operator="between">
      <formula>U$19</formula>
      <formula>U$18</formula>
    </cfRule>
    <cfRule type="cellIs" dxfId="116" priority="2601" stopIfTrue="1" operator="greaterThan">
      <formula>U$18</formula>
    </cfRule>
    <cfRule type="cellIs" dxfId="115" priority="2602" stopIfTrue="1" operator="lessThan">
      <formula>U$19</formula>
    </cfRule>
  </conditionalFormatting>
  <conditionalFormatting sqref="U51:Y72">
    <cfRule type="cellIs" dxfId="114" priority="2597" stopIfTrue="1" operator="between">
      <formula>U$19</formula>
      <formula>U$18</formula>
    </cfRule>
    <cfRule type="cellIs" dxfId="113" priority="2598" stopIfTrue="1" operator="greaterThan">
      <formula>U$18</formula>
    </cfRule>
    <cfRule type="cellIs" dxfId="112" priority="2599" stopIfTrue="1" operator="lessThan">
      <formula>U$19</formula>
    </cfRule>
  </conditionalFormatting>
  <conditionalFormatting sqref="X51:AB72">
    <cfRule type="cellIs" dxfId="111" priority="2594" stopIfTrue="1" operator="between">
      <formula>X$19</formula>
      <formula>X$18</formula>
    </cfRule>
    <cfRule type="cellIs" dxfId="110" priority="2595" stopIfTrue="1" operator="greaterThan">
      <formula>X$18</formula>
    </cfRule>
    <cfRule type="cellIs" dxfId="109" priority="2596" stopIfTrue="1" operator="lessThan">
      <formula>X$19</formula>
    </cfRule>
  </conditionalFormatting>
  <conditionalFormatting sqref="U51:AB72">
    <cfRule type="cellIs" dxfId="108" priority="2591" stopIfTrue="1" operator="between">
      <formula>U$20</formula>
      <formula>U$19</formula>
    </cfRule>
    <cfRule type="cellIs" dxfId="107" priority="2592" stopIfTrue="1" operator="greaterThan">
      <formula>U$19</formula>
    </cfRule>
    <cfRule type="cellIs" dxfId="106" priority="2593" stopIfTrue="1" operator="lessThan">
      <formula>U$20</formula>
    </cfRule>
  </conditionalFormatting>
  <conditionalFormatting sqref="U51:X72">
    <cfRule type="cellIs" dxfId="105" priority="2588" stopIfTrue="1" operator="between">
      <formula>U$20</formula>
      <formula>U$19</formula>
    </cfRule>
    <cfRule type="cellIs" dxfId="104" priority="2589" stopIfTrue="1" operator="greaterThan">
      <formula>U$19</formula>
    </cfRule>
    <cfRule type="cellIs" dxfId="103" priority="2590" stopIfTrue="1" operator="lessThan">
      <formula>U$20</formula>
    </cfRule>
  </conditionalFormatting>
  <conditionalFormatting sqref="U51:X72">
    <cfRule type="cellIs" dxfId="102" priority="2585" stopIfTrue="1" operator="between">
      <formula>U$20</formula>
      <formula>U$19</formula>
    </cfRule>
    <cfRule type="cellIs" dxfId="101" priority="2586" stopIfTrue="1" operator="greaterThan">
      <formula>U$19</formula>
    </cfRule>
    <cfRule type="cellIs" dxfId="100" priority="2587" stopIfTrue="1" operator="lessThan">
      <formula>U$20</formula>
    </cfRule>
  </conditionalFormatting>
  <conditionalFormatting sqref="U51:X72">
    <cfRule type="cellIs" dxfId="99" priority="2582" stopIfTrue="1" operator="between">
      <formula>U$20</formula>
      <formula>U$19</formula>
    </cfRule>
    <cfRule type="cellIs" dxfId="98" priority="2583" stopIfTrue="1" operator="greaterThan">
      <formula>U$19</formula>
    </cfRule>
    <cfRule type="cellIs" dxfId="97" priority="2584" stopIfTrue="1" operator="lessThan">
      <formula>U$20</formula>
    </cfRule>
  </conditionalFormatting>
  <conditionalFormatting sqref="U51:X72">
    <cfRule type="cellIs" dxfId="96" priority="2579" stopIfTrue="1" operator="between">
      <formula>U$20</formula>
      <formula>U$19</formula>
    </cfRule>
    <cfRule type="cellIs" dxfId="95" priority="2580" stopIfTrue="1" operator="greaterThan">
      <formula>U$19</formula>
    </cfRule>
    <cfRule type="cellIs" dxfId="94" priority="2581" stopIfTrue="1" operator="lessThan">
      <formula>U$20</formula>
    </cfRule>
  </conditionalFormatting>
  <conditionalFormatting sqref="V51:W72">
    <cfRule type="cellIs" dxfId="93" priority="2576" stopIfTrue="1" operator="between">
      <formula>V$20</formula>
      <formula>V$19</formula>
    </cfRule>
    <cfRule type="cellIs" dxfId="92" priority="2577" stopIfTrue="1" operator="greaterThan">
      <formula>V$19</formula>
    </cfRule>
    <cfRule type="cellIs" dxfId="91" priority="2578" stopIfTrue="1" operator="lessThan">
      <formula>V$20</formula>
    </cfRule>
  </conditionalFormatting>
  <conditionalFormatting sqref="V51:Z72">
    <cfRule type="cellIs" dxfId="90" priority="2573" stopIfTrue="1" operator="between">
      <formula>V$20</formula>
      <formula>V$19</formula>
    </cfRule>
    <cfRule type="cellIs" dxfId="89" priority="2574" stopIfTrue="1" operator="greaterThan">
      <formula>V$19</formula>
    </cfRule>
    <cfRule type="cellIs" dxfId="88" priority="2575" stopIfTrue="1" operator="lessThan">
      <formula>V$20</formula>
    </cfRule>
  </conditionalFormatting>
  <conditionalFormatting sqref="Y51:AC72">
    <cfRule type="cellIs" dxfId="87" priority="2570" stopIfTrue="1" operator="between">
      <formula>Y$20</formula>
      <formula>Y$19</formula>
    </cfRule>
    <cfRule type="cellIs" dxfId="86" priority="2571" stopIfTrue="1" operator="greaterThan">
      <formula>Y$19</formula>
    </cfRule>
    <cfRule type="cellIs" dxfId="85" priority="2572" stopIfTrue="1" operator="lessThan">
      <formula>Y$20</formula>
    </cfRule>
  </conditionalFormatting>
  <conditionalFormatting sqref="V51:W72">
    <cfRule type="cellIs" dxfId="84" priority="2567" stopIfTrue="1" operator="between">
      <formula>V$20</formula>
      <formula>V$19</formula>
    </cfRule>
    <cfRule type="cellIs" dxfId="83" priority="2568" stopIfTrue="1" operator="greaterThan">
      <formula>V$19</formula>
    </cfRule>
    <cfRule type="cellIs" dxfId="82" priority="2569" stopIfTrue="1" operator="lessThan">
      <formula>V$20</formula>
    </cfRule>
  </conditionalFormatting>
  <conditionalFormatting sqref="V51:Z72">
    <cfRule type="cellIs" dxfId="81" priority="2564" stopIfTrue="1" operator="between">
      <formula>V$20</formula>
      <formula>V$19</formula>
    </cfRule>
    <cfRule type="cellIs" dxfId="80" priority="2565" stopIfTrue="1" operator="greaterThan">
      <formula>V$19</formula>
    </cfRule>
    <cfRule type="cellIs" dxfId="79" priority="2566" stopIfTrue="1" operator="lessThan">
      <formula>V$20</formula>
    </cfRule>
  </conditionalFormatting>
  <conditionalFormatting sqref="Y51:AC72">
    <cfRule type="cellIs" dxfId="78" priority="2561" stopIfTrue="1" operator="between">
      <formula>Y$20</formula>
      <formula>Y$19</formula>
    </cfRule>
    <cfRule type="cellIs" dxfId="77" priority="2562" stopIfTrue="1" operator="greaterThan">
      <formula>Y$19</formula>
    </cfRule>
    <cfRule type="cellIs" dxfId="76" priority="2563" stopIfTrue="1" operator="lessThan">
      <formula>Y$20</formula>
    </cfRule>
  </conditionalFormatting>
  <conditionalFormatting sqref="AC51:AC72">
    <cfRule type="cellIs" dxfId="75" priority="2555" stopIfTrue="1" operator="between">
      <formula>AC$20</formula>
      <formula>AC$19</formula>
    </cfRule>
    <cfRule type="cellIs" dxfId="74" priority="2556" stopIfTrue="1" operator="greaterThan">
      <formula>AC$19</formula>
    </cfRule>
    <cfRule type="cellIs" dxfId="73" priority="2557" stopIfTrue="1" operator="lessThan">
      <formula>AC$20</formula>
    </cfRule>
  </conditionalFormatting>
  <conditionalFormatting sqref="U51:U72">
    <cfRule type="cellIs" dxfId="72" priority="2528" stopIfTrue="1" operator="between">
      <formula>U$20</formula>
      <formula>U$19</formula>
    </cfRule>
    <cfRule type="cellIs" dxfId="71" priority="2529" stopIfTrue="1" operator="greaterThan">
      <formula>U$19</formula>
    </cfRule>
    <cfRule type="cellIs" dxfId="70" priority="2530" stopIfTrue="1" operator="lessThan">
      <formula>U$20</formula>
    </cfRule>
  </conditionalFormatting>
  <conditionalFormatting sqref="U51:U72">
    <cfRule type="cellIs" dxfId="69" priority="2525" stopIfTrue="1" operator="between">
      <formula>U$20</formula>
      <formula>U$19</formula>
    </cfRule>
    <cfRule type="cellIs" dxfId="68" priority="2526" stopIfTrue="1" operator="greaterThan">
      <formula>U$19</formula>
    </cfRule>
    <cfRule type="cellIs" dxfId="67" priority="2527" stopIfTrue="1" operator="lessThan">
      <formula>U$20</formula>
    </cfRule>
  </conditionalFormatting>
  <conditionalFormatting sqref="AA51:AA72">
    <cfRule type="cellIs" dxfId="66" priority="2522" stopIfTrue="1" operator="between">
      <formula>AA$20</formula>
      <formula>AA$19</formula>
    </cfRule>
    <cfRule type="cellIs" dxfId="65" priority="2523" stopIfTrue="1" operator="greaterThan">
      <formula>AA$19</formula>
    </cfRule>
    <cfRule type="cellIs" dxfId="64" priority="2524" stopIfTrue="1" operator="lessThan">
      <formula>AA$20</formula>
    </cfRule>
  </conditionalFormatting>
  <conditionalFormatting sqref="U51:AO72 AR51:AV72 BA51:BB72 BL51:BQ72">
    <cfRule type="cellIs" dxfId="63" priority="2405" stopIfTrue="1" operator="between">
      <formula>U$20</formula>
      <formula>U$19</formula>
    </cfRule>
    <cfRule type="cellIs" dxfId="62" priority="2406" stopIfTrue="1" operator="greaterThan">
      <formula>U$19</formula>
    </cfRule>
    <cfRule type="cellIs" dxfId="61" priority="2407" stopIfTrue="1" operator="lessThan">
      <formula>U$20</formula>
    </cfRule>
  </conditionalFormatting>
  <conditionalFormatting sqref="V42:Y49">
    <cfRule type="cellIs" dxfId="60" priority="43" stopIfTrue="1" operator="between">
      <formula>V$20</formula>
      <formula>V$19</formula>
    </cfRule>
    <cfRule type="cellIs" dxfId="59" priority="44" stopIfTrue="1" operator="greaterThan">
      <formula>V$19</formula>
    </cfRule>
    <cfRule type="cellIs" dxfId="58" priority="45" stopIfTrue="1" operator="lessThan">
      <formula>V$20</formula>
    </cfRule>
  </conditionalFormatting>
  <conditionalFormatting sqref="V42:Y49">
    <cfRule type="cellIs" dxfId="57" priority="40" stopIfTrue="1" operator="between">
      <formula>V$19</formula>
      <formula>V$18</formula>
    </cfRule>
    <cfRule type="cellIs" dxfId="56" priority="41" stopIfTrue="1" operator="greaterThan">
      <formula>V$18</formula>
    </cfRule>
    <cfRule type="cellIs" dxfId="55" priority="42" stopIfTrue="1" operator="lessThan">
      <formula>V$19</formula>
    </cfRule>
  </conditionalFormatting>
  <conditionalFormatting sqref="X42:Y49">
    <cfRule type="cellIs" dxfId="54" priority="37" stopIfTrue="1" operator="between">
      <formula>X$19</formula>
      <formula>X$18</formula>
    </cfRule>
    <cfRule type="cellIs" dxfId="53" priority="38" stopIfTrue="1" operator="greaterThan">
      <formula>X$18</formula>
    </cfRule>
    <cfRule type="cellIs" dxfId="52" priority="39" stopIfTrue="1" operator="lessThan">
      <formula>X$19</formula>
    </cfRule>
  </conditionalFormatting>
  <conditionalFormatting sqref="V42:Y49">
    <cfRule type="cellIs" dxfId="51" priority="34" stopIfTrue="1" operator="between">
      <formula>V$20</formula>
      <formula>V$19</formula>
    </cfRule>
    <cfRule type="cellIs" dxfId="50" priority="35" stopIfTrue="1" operator="greaterThan">
      <formula>V$19</formula>
    </cfRule>
    <cfRule type="cellIs" dxfId="49" priority="36" stopIfTrue="1" operator="lessThan">
      <formula>V$20</formula>
    </cfRule>
  </conditionalFormatting>
  <conditionalFormatting sqref="V42:X49">
    <cfRule type="cellIs" dxfId="48" priority="31" stopIfTrue="1" operator="between">
      <formula>V$20</formula>
      <formula>V$19</formula>
    </cfRule>
    <cfRule type="cellIs" dxfId="47" priority="32" stopIfTrue="1" operator="greaterThan">
      <formula>V$19</formula>
    </cfRule>
    <cfRule type="cellIs" dxfId="46" priority="33" stopIfTrue="1" operator="lessThan">
      <formula>V$20</formula>
    </cfRule>
  </conditionalFormatting>
  <conditionalFormatting sqref="V42:X49">
    <cfRule type="cellIs" dxfId="45" priority="28" stopIfTrue="1" operator="between">
      <formula>V$20</formula>
      <formula>V$19</formula>
    </cfRule>
    <cfRule type="cellIs" dxfId="44" priority="29" stopIfTrue="1" operator="greaterThan">
      <formula>V$19</formula>
    </cfRule>
    <cfRule type="cellIs" dxfId="43" priority="30" stopIfTrue="1" operator="lessThan">
      <formula>V$20</formula>
    </cfRule>
  </conditionalFormatting>
  <conditionalFormatting sqref="V42:X49">
    <cfRule type="cellIs" dxfId="42" priority="25" stopIfTrue="1" operator="between">
      <formula>V$20</formula>
      <formula>V$19</formula>
    </cfRule>
    <cfRule type="cellIs" dxfId="41" priority="26" stopIfTrue="1" operator="greaterThan">
      <formula>V$19</formula>
    </cfRule>
    <cfRule type="cellIs" dxfId="40" priority="27" stopIfTrue="1" operator="lessThan">
      <formula>V$20</formula>
    </cfRule>
  </conditionalFormatting>
  <conditionalFormatting sqref="V42:X49">
    <cfRule type="cellIs" dxfId="39" priority="22" stopIfTrue="1" operator="between">
      <formula>V$20</formula>
      <formula>V$19</formula>
    </cfRule>
    <cfRule type="cellIs" dxfId="38" priority="23" stopIfTrue="1" operator="greaterThan">
      <formula>V$19</formula>
    </cfRule>
    <cfRule type="cellIs" dxfId="37" priority="24" stopIfTrue="1" operator="lessThan">
      <formula>V$20</formula>
    </cfRule>
  </conditionalFormatting>
  <conditionalFormatting sqref="V42:W49">
    <cfRule type="cellIs" dxfId="36" priority="19" stopIfTrue="1" operator="between">
      <formula>V$20</formula>
      <formula>V$19</formula>
    </cfRule>
    <cfRule type="cellIs" dxfId="35" priority="20" stopIfTrue="1" operator="greaterThan">
      <formula>V$19</formula>
    </cfRule>
    <cfRule type="cellIs" dxfId="34" priority="21" stopIfTrue="1" operator="lessThan">
      <formula>V$20</formula>
    </cfRule>
  </conditionalFormatting>
  <conditionalFormatting sqref="V42:Y49">
    <cfRule type="cellIs" dxfId="33" priority="16" stopIfTrue="1" operator="between">
      <formula>V$20</formula>
      <formula>V$19</formula>
    </cfRule>
    <cfRule type="cellIs" dxfId="32" priority="17" stopIfTrue="1" operator="greaterThan">
      <formula>V$19</formula>
    </cfRule>
    <cfRule type="cellIs" dxfId="31" priority="18" stopIfTrue="1" operator="lessThan">
      <formula>V$20</formula>
    </cfRule>
  </conditionalFormatting>
  <conditionalFormatting sqref="Y42:Y49">
    <cfRule type="cellIs" dxfId="30" priority="13" stopIfTrue="1" operator="between">
      <formula>Y$20</formula>
      <formula>Y$19</formula>
    </cfRule>
    <cfRule type="cellIs" dxfId="29" priority="14" stopIfTrue="1" operator="greaterThan">
      <formula>Y$19</formula>
    </cfRule>
    <cfRule type="cellIs" dxfId="28" priority="15" stopIfTrue="1" operator="lessThan">
      <formula>Y$20</formula>
    </cfRule>
  </conditionalFormatting>
  <conditionalFormatting sqref="V42:W49">
    <cfRule type="cellIs" dxfId="27" priority="10" stopIfTrue="1" operator="between">
      <formula>V$20</formula>
      <formula>V$19</formula>
    </cfRule>
    <cfRule type="cellIs" dxfId="26" priority="11" stopIfTrue="1" operator="greaterThan">
      <formula>V$19</formula>
    </cfRule>
    <cfRule type="cellIs" dxfId="25" priority="12" stopIfTrue="1" operator="lessThan">
      <formula>V$20</formula>
    </cfRule>
  </conditionalFormatting>
  <conditionalFormatting sqref="V42:Y49">
    <cfRule type="cellIs" dxfId="24" priority="7" stopIfTrue="1" operator="between">
      <formula>V$20</formula>
      <formula>V$19</formula>
    </cfRule>
    <cfRule type="cellIs" dxfId="23" priority="8" stopIfTrue="1" operator="greaterThan">
      <formula>V$19</formula>
    </cfRule>
    <cfRule type="cellIs" dxfId="22" priority="9" stopIfTrue="1" operator="lessThan">
      <formula>V$20</formula>
    </cfRule>
  </conditionalFormatting>
  <conditionalFormatting sqref="Y42:Y49">
    <cfRule type="cellIs" dxfId="21" priority="4" stopIfTrue="1" operator="between">
      <formula>Y$20</formula>
      <formula>Y$19</formula>
    </cfRule>
    <cfRule type="cellIs" dxfId="20" priority="5" stopIfTrue="1" operator="greaterThan">
      <formula>Y$19</formula>
    </cfRule>
    <cfRule type="cellIs" dxfId="19" priority="6" stopIfTrue="1" operator="lessThan">
      <formula>Y$20</formula>
    </cfRule>
  </conditionalFormatting>
  <conditionalFormatting sqref="V42:Y49">
    <cfRule type="cellIs" dxfId="18" priority="1" stopIfTrue="1" operator="between">
      <formula>V$20</formula>
      <formula>V$19</formula>
    </cfRule>
    <cfRule type="cellIs" dxfId="17" priority="2" stopIfTrue="1" operator="greaterThan">
      <formula>V$19</formula>
    </cfRule>
    <cfRule type="cellIs" dxfId="16" priority="3" stopIfTrue="1" operator="lessThan">
      <formula>V$20</formula>
    </cfRule>
  </conditionalFormatting>
  <dataValidations count="3">
    <dataValidation type="list" allowBlank="1" showInputMessage="1" showErrorMessage="1" sqref="I13:XFD13" xr:uid="{00000000-0002-0000-0300-000000000000}">
      <formula1>"DoubleSides,SingleSide-USL,SingleSide-LSL,Actual Yield (n&gt;=100),Go/NoGo Gauge (n&gt;=100)"</formula1>
    </dataValidation>
    <dataValidation type="list" allowBlank="1" showInputMessage="1" showErrorMessage="1" sqref="I8:XFD8" xr:uid="{00000000-0002-0000-0300-000001000000}">
      <formula1>"Overall Profile or Flatness, Measurement Point Data, Non-Profile Measurement"</formula1>
    </dataValidation>
    <dataValidation allowBlank="1" showInputMessage="1" showErrorMessage="1" error="-Dim No. already exists! You can input the Dim No. with different suffix. _x000d_-同样的尺寸编码已经存在，你可以在尺寸编码后加上不同后缀。 " sqref="I6:AB6" xr:uid="{00000000-0002-0000-0300-000002000000}"/>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700417" r:id="rId4" name="Button 1">
              <controlPr defaultSize="0" print="0" autoFill="0" autoPict="0" macro="[0]!Shippable">
                <anchor moveWithCells="1" sizeWithCells="1">
                  <from>
                    <xdr:col>2</xdr:col>
                    <xdr:colOff>190500</xdr:colOff>
                    <xdr:row>0</xdr:row>
                    <xdr:rowOff>47625</xdr:rowOff>
                  </from>
                  <to>
                    <xdr:col>4</xdr:col>
                    <xdr:colOff>0</xdr:colOff>
                    <xdr:row>2</xdr:row>
                    <xdr:rowOff>66675</xdr:rowOff>
                  </to>
                </anchor>
              </controlPr>
            </control>
          </mc:Choice>
        </mc:AlternateContent>
        <mc:AlternateContent xmlns:mc="http://schemas.openxmlformats.org/markup-compatibility/2006">
          <mc:Choice Requires="x14">
            <control shapeId="700418" r:id="rId5" name="Button 2">
              <controlPr defaultSize="0" print="0" autoFill="0" autoPict="0" macro="[0]!csvexport">
                <anchor moveWithCells="1" sizeWithCells="1">
                  <from>
                    <xdr:col>5</xdr:col>
                    <xdr:colOff>266700</xdr:colOff>
                    <xdr:row>0</xdr:row>
                    <xdr:rowOff>76200</xdr:rowOff>
                  </from>
                  <to>
                    <xdr:col>7</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V1024"/>
  <sheetViews>
    <sheetView showGridLines="0" zoomScale="75" workbookViewId="0">
      <selection activeCell="BQ9" sqref="BQ9"/>
    </sheetView>
  </sheetViews>
  <sheetFormatPr defaultColWidth="10.75" defaultRowHeight="12.75"/>
  <cols>
    <col min="1" max="1" width="10.75" style="10"/>
    <col min="2" max="2" width="20.875" style="10" customWidth="1"/>
    <col min="3" max="3" width="13.125" style="10" customWidth="1"/>
    <col min="4" max="8" width="10.875" style="33" bestFit="1" customWidth="1"/>
    <col min="9" max="9" width="12.25" style="33" bestFit="1" customWidth="1"/>
    <col min="10" max="10" width="10.875" style="33" bestFit="1" customWidth="1"/>
    <col min="11" max="11" width="10.75" style="10"/>
    <col min="12" max="12" width="13.75" style="10" customWidth="1"/>
    <col min="13" max="13" width="20.875" style="10" bestFit="1" customWidth="1"/>
    <col min="14" max="14" width="13.125" style="10" bestFit="1" customWidth="1"/>
    <col min="15" max="19" width="10.875" style="10" bestFit="1" customWidth="1"/>
    <col min="20" max="20" width="12.25" style="10" bestFit="1" customWidth="1"/>
    <col min="21" max="21" width="10.875" style="10" bestFit="1" customWidth="1"/>
    <col min="22" max="16384" width="10.75" style="10"/>
  </cols>
  <sheetData>
    <row r="2" spans="2:22" s="11" customFormat="1" ht="27" customHeight="1">
      <c r="B2" s="125" t="s">
        <v>54</v>
      </c>
      <c r="C2" s="126" t="s">
        <v>180</v>
      </c>
      <c r="D2" s="37" t="str">
        <f ca="1">INDIRECT("C2")&amp;"4:4"</f>
        <v>Cpk!4:4</v>
      </c>
      <c r="E2" s="37"/>
      <c r="F2" s="33"/>
      <c r="G2" s="33"/>
      <c r="H2" s="33"/>
      <c r="I2" s="33"/>
      <c r="J2" s="33"/>
      <c r="M2" s="107" t="s">
        <v>62</v>
      </c>
      <c r="N2" s="108" t="s">
        <v>180</v>
      </c>
      <c r="O2" s="37" t="str">
        <f ca="1">INDIRECT("N2")&amp;"4:4"</f>
        <v>Cpk!4:4</v>
      </c>
      <c r="Q2" s="13"/>
      <c r="R2" s="12"/>
      <c r="S2" s="12"/>
      <c r="T2" s="12"/>
      <c r="U2" s="12"/>
    </row>
    <row r="3" spans="2:22" s="14" customFormat="1" ht="27" customHeight="1">
      <c r="B3" s="125" t="s">
        <v>5</v>
      </c>
      <c r="C3" s="127" t="s">
        <v>183</v>
      </c>
      <c r="D3" s="37" t="str">
        <f ca="1">INDIRECT("C2")&amp;"7:7"</f>
        <v>Cpk!7:7</v>
      </c>
      <c r="E3" s="139"/>
      <c r="F3" s="17"/>
      <c r="G3" s="17"/>
      <c r="H3" s="33"/>
      <c r="I3" s="33"/>
      <c r="J3" s="33"/>
      <c r="K3" s="18"/>
      <c r="M3" s="107" t="s">
        <v>63</v>
      </c>
      <c r="N3" s="109" t="s">
        <v>157</v>
      </c>
      <c r="O3" s="37" t="str">
        <f ca="1">INDIRECT("N2")&amp;"7:7"</f>
        <v>Cpk!7:7</v>
      </c>
    </row>
    <row r="4" spans="2:22" s="14" customFormat="1" ht="23.1" customHeight="1">
      <c r="B4" s="125" t="s">
        <v>55</v>
      </c>
      <c r="C4" s="128" t="e">
        <f ca="1">INDIRECT(CONCATENATE(INDIRECT("C2"),ADDRESS(7,MATCH($C$3,INDIRECT($D$2),0))))</f>
        <v>#REF!</v>
      </c>
      <c r="D4" s="34"/>
      <c r="E4" s="34"/>
      <c r="F4" s="34"/>
      <c r="G4" s="33"/>
      <c r="H4" s="33"/>
      <c r="I4" s="33"/>
      <c r="J4" s="33"/>
      <c r="M4" s="107" t="s">
        <v>64</v>
      </c>
      <c r="N4" s="110" t="e">
        <f ca="1">INDIRECT(CONCATENATE(INDIRECT("N2"),ADDRESS(7,MATCH($N$3,INDIRECT(O2),0))))</f>
        <v>#REF!</v>
      </c>
      <c r="O4" s="31"/>
      <c r="P4" s="31"/>
      <c r="Q4" s="31"/>
    </row>
    <row r="5" spans="2:22" s="14" customFormat="1" ht="23.1" customHeight="1">
      <c r="B5" s="125" t="s">
        <v>56</v>
      </c>
      <c r="C5" s="129" t="e">
        <f ca="1">SUBSTITUTE(ADDRESS(6,MATCH(C3,INDIRECT($D$2),0),4),6,"")</f>
        <v>#REF!</v>
      </c>
      <c r="D5" s="37"/>
      <c r="E5" s="114" t="e">
        <f ca="1">IF(INDIRECT(INDIRECT("C2")&amp;CONCATENATE($C$5,ROW(C13)))="SingleSide-USL","",C8)</f>
        <v>#REF!</v>
      </c>
      <c r="F5" s="114" t="e">
        <f ca="1">C6</f>
        <v>#REF!</v>
      </c>
      <c r="G5" s="114" t="e">
        <f ca="1">IF(INDIRECT(INDIRECT("C2")&amp;CONCATENATE($C$5,ROW(C13)))="SingleSide-LSL","",C7)</f>
        <v>#REF!</v>
      </c>
      <c r="H5" s="114" t="e">
        <f ca="1">C12-3*C11</f>
        <v>#REF!</v>
      </c>
      <c r="I5" s="114" t="e">
        <f ca="1">C12</f>
        <v>#REF!</v>
      </c>
      <c r="J5" s="114" t="e">
        <f ca="1">C12+3*C11</f>
        <v>#REF!</v>
      </c>
      <c r="K5" s="33"/>
      <c r="M5" s="107" t="s">
        <v>65</v>
      </c>
      <c r="N5" s="111" t="e">
        <f ca="1">SUBSTITUTE(ADDRESS(6,MATCH(N3,INDIRECT(O2),0),4),6,"")</f>
        <v>#REF!</v>
      </c>
      <c r="P5" s="114" t="e">
        <f ca="1">IF(INDIRECT(INDIRECT("N2")&amp;CONCATENATE($N$5,ROW(C8)))="SingleSide-USL","",N8)</f>
        <v>#REF!</v>
      </c>
      <c r="Q5" s="114" t="e">
        <f ca="1">N6</f>
        <v>#REF!</v>
      </c>
      <c r="R5" s="114" t="e">
        <f ca="1">IF(INDIRECT(INDIRECT("N2")&amp;CONCATENATE($N$5,ROW(C8)))="SingleSide-LSL","",N7)</f>
        <v>#REF!</v>
      </c>
      <c r="S5" s="114" t="e">
        <f ca="1">N12-3*N11</f>
        <v>#REF!</v>
      </c>
      <c r="T5" s="114" t="e">
        <f ca="1">N12</f>
        <v>#REF!</v>
      </c>
      <c r="U5" s="114" t="e">
        <f ca="1">N12+3*N11</f>
        <v>#REF!</v>
      </c>
    </row>
    <row r="6" spans="2:22" s="14" customFormat="1" ht="23.1" customHeight="1">
      <c r="B6" s="125" t="s">
        <v>47</v>
      </c>
      <c r="C6" s="130" t="e">
        <f ca="1">INDIRECT(INDIRECT("C2")&amp;CONCATENATE($C$5,ROW(C14)))</f>
        <v>#REF!</v>
      </c>
      <c r="D6" s="37"/>
      <c r="E6" s="115" t="s">
        <v>101</v>
      </c>
      <c r="F6" s="115" t="s">
        <v>14</v>
      </c>
      <c r="G6" s="115" t="s">
        <v>78</v>
      </c>
      <c r="H6" s="116" t="s">
        <v>79</v>
      </c>
      <c r="I6" s="115" t="s">
        <v>22</v>
      </c>
      <c r="J6" s="116" t="s">
        <v>81</v>
      </c>
      <c r="K6" s="33"/>
      <c r="M6" s="107" t="s">
        <v>66</v>
      </c>
      <c r="N6" s="112" t="e">
        <f ca="1">INDIRECT(INDIRECT("N2")&amp;CONCATENATE($N$5,ROW(C14)))</f>
        <v>#REF!</v>
      </c>
      <c r="P6" s="115" t="s">
        <v>101</v>
      </c>
      <c r="Q6" s="115" t="s">
        <v>14</v>
      </c>
      <c r="R6" s="115" t="s">
        <v>78</v>
      </c>
      <c r="S6" s="116" t="s">
        <v>79</v>
      </c>
      <c r="T6" s="115" t="s">
        <v>22</v>
      </c>
      <c r="U6" s="116" t="s">
        <v>81</v>
      </c>
    </row>
    <row r="7" spans="2:22" s="14" customFormat="1" ht="23.1" customHeight="1">
      <c r="B7" s="125" t="s">
        <v>78</v>
      </c>
      <c r="C7" s="130" t="e">
        <f ca="1">INDIRECT(INDIRECT("C2")&amp;CONCATENATE($C$5,ROW(C19)))</f>
        <v>#REF!</v>
      </c>
      <c r="D7" s="37" t="e">
        <f ca="1">MAX(I23:I84)</f>
        <v>#REF!</v>
      </c>
      <c r="E7" s="39" t="e">
        <f t="shared" ref="E7:J7" ca="1" si="0">IF(E5="","",(E5-$E$22)/(MAX($F$22:$F$84)-MIN($E$22:$E$84)))</f>
        <v>#REF!</v>
      </c>
      <c r="F7" s="39" t="e">
        <f t="shared" ca="1" si="0"/>
        <v>#REF!</v>
      </c>
      <c r="G7" s="39" t="e">
        <f t="shared" ca="1" si="0"/>
        <v>#REF!</v>
      </c>
      <c r="H7" s="39" t="e">
        <f t="shared" ca="1" si="0"/>
        <v>#REF!</v>
      </c>
      <c r="I7" s="39" t="e">
        <f t="shared" ca="1" si="0"/>
        <v>#REF!</v>
      </c>
      <c r="J7" s="39" t="e">
        <f t="shared" ca="1" si="0"/>
        <v>#REF!</v>
      </c>
      <c r="K7" s="37"/>
      <c r="L7" s="149"/>
      <c r="M7" s="107" t="s">
        <v>67</v>
      </c>
      <c r="N7" s="112" t="e">
        <f ca="1">INDIRECT(INDIRECT("N2")&amp;CONCATENATE($N$5,ROW(C19)))</f>
        <v>#REF!</v>
      </c>
      <c r="O7" s="10" t="e">
        <f ca="1">MAX(T23:T84)</f>
        <v>#REF!</v>
      </c>
      <c r="P7" s="39" t="e">
        <f t="shared" ref="P7:U7" ca="1" si="1">IF(P5="","",(P5-$P$22)/(MAX($Q$22:$Q$84)-MIN($P$22:$P$84)))</f>
        <v>#REF!</v>
      </c>
      <c r="Q7" s="39" t="e">
        <f t="shared" ca="1" si="1"/>
        <v>#REF!</v>
      </c>
      <c r="R7" s="39" t="e">
        <f t="shared" ca="1" si="1"/>
        <v>#REF!</v>
      </c>
      <c r="S7" s="39" t="e">
        <f t="shared" ca="1" si="1"/>
        <v>#REF!</v>
      </c>
      <c r="T7" s="39" t="e">
        <f t="shared" ca="1" si="1"/>
        <v>#REF!</v>
      </c>
      <c r="U7" s="39" t="e">
        <f t="shared" ca="1" si="1"/>
        <v>#REF!</v>
      </c>
    </row>
    <row r="8" spans="2:22" s="14" customFormat="1" ht="23.1" customHeight="1">
      <c r="B8" s="125" t="s">
        <v>57</v>
      </c>
      <c r="C8" s="130" t="e">
        <f ca="1">INDIRECT(INDIRECT("C2")&amp;CONCATENATE($C$5,ROW(C20)))</f>
        <v>#REF!</v>
      </c>
      <c r="D8" s="37">
        <v>0</v>
      </c>
      <c r="E8" s="39" t="e">
        <f t="shared" ref="E8:J8" ca="1" si="2">E7</f>
        <v>#REF!</v>
      </c>
      <c r="F8" s="39" t="e">
        <f t="shared" ca="1" si="2"/>
        <v>#REF!</v>
      </c>
      <c r="G8" s="39" t="e">
        <f t="shared" ca="1" si="2"/>
        <v>#REF!</v>
      </c>
      <c r="H8" s="39" t="e">
        <f t="shared" ca="1" si="2"/>
        <v>#REF!</v>
      </c>
      <c r="I8" s="39" t="e">
        <f t="shared" ca="1" si="2"/>
        <v>#REF!</v>
      </c>
      <c r="J8" s="39" t="e">
        <f t="shared" ca="1" si="2"/>
        <v>#REF!</v>
      </c>
      <c r="K8" s="37"/>
      <c r="L8" s="149"/>
      <c r="M8" s="107" t="s">
        <v>68</v>
      </c>
      <c r="N8" s="112" t="e">
        <f ca="1">INDIRECT(INDIRECT("N2")&amp;CONCATENATE($N$5,ROW(C20)))</f>
        <v>#REF!</v>
      </c>
      <c r="O8" s="10">
        <v>0</v>
      </c>
      <c r="P8" s="39" t="e">
        <f t="shared" ref="P8:U8" ca="1" si="3">P7</f>
        <v>#REF!</v>
      </c>
      <c r="Q8" s="39" t="e">
        <f t="shared" ca="1" si="3"/>
        <v>#REF!</v>
      </c>
      <c r="R8" s="39" t="e">
        <f t="shared" ca="1" si="3"/>
        <v>#REF!</v>
      </c>
      <c r="S8" s="39" t="e">
        <f t="shared" ca="1" si="3"/>
        <v>#REF!</v>
      </c>
      <c r="T8" s="39" t="e">
        <f t="shared" ca="1" si="3"/>
        <v>#REF!</v>
      </c>
      <c r="U8" s="39" t="e">
        <f t="shared" ca="1" si="3"/>
        <v>#REF!</v>
      </c>
    </row>
    <row r="9" spans="2:22" s="14" customFormat="1" ht="23.1" customHeight="1">
      <c r="B9" s="125" t="s">
        <v>58</v>
      </c>
      <c r="C9" s="130" t="e">
        <f ca="1">INDIRECT(INDIRECT("C2")&amp;CONCATENATE($C$5,ROW(C23)))</f>
        <v>#REF!</v>
      </c>
      <c r="D9" s="37"/>
      <c r="E9" s="40"/>
      <c r="F9" s="40"/>
      <c r="G9" s="40"/>
      <c r="H9" s="40"/>
      <c r="I9" s="40"/>
      <c r="J9" s="40"/>
      <c r="K9" s="37"/>
      <c r="L9" s="149"/>
      <c r="M9" s="107" t="s">
        <v>69</v>
      </c>
      <c r="N9" s="112" t="e">
        <f ca="1">INDIRECT(INDIRECT("N2")&amp;CONCATENATE($N$5,ROW(C23)))</f>
        <v>#REF!</v>
      </c>
      <c r="P9" s="36"/>
      <c r="Q9" s="36"/>
      <c r="R9" s="36"/>
      <c r="S9" s="36"/>
      <c r="T9" s="36"/>
      <c r="U9" s="36"/>
    </row>
    <row r="10" spans="2:22" s="14" customFormat="1" ht="23.1" customHeight="1">
      <c r="B10" s="125" t="s">
        <v>59</v>
      </c>
      <c r="C10" s="130" t="e">
        <f ca="1">INDIRECT(INDIRECT("C2")&amp;CONCATENATE($C$5,ROW(C24)))</f>
        <v>#REF!</v>
      </c>
      <c r="D10" s="37"/>
      <c r="E10" s="37"/>
      <c r="F10" s="37"/>
      <c r="G10" s="37"/>
      <c r="H10" s="37"/>
      <c r="I10" s="37"/>
      <c r="J10" s="37"/>
      <c r="K10" s="37"/>
      <c r="L10" s="149"/>
      <c r="M10" s="107" t="s">
        <v>70</v>
      </c>
      <c r="N10" s="112" t="e">
        <f ca="1">INDIRECT(INDIRECT("N2")&amp;CONCATENATE($N$5,ROW(C24)))</f>
        <v>#REF!</v>
      </c>
      <c r="O10" s="10"/>
      <c r="P10" s="10"/>
      <c r="Q10" s="10"/>
      <c r="R10" s="10"/>
      <c r="S10" s="10"/>
      <c r="T10" s="10"/>
      <c r="U10" s="10"/>
    </row>
    <row r="11" spans="2:22" s="14" customFormat="1" ht="23.1" customHeight="1">
      <c r="B11" s="125" t="s">
        <v>60</v>
      </c>
      <c r="C11" s="129" t="e">
        <f ca="1">INDIRECT(INDIRECT("C2")&amp;CONCATENATE($C$5,ROW(C21)))</f>
        <v>#REF!</v>
      </c>
      <c r="D11" s="37"/>
      <c r="E11" s="37"/>
      <c r="F11" s="37"/>
      <c r="G11" s="37"/>
      <c r="H11" s="37"/>
      <c r="I11" s="37"/>
      <c r="J11" s="37"/>
      <c r="K11" s="37"/>
      <c r="L11" s="149"/>
      <c r="M11" s="107" t="s">
        <v>71</v>
      </c>
      <c r="N11" s="111" t="e">
        <f ca="1">INDIRECT(INDIRECT("N2")&amp;CONCATENATE($N$5,ROW(C21)))</f>
        <v>#REF!</v>
      </c>
      <c r="O11" s="10"/>
      <c r="P11" s="10"/>
      <c r="Q11" s="10"/>
      <c r="R11" s="10"/>
      <c r="S11" s="10"/>
      <c r="T11" s="10"/>
      <c r="U11" s="10"/>
      <c r="V11" s="11"/>
    </row>
    <row r="12" spans="2:22" s="14" customFormat="1" ht="23.1" customHeight="1">
      <c r="B12" s="125" t="s">
        <v>22</v>
      </c>
      <c r="C12" s="130" t="e">
        <f ca="1">INDIRECT(INDIRECT("C2")&amp;CONCATENATE($C$5,ROW(C22)))</f>
        <v>#REF!</v>
      </c>
      <c r="D12" s="37"/>
      <c r="E12" s="37"/>
      <c r="F12" s="37"/>
      <c r="G12" s="37"/>
      <c r="H12" s="37"/>
      <c r="I12" s="37"/>
      <c r="J12" s="37"/>
      <c r="K12" s="37"/>
      <c r="L12" s="149"/>
      <c r="M12" s="107" t="s">
        <v>72</v>
      </c>
      <c r="N12" s="112" t="e">
        <f ca="1">INDIRECT(INDIRECT("N2")&amp;CONCATENATE($N$5,ROW(C22)))</f>
        <v>#REF!</v>
      </c>
      <c r="O12" s="10"/>
      <c r="P12" s="10"/>
      <c r="Q12" s="10"/>
      <c r="R12" s="10"/>
      <c r="S12" s="10"/>
      <c r="T12" s="10"/>
      <c r="U12" s="10"/>
      <c r="V12" s="11"/>
    </row>
    <row r="13" spans="2:22" s="14" customFormat="1" ht="23.1" customHeight="1">
      <c r="B13" s="125" t="s">
        <v>13</v>
      </c>
      <c r="C13" s="130" t="e">
        <f ca="1">INDIRECT(INDIRECT("C2")&amp;CONCATENATE($C$5,ROW(C25)))</f>
        <v>#REF!</v>
      </c>
      <c r="D13" s="37"/>
      <c r="E13" s="37"/>
      <c r="F13" s="37"/>
      <c r="G13" s="37"/>
      <c r="H13" s="37"/>
      <c r="I13" s="37"/>
      <c r="J13" s="37"/>
      <c r="K13" s="37"/>
      <c r="L13" s="149"/>
      <c r="M13" s="107" t="s">
        <v>73</v>
      </c>
      <c r="N13" s="112" t="e">
        <f ca="1">INDIRECT(INDIRECT("N2")&amp;CONCATENATE($N$5,ROW(C25)))</f>
        <v>#REF!</v>
      </c>
      <c r="O13" s="10"/>
      <c r="P13" s="10"/>
      <c r="Q13" s="10"/>
      <c r="R13" s="10"/>
      <c r="S13" s="10"/>
      <c r="T13" s="10"/>
      <c r="U13" s="10"/>
      <c r="V13" s="11"/>
    </row>
    <row r="14" spans="2:22" s="14" customFormat="1" ht="23.1" customHeight="1">
      <c r="B14" s="125" t="s">
        <v>35</v>
      </c>
      <c r="C14" s="130" t="e">
        <f ca="1">INDIRECT(INDIRECT("C2")&amp;CONCATENATE($C$5,ROW(C28)))</f>
        <v>#REF!</v>
      </c>
      <c r="D14" s="37"/>
      <c r="E14" s="37"/>
      <c r="F14" s="37"/>
      <c r="G14" s="37"/>
      <c r="H14" s="37"/>
      <c r="I14" s="37"/>
      <c r="J14" s="37"/>
      <c r="K14" s="37"/>
      <c r="L14" s="149"/>
      <c r="M14" s="107" t="s">
        <v>74</v>
      </c>
      <c r="N14" s="112" t="e">
        <f ca="1">INDIRECT(INDIRECT("N2")&amp;CONCATENATE($N$5,ROW(C28)))</f>
        <v>#REF!</v>
      </c>
      <c r="O14" s="10"/>
      <c r="P14" s="10"/>
      <c r="Q14" s="10"/>
      <c r="R14" s="10"/>
      <c r="S14" s="10"/>
      <c r="T14" s="10"/>
      <c r="U14" s="10"/>
      <c r="V14" s="11"/>
    </row>
    <row r="15" spans="2:22" s="14" customFormat="1" ht="23.1" customHeight="1">
      <c r="B15" s="125" t="s">
        <v>34</v>
      </c>
      <c r="C15" s="131" t="e">
        <f ca="1">INDIRECT(INDIRECT("C2")&amp;CONCATENATE($C$5,ROW(C30)))</f>
        <v>#REF!</v>
      </c>
      <c r="D15" s="37"/>
      <c r="E15" s="37"/>
      <c r="F15" s="37"/>
      <c r="G15" s="37"/>
      <c r="H15" s="37"/>
      <c r="I15" s="37"/>
      <c r="J15" s="37"/>
      <c r="K15" s="37"/>
      <c r="L15" s="149"/>
      <c r="M15" s="107" t="s">
        <v>75</v>
      </c>
      <c r="N15" s="113" t="e">
        <f ca="1">INDIRECT(INDIRECT("N2")&amp;CONCATENATE($N$5,ROW(C30)))</f>
        <v>#REF!</v>
      </c>
      <c r="O15" s="10"/>
      <c r="P15" s="10"/>
      <c r="Q15" s="10"/>
      <c r="R15" s="10"/>
      <c r="S15" s="10"/>
      <c r="T15" s="10"/>
      <c r="U15" s="10"/>
      <c r="V15" s="11"/>
    </row>
    <row r="16" spans="2:22" ht="23.1" customHeight="1">
      <c r="B16" s="125" t="s">
        <v>52</v>
      </c>
      <c r="C16" s="130" t="e">
        <f ca="1">INDIRECT(INDIRECT("C2")&amp;CONCATENATE($C$5,ROW(C31)))</f>
        <v>#REF!</v>
      </c>
      <c r="D16" s="37"/>
      <c r="E16" s="37"/>
      <c r="F16" s="37"/>
      <c r="G16" s="37"/>
      <c r="H16" s="37"/>
      <c r="I16" s="37"/>
      <c r="J16" s="37"/>
      <c r="K16" s="37"/>
      <c r="L16" s="149"/>
      <c r="M16" s="107" t="s">
        <v>52</v>
      </c>
      <c r="N16" s="112" t="e">
        <f ca="1">INDIRECT(INDIRECT("N2")&amp;CONCATENATE($N$5,ROW(C31)))</f>
        <v>#REF!</v>
      </c>
      <c r="V16" s="11"/>
    </row>
    <row r="17" spans="2:21" s="33" customFormat="1">
      <c r="B17" s="41" t="s">
        <v>61</v>
      </c>
      <c r="C17" s="42" t="e">
        <f ca="1">C9-C10</f>
        <v>#REF!</v>
      </c>
      <c r="D17" s="45" t="e">
        <f ca="1">POWER(0.1,LEN(MID(TEXT(C9,".##########"),SEARCH(".",TEXT(C9,".##########")),10))-1)</f>
        <v>#REF!</v>
      </c>
      <c r="E17" s="37"/>
      <c r="F17" s="37"/>
      <c r="G17" s="37"/>
      <c r="H17" s="37"/>
      <c r="I17" s="37"/>
      <c r="J17" s="37"/>
      <c r="K17" s="37"/>
      <c r="L17" s="149"/>
      <c r="M17" s="40" t="s">
        <v>82</v>
      </c>
      <c r="N17" s="42" t="e">
        <f ca="1">N9-N10</f>
        <v>#REF!</v>
      </c>
      <c r="O17" s="45" t="e">
        <f ca="1">POWER(0.1,LEN(MID(TEXT(N9,".##########"),SEARCH(".",TEXT(N9,".##########")),10))-1)</f>
        <v>#REF!</v>
      </c>
    </row>
    <row r="18" spans="2:21" s="33" customFormat="1">
      <c r="B18" s="40" t="s">
        <v>15</v>
      </c>
      <c r="C18" s="42" t="e">
        <f ca="1">IF(D17=1,0.01,D17)</f>
        <v>#REF!</v>
      </c>
      <c r="D18" s="37"/>
      <c r="E18" s="37"/>
      <c r="F18" s="37"/>
      <c r="G18" s="37"/>
      <c r="H18" s="37"/>
      <c r="I18" s="37"/>
      <c r="J18" s="37"/>
      <c r="K18" s="37"/>
      <c r="L18" s="149"/>
      <c r="M18" s="40" t="s">
        <v>83</v>
      </c>
      <c r="N18" s="42" t="e">
        <f ca="1">IF(O17=1,0.01,O17)</f>
        <v>#REF!</v>
      </c>
    </row>
    <row r="19" spans="2:21" s="33" customFormat="1">
      <c r="B19" s="40" t="s">
        <v>16</v>
      </c>
      <c r="C19" s="42">
        <f ca="1">COUNT(INDIRECT(CONCATENATE(INDIRECT("C2"),C5&amp;41,":",C5&amp;ROWS(C:C))))</f>
        <v>0</v>
      </c>
      <c r="D19" s="37"/>
      <c r="E19" s="37"/>
      <c r="F19" s="37"/>
      <c r="G19" s="37"/>
      <c r="H19" s="37"/>
      <c r="I19" s="37"/>
      <c r="J19" s="37"/>
      <c r="K19" s="37"/>
      <c r="L19" s="149"/>
      <c r="M19" s="40" t="s">
        <v>84</v>
      </c>
      <c r="N19" s="42">
        <f ca="1">COUNT(INDIRECT(CONCATENATE(INDIRECT("N2"),N5&amp;36,":",N5&amp;ROWS(C:C))))</f>
        <v>0</v>
      </c>
    </row>
    <row r="20" spans="2:21" s="33" customFormat="1">
      <c r="B20" s="40" t="s">
        <v>17</v>
      </c>
      <c r="C20" s="43" t="e">
        <f ca="1">ROUND((1+3.32*LOG($C$19)),0)</f>
        <v>#NUM!</v>
      </c>
      <c r="D20" s="37"/>
      <c r="E20" s="37"/>
      <c r="F20" s="37"/>
      <c r="G20" s="37"/>
      <c r="H20" s="37"/>
      <c r="I20" s="37"/>
      <c r="J20" s="37"/>
      <c r="K20" s="37"/>
      <c r="L20" s="149"/>
      <c r="M20" s="40" t="s">
        <v>85</v>
      </c>
      <c r="N20" s="43" t="e">
        <f ca="1">ROUND((1+3.32*LOG($N$19)),0)</f>
        <v>#NUM!</v>
      </c>
    </row>
    <row r="21" spans="2:21" s="33" customFormat="1">
      <c r="B21" s="40" t="s">
        <v>18</v>
      </c>
      <c r="C21" s="44" t="e">
        <f ca="1">C17/C20</f>
        <v>#REF!</v>
      </c>
      <c r="D21" s="37"/>
      <c r="E21" s="37" t="s">
        <v>88</v>
      </c>
      <c r="F21" s="37" t="s">
        <v>89</v>
      </c>
      <c r="G21" s="37" t="s">
        <v>90</v>
      </c>
      <c r="H21" s="37" t="s">
        <v>91</v>
      </c>
      <c r="I21" s="37" t="s">
        <v>92</v>
      </c>
      <c r="J21" s="37" t="s">
        <v>93</v>
      </c>
      <c r="K21" s="37"/>
      <c r="L21" s="149"/>
      <c r="M21" s="40" t="s">
        <v>86</v>
      </c>
      <c r="N21" s="44" t="e">
        <f ca="1">N17/N20</f>
        <v>#REF!</v>
      </c>
      <c r="O21" s="37"/>
      <c r="P21" s="37" t="s">
        <v>26</v>
      </c>
      <c r="Q21" s="37" t="s">
        <v>27</v>
      </c>
      <c r="R21" s="37" t="s">
        <v>28</v>
      </c>
      <c r="S21" s="37" t="s">
        <v>29</v>
      </c>
      <c r="T21" s="37" t="s">
        <v>77</v>
      </c>
      <c r="U21" s="37" t="s">
        <v>80</v>
      </c>
    </row>
    <row r="22" spans="2:21" s="33" customFormat="1">
      <c r="B22" s="40" t="s">
        <v>19</v>
      </c>
      <c r="C22" s="42">
        <f ca="1">COUNT(INDIRECT(CONCATENATE("D22",":","D",ROWS(D:D))))</f>
        <v>2</v>
      </c>
      <c r="D22" s="37">
        <v>0</v>
      </c>
      <c r="E22" s="38" t="e">
        <f ca="1">F22-C21</f>
        <v>#REF!</v>
      </c>
      <c r="F22" s="38" t="e">
        <f ca="1">E23</f>
        <v>#REF!</v>
      </c>
      <c r="G22" s="38" t="e">
        <f ca="1">IF(E22="","",SUM(E22:F22)/2)</f>
        <v>#REF!</v>
      </c>
      <c r="H22" s="37">
        <v>0</v>
      </c>
      <c r="I22" s="37" t="e">
        <f t="shared" ref="I22:I84" ca="1" si="4">IF(D22="","",NORMDIST($E$23+D22*$C$21-$C$21/2,$C$12,$C$11,FALSE))</f>
        <v>#REF!</v>
      </c>
      <c r="J22" s="38">
        <v>0</v>
      </c>
      <c r="K22" s="37"/>
      <c r="L22" s="149"/>
      <c r="M22" s="40" t="s">
        <v>87</v>
      </c>
      <c r="N22" s="42">
        <f ca="1">COUNT(INDIRECT(CONCATENATE("O22",":","O",ROWS(O:O))))</f>
        <v>2</v>
      </c>
      <c r="O22" s="37">
        <v>0</v>
      </c>
      <c r="P22" s="38" t="e">
        <f ca="1">Q22-N21</f>
        <v>#REF!</v>
      </c>
      <c r="Q22" s="38" t="e">
        <f ca="1">P23</f>
        <v>#REF!</v>
      </c>
      <c r="R22" s="38" t="e">
        <f ca="1">IF(P22="","",SUM(P22:Q22)/2)</f>
        <v>#REF!</v>
      </c>
      <c r="S22" s="37">
        <v>0</v>
      </c>
      <c r="T22" s="37" t="e">
        <f t="shared" ref="T22:T84" ca="1" si="5">IF(O22="","",NORMDIST($P$23+O22*$N$21-$N$21/2,$N$12,$N$11,FALSE))</f>
        <v>#REF!</v>
      </c>
      <c r="U22" s="38">
        <v>0</v>
      </c>
    </row>
    <row r="23" spans="2:21" s="33" customFormat="1">
      <c r="B23" s="37"/>
      <c r="C23" s="37"/>
      <c r="D23" s="37">
        <v>1</v>
      </c>
      <c r="E23" s="38" t="e">
        <f ca="1">MIN(C8,C10,H5)-$C$18/2</f>
        <v>#REF!</v>
      </c>
      <c r="F23" s="38" t="e">
        <f ca="1">E23+C21</f>
        <v>#REF!</v>
      </c>
      <c r="G23" s="38" t="e">
        <f ca="1">IF(E23="","",SUM(E23:F23)/2)</f>
        <v>#REF!</v>
      </c>
      <c r="H23" s="37" t="e">
        <f ca="1">IF(E23="","",(COUNTIF(INDIRECT(CONCATENATE(INDIRECT("C2"),$C$5&amp;36,":",$C$5&amp;ROWS(C:C))),"&lt;="&amp;F23)-COUNTIF(INDIRECT(CONCATENATE(INDIRECT("C2"),$C$5&amp;36,":",$C$5&amp;ROWS(C:C))),"&lt;"&amp;E23)))</f>
        <v>#REF!</v>
      </c>
      <c r="I23" s="37" t="e">
        <f t="shared" ca="1" si="4"/>
        <v>#REF!</v>
      </c>
      <c r="J23" s="38" t="e">
        <f ca="1">IF(D23="","",(G23-$E$22)/(MAX($F$22:$F$84)-MIN($E$22:$E$84)))</f>
        <v>#REF!</v>
      </c>
      <c r="K23" s="37"/>
      <c r="L23" s="149"/>
      <c r="M23" s="37"/>
      <c r="N23" s="37"/>
      <c r="O23" s="37">
        <v>1</v>
      </c>
      <c r="P23" s="38" t="e">
        <f ca="1">MIN(N8,N10,S5)-$N$18/2</f>
        <v>#REF!</v>
      </c>
      <c r="Q23" s="38" t="e">
        <f ca="1">P23+N21</f>
        <v>#REF!</v>
      </c>
      <c r="R23" s="38" t="e">
        <f ca="1">IF(P23="","",SUM(P23:Q23)/2)</f>
        <v>#REF!</v>
      </c>
      <c r="S23" s="37" t="e">
        <f ca="1">IF(E23="","",(COUNTIF(INDIRECT(CONCATENATE(INDIRECT("N2"),$N$5&amp;36,":",$N$5&amp;ROWS(C:C))),"&lt;="&amp;Q23)-COUNTIF(INDIRECT(CONCATENATE(INDIRECT("N2"),$N$5&amp;36,":",$N$5&amp;ROWS(C:C))),"&lt;"&amp;P23)))</f>
        <v>#REF!</v>
      </c>
      <c r="T23" s="37" t="e">
        <f t="shared" ca="1" si="5"/>
        <v>#REF!</v>
      </c>
      <c r="U23" s="38" t="e">
        <f ca="1">IF(O23="","",(R23-$P$22)/(MAX($Q$22:$Q$84)-MIN($P$22:$P$84)))</f>
        <v>#REF!</v>
      </c>
    </row>
    <row r="24" spans="2:21" s="33" customFormat="1">
      <c r="B24" s="37"/>
      <c r="C24" s="37"/>
      <c r="D24" s="37" t="e">
        <f ca="1">IF(E24="","",D23+1)</f>
        <v>#REF!</v>
      </c>
      <c r="E24" s="38" t="e">
        <f t="shared" ref="E24:E84" ca="1" si="6">IF(OR(G23&lt;$C$9,G23&lt;$C$7,G23&lt;$J$5),F23,"")</f>
        <v>#REF!</v>
      </c>
      <c r="F24" s="38" t="e">
        <f ca="1">IF(E24="","",E24+$C$21)</f>
        <v>#REF!</v>
      </c>
      <c r="G24" s="38" t="e">
        <f ca="1">IF(E24="","",SUM(E24:F24)/2)</f>
        <v>#REF!</v>
      </c>
      <c r="H24" s="37" t="e">
        <f t="shared" ref="H24:H84" ca="1" si="7">IF(E24="","",(COUNTIF(INDIRECT(CONCATENATE(INDIRECT("C2"),$C$5&amp;36,":",$C$5&amp;ROWS(C:C))),"&lt;="&amp;F24)-COUNTIF(INDIRECT(CONCATENATE(INDIRECT("C2"),$C$5&amp;36,":",$C$5&amp;ROWS(C:C))),"&lt;"&amp;E24)))</f>
        <v>#REF!</v>
      </c>
      <c r="I24" s="37" t="e">
        <f t="shared" ca="1" si="4"/>
        <v>#REF!</v>
      </c>
      <c r="J24" s="38" t="e">
        <f t="shared" ref="J24:J84" ca="1" si="8">IF(D24="","",(G24-$E$22)/(MAX($F$22:$F$84)-MIN($E$22:$E$84)))</f>
        <v>#REF!</v>
      </c>
      <c r="K24" s="37"/>
      <c r="L24" s="149"/>
      <c r="O24" s="37" t="e">
        <f ca="1">IF(P24="","",O23+1)</f>
        <v>#REF!</v>
      </c>
      <c r="P24" s="38" t="e">
        <f t="shared" ref="P24:P84" ca="1" si="9">IF(OR(R23&lt;$N$9,R23&lt;$N$7,R23&lt;$U$5),Q23,"")</f>
        <v>#REF!</v>
      </c>
      <c r="Q24" s="38" t="e">
        <f ca="1">IF(P24="","",P24+$N$21)</f>
        <v>#REF!</v>
      </c>
      <c r="R24" s="38" t="e">
        <f ca="1">IF(P24="","",SUM(P24:Q24)/2)</f>
        <v>#REF!</v>
      </c>
      <c r="S24" s="37" t="e">
        <f t="shared" ref="S24:S84" ca="1" si="10">IF(E24="","",(COUNTIF(INDIRECT(CONCATENATE(INDIRECT("N2"),$N$5&amp;36,":",$N$5&amp;ROWS(C:C))),"&lt;="&amp;Q24)-COUNTIF(INDIRECT(CONCATENATE(INDIRECT("N2"),$N$5&amp;36,":",$N$5&amp;ROWS(C:C))),"&lt;"&amp;P24)))</f>
        <v>#REF!</v>
      </c>
      <c r="T24" s="37" t="e">
        <f t="shared" ca="1" si="5"/>
        <v>#REF!</v>
      </c>
      <c r="U24" s="38" t="e">
        <f t="shared" ref="U24:U84" ca="1" si="11">IF(O24="","",(R24-$P$22)/(MAX($Q$22:$Q$84)-MIN($P$22:$P$84)))</f>
        <v>#REF!</v>
      </c>
    </row>
    <row r="25" spans="2:21" s="33" customFormat="1">
      <c r="B25" s="37"/>
      <c r="D25" s="37" t="e">
        <f t="shared" ref="D25:D84" ca="1" si="12">IF(E25="","",D24+1)</f>
        <v>#REF!</v>
      </c>
      <c r="E25" s="38" t="e">
        <f t="shared" ca="1" si="6"/>
        <v>#REF!</v>
      </c>
      <c r="F25" s="38" t="e">
        <f t="shared" ref="F25:F84" ca="1" si="13">IF(E25="","",E25+$C$21)</f>
        <v>#REF!</v>
      </c>
      <c r="G25" s="38" t="e">
        <f t="shared" ref="G25:G84" ca="1" si="14">IF(E25="","",SUM(E25:F25)/2)</f>
        <v>#REF!</v>
      </c>
      <c r="H25" s="37" t="e">
        <f t="shared" ca="1" si="7"/>
        <v>#REF!</v>
      </c>
      <c r="I25" s="37" t="e">
        <f t="shared" ca="1" si="4"/>
        <v>#REF!</v>
      </c>
      <c r="J25" s="38" t="e">
        <f t="shared" ca="1" si="8"/>
        <v>#REF!</v>
      </c>
      <c r="K25" s="37"/>
      <c r="L25" s="149"/>
      <c r="O25" s="37" t="e">
        <f t="shared" ref="O25:O84" ca="1" si="15">IF(P25="","",O24+1)</f>
        <v>#REF!</v>
      </c>
      <c r="P25" s="38" t="e">
        <f t="shared" ca="1" si="9"/>
        <v>#REF!</v>
      </c>
      <c r="Q25" s="38" t="e">
        <f t="shared" ref="Q25:Q84" ca="1" si="16">IF(P25="","",P25+$N$21)</f>
        <v>#REF!</v>
      </c>
      <c r="R25" s="38" t="e">
        <f t="shared" ref="R25:R84" ca="1" si="17">IF(P25="","",SUM(P25:Q25)/2)</f>
        <v>#REF!</v>
      </c>
      <c r="S25" s="37" t="e">
        <f t="shared" ca="1" si="10"/>
        <v>#REF!</v>
      </c>
      <c r="T25" s="37" t="e">
        <f t="shared" ca="1" si="5"/>
        <v>#REF!</v>
      </c>
      <c r="U25" s="38" t="e">
        <f t="shared" ca="1" si="11"/>
        <v>#REF!</v>
      </c>
    </row>
    <row r="26" spans="2:21" s="33" customFormat="1">
      <c r="B26" s="37"/>
      <c r="D26" s="37" t="e">
        <f t="shared" ca="1" si="12"/>
        <v>#REF!</v>
      </c>
      <c r="E26" s="38" t="e">
        <f t="shared" ca="1" si="6"/>
        <v>#REF!</v>
      </c>
      <c r="F26" s="38" t="e">
        <f t="shared" ca="1" si="13"/>
        <v>#REF!</v>
      </c>
      <c r="G26" s="38" t="e">
        <f t="shared" ca="1" si="14"/>
        <v>#REF!</v>
      </c>
      <c r="H26" s="37" t="e">
        <f t="shared" ca="1" si="7"/>
        <v>#REF!</v>
      </c>
      <c r="I26" s="37" t="e">
        <f t="shared" ca="1" si="4"/>
        <v>#REF!</v>
      </c>
      <c r="J26" s="38" t="e">
        <f t="shared" ca="1" si="8"/>
        <v>#REF!</v>
      </c>
      <c r="K26" s="37"/>
      <c r="L26" s="149"/>
      <c r="O26" s="37" t="e">
        <f t="shared" ca="1" si="15"/>
        <v>#REF!</v>
      </c>
      <c r="P26" s="38" t="e">
        <f t="shared" ca="1" si="9"/>
        <v>#REF!</v>
      </c>
      <c r="Q26" s="38" t="e">
        <f t="shared" ca="1" si="16"/>
        <v>#REF!</v>
      </c>
      <c r="R26" s="38" t="e">
        <f t="shared" ca="1" si="17"/>
        <v>#REF!</v>
      </c>
      <c r="S26" s="37" t="e">
        <f t="shared" ca="1" si="10"/>
        <v>#REF!</v>
      </c>
      <c r="T26" s="37" t="e">
        <f t="shared" ca="1" si="5"/>
        <v>#REF!</v>
      </c>
      <c r="U26" s="38" t="e">
        <f t="shared" ca="1" si="11"/>
        <v>#REF!</v>
      </c>
    </row>
    <row r="27" spans="2:21" s="33" customFormat="1">
      <c r="B27" s="37"/>
      <c r="D27" s="37" t="e">
        <f t="shared" ca="1" si="12"/>
        <v>#REF!</v>
      </c>
      <c r="E27" s="38" t="e">
        <f t="shared" ca="1" si="6"/>
        <v>#REF!</v>
      </c>
      <c r="F27" s="38" t="e">
        <f t="shared" ca="1" si="13"/>
        <v>#REF!</v>
      </c>
      <c r="G27" s="38" t="e">
        <f t="shared" ca="1" si="14"/>
        <v>#REF!</v>
      </c>
      <c r="H27" s="37" t="e">
        <f t="shared" ca="1" si="7"/>
        <v>#REF!</v>
      </c>
      <c r="I27" s="37" t="e">
        <f t="shared" ca="1" si="4"/>
        <v>#REF!</v>
      </c>
      <c r="J27" s="38" t="e">
        <f t="shared" ca="1" si="8"/>
        <v>#REF!</v>
      </c>
      <c r="K27" s="37"/>
      <c r="L27" s="149"/>
      <c r="O27" s="37" t="e">
        <f t="shared" ca="1" si="15"/>
        <v>#REF!</v>
      </c>
      <c r="P27" s="38" t="e">
        <f t="shared" ca="1" si="9"/>
        <v>#REF!</v>
      </c>
      <c r="Q27" s="38" t="e">
        <f t="shared" ca="1" si="16"/>
        <v>#REF!</v>
      </c>
      <c r="R27" s="38" t="e">
        <f t="shared" ca="1" si="17"/>
        <v>#REF!</v>
      </c>
      <c r="S27" s="37" t="e">
        <f t="shared" ca="1" si="10"/>
        <v>#REF!</v>
      </c>
      <c r="T27" s="37" t="e">
        <f t="shared" ca="1" si="5"/>
        <v>#REF!</v>
      </c>
      <c r="U27" s="38" t="e">
        <f t="shared" ca="1" si="11"/>
        <v>#REF!</v>
      </c>
    </row>
    <row r="28" spans="2:21" s="33" customFormat="1">
      <c r="B28" s="37"/>
      <c r="D28" s="37" t="e">
        <f t="shared" ca="1" si="12"/>
        <v>#REF!</v>
      </c>
      <c r="E28" s="38" t="e">
        <f t="shared" ca="1" si="6"/>
        <v>#REF!</v>
      </c>
      <c r="F28" s="38" t="e">
        <f t="shared" ca="1" si="13"/>
        <v>#REF!</v>
      </c>
      <c r="G28" s="38" t="e">
        <f t="shared" ca="1" si="14"/>
        <v>#REF!</v>
      </c>
      <c r="H28" s="37" t="e">
        <f t="shared" ca="1" si="7"/>
        <v>#REF!</v>
      </c>
      <c r="I28" s="37" t="e">
        <f t="shared" ca="1" si="4"/>
        <v>#REF!</v>
      </c>
      <c r="J28" s="38" t="e">
        <f t="shared" ca="1" si="8"/>
        <v>#REF!</v>
      </c>
      <c r="K28" s="37"/>
      <c r="L28" s="149"/>
      <c r="O28" s="37" t="e">
        <f t="shared" ca="1" si="15"/>
        <v>#REF!</v>
      </c>
      <c r="P28" s="38" t="e">
        <f t="shared" ca="1" si="9"/>
        <v>#REF!</v>
      </c>
      <c r="Q28" s="38" t="e">
        <f t="shared" ca="1" si="16"/>
        <v>#REF!</v>
      </c>
      <c r="R28" s="38" t="e">
        <f t="shared" ca="1" si="17"/>
        <v>#REF!</v>
      </c>
      <c r="S28" s="37" t="e">
        <f t="shared" ca="1" si="10"/>
        <v>#REF!</v>
      </c>
      <c r="T28" s="37" t="e">
        <f t="shared" ca="1" si="5"/>
        <v>#REF!</v>
      </c>
      <c r="U28" s="38" t="e">
        <f t="shared" ca="1" si="11"/>
        <v>#REF!</v>
      </c>
    </row>
    <row r="29" spans="2:21" s="33" customFormat="1">
      <c r="B29" s="37"/>
      <c r="D29" s="37" t="e">
        <f t="shared" ca="1" si="12"/>
        <v>#REF!</v>
      </c>
      <c r="E29" s="38" t="e">
        <f t="shared" ca="1" si="6"/>
        <v>#REF!</v>
      </c>
      <c r="F29" s="38" t="e">
        <f t="shared" ca="1" si="13"/>
        <v>#REF!</v>
      </c>
      <c r="G29" s="38" t="e">
        <f t="shared" ca="1" si="14"/>
        <v>#REF!</v>
      </c>
      <c r="H29" s="37" t="e">
        <f t="shared" ca="1" si="7"/>
        <v>#REF!</v>
      </c>
      <c r="I29" s="37" t="e">
        <f t="shared" ca="1" si="4"/>
        <v>#REF!</v>
      </c>
      <c r="J29" s="38" t="e">
        <f t="shared" ca="1" si="8"/>
        <v>#REF!</v>
      </c>
      <c r="K29" s="37"/>
      <c r="L29" s="149"/>
      <c r="O29" s="37" t="e">
        <f t="shared" ca="1" si="15"/>
        <v>#REF!</v>
      </c>
      <c r="P29" s="38" t="e">
        <f t="shared" ca="1" si="9"/>
        <v>#REF!</v>
      </c>
      <c r="Q29" s="38" t="e">
        <f t="shared" ca="1" si="16"/>
        <v>#REF!</v>
      </c>
      <c r="R29" s="38" t="e">
        <f t="shared" ca="1" si="17"/>
        <v>#REF!</v>
      </c>
      <c r="S29" s="37" t="e">
        <f t="shared" ca="1" si="10"/>
        <v>#REF!</v>
      </c>
      <c r="T29" s="37" t="e">
        <f t="shared" ca="1" si="5"/>
        <v>#REF!</v>
      </c>
      <c r="U29" s="38" t="e">
        <f t="shared" ca="1" si="11"/>
        <v>#REF!</v>
      </c>
    </row>
    <row r="30" spans="2:21" s="33" customFormat="1">
      <c r="B30" s="37"/>
      <c r="D30" s="37" t="e">
        <f t="shared" ca="1" si="12"/>
        <v>#REF!</v>
      </c>
      <c r="E30" s="38" t="e">
        <f t="shared" ca="1" si="6"/>
        <v>#REF!</v>
      </c>
      <c r="F30" s="38" t="e">
        <f t="shared" ca="1" si="13"/>
        <v>#REF!</v>
      </c>
      <c r="G30" s="38" t="e">
        <f t="shared" ca="1" si="14"/>
        <v>#REF!</v>
      </c>
      <c r="H30" s="37" t="e">
        <f t="shared" ca="1" si="7"/>
        <v>#REF!</v>
      </c>
      <c r="I30" s="37" t="e">
        <f t="shared" ca="1" si="4"/>
        <v>#REF!</v>
      </c>
      <c r="J30" s="38" t="e">
        <f t="shared" ca="1" si="8"/>
        <v>#REF!</v>
      </c>
      <c r="K30" s="37"/>
      <c r="L30" s="149"/>
      <c r="O30" s="37" t="e">
        <f t="shared" ca="1" si="15"/>
        <v>#REF!</v>
      </c>
      <c r="P30" s="38" t="e">
        <f t="shared" ca="1" si="9"/>
        <v>#REF!</v>
      </c>
      <c r="Q30" s="38" t="e">
        <f t="shared" ca="1" si="16"/>
        <v>#REF!</v>
      </c>
      <c r="R30" s="38" t="e">
        <f t="shared" ca="1" si="17"/>
        <v>#REF!</v>
      </c>
      <c r="S30" s="37" t="e">
        <f t="shared" ca="1" si="10"/>
        <v>#REF!</v>
      </c>
      <c r="T30" s="37" t="e">
        <f t="shared" ca="1" si="5"/>
        <v>#REF!</v>
      </c>
      <c r="U30" s="38" t="e">
        <f t="shared" ca="1" si="11"/>
        <v>#REF!</v>
      </c>
    </row>
    <row r="31" spans="2:21" s="33" customFormat="1">
      <c r="B31" s="37"/>
      <c r="D31" s="37" t="e">
        <f t="shared" ca="1" si="12"/>
        <v>#REF!</v>
      </c>
      <c r="E31" s="38" t="e">
        <f t="shared" ca="1" si="6"/>
        <v>#REF!</v>
      </c>
      <c r="F31" s="38" t="e">
        <f t="shared" ca="1" si="13"/>
        <v>#REF!</v>
      </c>
      <c r="G31" s="38" t="e">
        <f t="shared" ca="1" si="14"/>
        <v>#REF!</v>
      </c>
      <c r="H31" s="37" t="e">
        <f t="shared" ca="1" si="7"/>
        <v>#REF!</v>
      </c>
      <c r="I31" s="37" t="e">
        <f t="shared" ca="1" si="4"/>
        <v>#REF!</v>
      </c>
      <c r="J31" s="38" t="e">
        <f t="shared" ca="1" si="8"/>
        <v>#REF!</v>
      </c>
      <c r="K31" s="37"/>
      <c r="L31" s="149"/>
      <c r="O31" s="37" t="e">
        <f t="shared" ca="1" si="15"/>
        <v>#REF!</v>
      </c>
      <c r="P31" s="38" t="e">
        <f t="shared" ca="1" si="9"/>
        <v>#REF!</v>
      </c>
      <c r="Q31" s="38" t="e">
        <f t="shared" ca="1" si="16"/>
        <v>#REF!</v>
      </c>
      <c r="R31" s="38" t="e">
        <f t="shared" ca="1" si="17"/>
        <v>#REF!</v>
      </c>
      <c r="S31" s="37" t="e">
        <f t="shared" ca="1" si="10"/>
        <v>#REF!</v>
      </c>
      <c r="T31" s="37" t="e">
        <f t="shared" ca="1" si="5"/>
        <v>#REF!</v>
      </c>
      <c r="U31" s="38" t="e">
        <f t="shared" ca="1" si="11"/>
        <v>#REF!</v>
      </c>
    </row>
    <row r="32" spans="2:21" s="33" customFormat="1">
      <c r="B32" s="37"/>
      <c r="D32" s="37" t="e">
        <f t="shared" ca="1" si="12"/>
        <v>#REF!</v>
      </c>
      <c r="E32" s="38" t="e">
        <f t="shared" ca="1" si="6"/>
        <v>#REF!</v>
      </c>
      <c r="F32" s="38" t="e">
        <f t="shared" ca="1" si="13"/>
        <v>#REF!</v>
      </c>
      <c r="G32" s="38" t="e">
        <f t="shared" ca="1" si="14"/>
        <v>#REF!</v>
      </c>
      <c r="H32" s="37" t="e">
        <f t="shared" ca="1" si="7"/>
        <v>#REF!</v>
      </c>
      <c r="I32" s="37" t="e">
        <f t="shared" ca="1" si="4"/>
        <v>#REF!</v>
      </c>
      <c r="J32" s="38" t="e">
        <f t="shared" ca="1" si="8"/>
        <v>#REF!</v>
      </c>
      <c r="K32" s="37"/>
      <c r="L32" s="149"/>
      <c r="O32" s="37" t="e">
        <f t="shared" ca="1" si="15"/>
        <v>#REF!</v>
      </c>
      <c r="P32" s="38" t="e">
        <f t="shared" ca="1" si="9"/>
        <v>#REF!</v>
      </c>
      <c r="Q32" s="38" t="e">
        <f t="shared" ca="1" si="16"/>
        <v>#REF!</v>
      </c>
      <c r="R32" s="38" t="e">
        <f t="shared" ca="1" si="17"/>
        <v>#REF!</v>
      </c>
      <c r="S32" s="37" t="e">
        <f t="shared" ca="1" si="10"/>
        <v>#REF!</v>
      </c>
      <c r="T32" s="37" t="e">
        <f t="shared" ca="1" si="5"/>
        <v>#REF!</v>
      </c>
      <c r="U32" s="38" t="e">
        <f t="shared" ca="1" si="11"/>
        <v>#REF!</v>
      </c>
    </row>
    <row r="33" spans="2:22" s="33" customFormat="1">
      <c r="B33" s="37"/>
      <c r="D33" s="37" t="e">
        <f t="shared" ca="1" si="12"/>
        <v>#REF!</v>
      </c>
      <c r="E33" s="38" t="e">
        <f t="shared" ca="1" si="6"/>
        <v>#REF!</v>
      </c>
      <c r="F33" s="38" t="e">
        <f t="shared" ca="1" si="13"/>
        <v>#REF!</v>
      </c>
      <c r="G33" s="38" t="e">
        <f t="shared" ca="1" si="14"/>
        <v>#REF!</v>
      </c>
      <c r="H33" s="37" t="e">
        <f t="shared" ca="1" si="7"/>
        <v>#REF!</v>
      </c>
      <c r="I33" s="37" t="e">
        <f t="shared" ca="1" si="4"/>
        <v>#REF!</v>
      </c>
      <c r="J33" s="38" t="e">
        <f t="shared" ca="1" si="8"/>
        <v>#REF!</v>
      </c>
      <c r="K33" s="37"/>
      <c r="L33" s="149"/>
      <c r="O33" s="37" t="e">
        <f t="shared" ca="1" si="15"/>
        <v>#REF!</v>
      </c>
      <c r="P33" s="38" t="e">
        <f t="shared" ca="1" si="9"/>
        <v>#REF!</v>
      </c>
      <c r="Q33" s="38" t="e">
        <f t="shared" ca="1" si="16"/>
        <v>#REF!</v>
      </c>
      <c r="R33" s="38" t="e">
        <f t="shared" ca="1" si="17"/>
        <v>#REF!</v>
      </c>
      <c r="S33" s="37" t="e">
        <f t="shared" ca="1" si="10"/>
        <v>#REF!</v>
      </c>
      <c r="T33" s="37" t="e">
        <f t="shared" ca="1" si="5"/>
        <v>#REF!</v>
      </c>
      <c r="U33" s="38" t="e">
        <f t="shared" ca="1" si="11"/>
        <v>#REF!</v>
      </c>
    </row>
    <row r="34" spans="2:22" s="33" customFormat="1">
      <c r="B34" s="37"/>
      <c r="D34" s="37" t="e">
        <f t="shared" ca="1" si="12"/>
        <v>#REF!</v>
      </c>
      <c r="E34" s="38" t="e">
        <f t="shared" ca="1" si="6"/>
        <v>#REF!</v>
      </c>
      <c r="F34" s="38" t="e">
        <f t="shared" ca="1" si="13"/>
        <v>#REF!</v>
      </c>
      <c r="G34" s="38" t="e">
        <f t="shared" ca="1" si="14"/>
        <v>#REF!</v>
      </c>
      <c r="H34" s="37" t="e">
        <f t="shared" ca="1" si="7"/>
        <v>#REF!</v>
      </c>
      <c r="I34" s="37" t="e">
        <f t="shared" ca="1" si="4"/>
        <v>#REF!</v>
      </c>
      <c r="J34" s="38" t="e">
        <f t="shared" ca="1" si="8"/>
        <v>#REF!</v>
      </c>
      <c r="K34" s="37"/>
      <c r="L34" s="149"/>
      <c r="O34" s="37" t="e">
        <f t="shared" ca="1" si="15"/>
        <v>#REF!</v>
      </c>
      <c r="P34" s="38" t="e">
        <f t="shared" ca="1" si="9"/>
        <v>#REF!</v>
      </c>
      <c r="Q34" s="38" t="e">
        <f t="shared" ca="1" si="16"/>
        <v>#REF!</v>
      </c>
      <c r="R34" s="38" t="e">
        <f t="shared" ca="1" si="17"/>
        <v>#REF!</v>
      </c>
      <c r="S34" s="37" t="e">
        <f t="shared" ca="1" si="10"/>
        <v>#REF!</v>
      </c>
      <c r="T34" s="37" t="e">
        <f t="shared" ca="1" si="5"/>
        <v>#REF!</v>
      </c>
      <c r="U34" s="38" t="e">
        <f t="shared" ca="1" si="11"/>
        <v>#REF!</v>
      </c>
    </row>
    <row r="35" spans="2:22" s="33" customFormat="1">
      <c r="B35" s="37"/>
      <c r="D35" s="37" t="e">
        <f t="shared" ca="1" si="12"/>
        <v>#REF!</v>
      </c>
      <c r="E35" s="38" t="e">
        <f t="shared" ca="1" si="6"/>
        <v>#REF!</v>
      </c>
      <c r="F35" s="38" t="e">
        <f t="shared" ca="1" si="13"/>
        <v>#REF!</v>
      </c>
      <c r="G35" s="38" t="e">
        <f t="shared" ca="1" si="14"/>
        <v>#REF!</v>
      </c>
      <c r="H35" s="37" t="e">
        <f t="shared" ca="1" si="7"/>
        <v>#REF!</v>
      </c>
      <c r="I35" s="37" t="e">
        <f t="shared" ca="1" si="4"/>
        <v>#REF!</v>
      </c>
      <c r="J35" s="38" t="e">
        <f t="shared" ca="1" si="8"/>
        <v>#REF!</v>
      </c>
      <c r="K35" s="37"/>
      <c r="L35" s="149"/>
      <c r="O35" s="37" t="e">
        <f t="shared" ca="1" si="15"/>
        <v>#REF!</v>
      </c>
      <c r="P35" s="38" t="e">
        <f t="shared" ca="1" si="9"/>
        <v>#REF!</v>
      </c>
      <c r="Q35" s="38" t="e">
        <f t="shared" ca="1" si="16"/>
        <v>#REF!</v>
      </c>
      <c r="R35" s="38" t="e">
        <f t="shared" ca="1" si="17"/>
        <v>#REF!</v>
      </c>
      <c r="S35" s="37" t="e">
        <f t="shared" ca="1" si="10"/>
        <v>#REF!</v>
      </c>
      <c r="T35" s="37" t="e">
        <f t="shared" ca="1" si="5"/>
        <v>#REF!</v>
      </c>
      <c r="U35" s="38" t="e">
        <f t="shared" ca="1" si="11"/>
        <v>#REF!</v>
      </c>
    </row>
    <row r="36" spans="2:22" s="33" customFormat="1">
      <c r="B36" s="37"/>
      <c r="D36" s="37" t="e">
        <f t="shared" ca="1" si="12"/>
        <v>#REF!</v>
      </c>
      <c r="E36" s="38" t="e">
        <f t="shared" ca="1" si="6"/>
        <v>#REF!</v>
      </c>
      <c r="F36" s="38" t="e">
        <f t="shared" ca="1" si="13"/>
        <v>#REF!</v>
      </c>
      <c r="G36" s="38" t="e">
        <f t="shared" ca="1" si="14"/>
        <v>#REF!</v>
      </c>
      <c r="H36" s="37" t="e">
        <f t="shared" ca="1" si="7"/>
        <v>#REF!</v>
      </c>
      <c r="I36" s="37" t="e">
        <f t="shared" ca="1" si="4"/>
        <v>#REF!</v>
      </c>
      <c r="J36" s="38" t="e">
        <f t="shared" ca="1" si="8"/>
        <v>#REF!</v>
      </c>
      <c r="K36" s="37"/>
      <c r="L36" s="149"/>
      <c r="O36" s="37" t="e">
        <f t="shared" ca="1" si="15"/>
        <v>#REF!</v>
      </c>
      <c r="P36" s="38" t="e">
        <f t="shared" ca="1" si="9"/>
        <v>#REF!</v>
      </c>
      <c r="Q36" s="38" t="e">
        <f t="shared" ca="1" si="16"/>
        <v>#REF!</v>
      </c>
      <c r="R36" s="38" t="e">
        <f t="shared" ca="1" si="17"/>
        <v>#REF!</v>
      </c>
      <c r="S36" s="37" t="e">
        <f t="shared" ca="1" si="10"/>
        <v>#REF!</v>
      </c>
      <c r="T36" s="37" t="e">
        <f t="shared" ca="1" si="5"/>
        <v>#REF!</v>
      </c>
      <c r="U36" s="38" t="e">
        <f t="shared" ca="1" si="11"/>
        <v>#REF!</v>
      </c>
    </row>
    <row r="37" spans="2:22" s="33" customFormat="1">
      <c r="B37" s="37"/>
      <c r="D37" s="37" t="e">
        <f t="shared" ca="1" si="12"/>
        <v>#REF!</v>
      </c>
      <c r="E37" s="38" t="e">
        <f t="shared" ca="1" si="6"/>
        <v>#REF!</v>
      </c>
      <c r="F37" s="38" t="e">
        <f t="shared" ca="1" si="13"/>
        <v>#REF!</v>
      </c>
      <c r="G37" s="38" t="e">
        <f t="shared" ca="1" si="14"/>
        <v>#REF!</v>
      </c>
      <c r="H37" s="37" t="e">
        <f t="shared" ca="1" si="7"/>
        <v>#REF!</v>
      </c>
      <c r="I37" s="37" t="e">
        <f t="shared" ca="1" si="4"/>
        <v>#REF!</v>
      </c>
      <c r="J37" s="38" t="e">
        <f t="shared" ca="1" si="8"/>
        <v>#REF!</v>
      </c>
      <c r="K37" s="37"/>
      <c r="L37" s="149"/>
      <c r="O37" s="37" t="e">
        <f t="shared" ca="1" si="15"/>
        <v>#REF!</v>
      </c>
      <c r="P37" s="38" t="e">
        <f t="shared" ca="1" si="9"/>
        <v>#REF!</v>
      </c>
      <c r="Q37" s="38" t="e">
        <f t="shared" ca="1" si="16"/>
        <v>#REF!</v>
      </c>
      <c r="R37" s="38" t="e">
        <f t="shared" ca="1" si="17"/>
        <v>#REF!</v>
      </c>
      <c r="S37" s="37" t="e">
        <f t="shared" ca="1" si="10"/>
        <v>#REF!</v>
      </c>
      <c r="T37" s="37" t="e">
        <f t="shared" ca="1" si="5"/>
        <v>#REF!</v>
      </c>
      <c r="U37" s="38" t="e">
        <f t="shared" ca="1" si="11"/>
        <v>#REF!</v>
      </c>
    </row>
    <row r="38" spans="2:22" s="33" customFormat="1">
      <c r="B38" s="46"/>
      <c r="C38" s="32"/>
      <c r="D38" s="37" t="e">
        <f t="shared" ca="1" si="12"/>
        <v>#REF!</v>
      </c>
      <c r="E38" s="38" t="e">
        <f t="shared" ca="1" si="6"/>
        <v>#REF!</v>
      </c>
      <c r="F38" s="38" t="e">
        <f t="shared" ca="1" si="13"/>
        <v>#REF!</v>
      </c>
      <c r="G38" s="38" t="e">
        <f t="shared" ca="1" si="14"/>
        <v>#REF!</v>
      </c>
      <c r="H38" s="37" t="e">
        <f t="shared" ca="1" si="7"/>
        <v>#REF!</v>
      </c>
      <c r="I38" s="37" t="e">
        <f t="shared" ca="1" si="4"/>
        <v>#REF!</v>
      </c>
      <c r="J38" s="38" t="e">
        <f t="shared" ca="1" si="8"/>
        <v>#REF!</v>
      </c>
      <c r="K38" s="37"/>
      <c r="L38" s="149"/>
      <c r="M38" s="32"/>
      <c r="N38" s="32"/>
      <c r="O38" s="37" t="e">
        <f t="shared" ca="1" si="15"/>
        <v>#REF!</v>
      </c>
      <c r="P38" s="38" t="e">
        <f t="shared" ca="1" si="9"/>
        <v>#REF!</v>
      </c>
      <c r="Q38" s="38" t="e">
        <f t="shared" ca="1" si="16"/>
        <v>#REF!</v>
      </c>
      <c r="R38" s="38" t="e">
        <f t="shared" ca="1" si="17"/>
        <v>#REF!</v>
      </c>
      <c r="S38" s="37" t="e">
        <f t="shared" ca="1" si="10"/>
        <v>#REF!</v>
      </c>
      <c r="T38" s="37" t="e">
        <f t="shared" ca="1" si="5"/>
        <v>#REF!</v>
      </c>
      <c r="U38" s="38" t="e">
        <f t="shared" ca="1" si="11"/>
        <v>#REF!</v>
      </c>
    </row>
    <row r="39" spans="2:22" s="33" customFormat="1">
      <c r="B39" s="117" t="s">
        <v>103</v>
      </c>
      <c r="C39" s="46"/>
      <c r="D39" s="37" t="e">
        <f t="shared" ca="1" si="12"/>
        <v>#REF!</v>
      </c>
      <c r="E39" s="38" t="e">
        <f t="shared" ca="1" si="6"/>
        <v>#REF!</v>
      </c>
      <c r="F39" s="38" t="e">
        <f t="shared" ca="1" si="13"/>
        <v>#REF!</v>
      </c>
      <c r="G39" s="38" t="e">
        <f t="shared" ca="1" si="14"/>
        <v>#REF!</v>
      </c>
      <c r="H39" s="37" t="e">
        <f t="shared" ca="1" si="7"/>
        <v>#REF!</v>
      </c>
      <c r="I39" s="37" t="e">
        <f t="shared" ca="1" si="4"/>
        <v>#REF!</v>
      </c>
      <c r="J39" s="38" t="e">
        <f t="shared" ca="1" si="8"/>
        <v>#REF!</v>
      </c>
      <c r="K39" s="37"/>
      <c r="L39" s="149"/>
      <c r="M39" s="117" t="s">
        <v>103</v>
      </c>
      <c r="N39"/>
      <c r="O39" s="37" t="e">
        <f t="shared" ca="1" si="15"/>
        <v>#REF!</v>
      </c>
      <c r="P39" s="38" t="e">
        <f t="shared" ca="1" si="9"/>
        <v>#REF!</v>
      </c>
      <c r="Q39" s="38" t="e">
        <f t="shared" ca="1" si="16"/>
        <v>#REF!</v>
      </c>
      <c r="R39" s="38" t="e">
        <f t="shared" ca="1" si="17"/>
        <v>#REF!</v>
      </c>
      <c r="S39" s="37" t="e">
        <f t="shared" ca="1" si="10"/>
        <v>#REF!</v>
      </c>
      <c r="T39" s="37" t="e">
        <f t="shared" ca="1" si="5"/>
        <v>#REF!</v>
      </c>
      <c r="U39" s="38" t="e">
        <f t="shared" ca="1" si="11"/>
        <v>#REF!</v>
      </c>
    </row>
    <row r="40" spans="2:22">
      <c r="B40" s="132" t="s">
        <v>6</v>
      </c>
      <c r="C40" s="133" t="s">
        <v>5</v>
      </c>
      <c r="D40" s="149" t="e">
        <f t="shared" ca="1" si="12"/>
        <v>#REF!</v>
      </c>
      <c r="E40" s="150" t="e">
        <f t="shared" ca="1" si="6"/>
        <v>#REF!</v>
      </c>
      <c r="F40" s="150" t="e">
        <f t="shared" ca="1" si="13"/>
        <v>#REF!</v>
      </c>
      <c r="G40" s="150" t="e">
        <f t="shared" ca="1" si="14"/>
        <v>#REF!</v>
      </c>
      <c r="H40" s="149" t="e">
        <f t="shared" ca="1" si="7"/>
        <v>#REF!</v>
      </c>
      <c r="I40" s="149" t="e">
        <f t="shared" ca="1" si="4"/>
        <v>#REF!</v>
      </c>
      <c r="J40" s="150" t="e">
        <f t="shared" ca="1" si="8"/>
        <v>#REF!</v>
      </c>
      <c r="K40" s="149"/>
      <c r="L40" s="149"/>
      <c r="M40" s="118" t="s">
        <v>41</v>
      </c>
      <c r="N40" s="119" t="s">
        <v>104</v>
      </c>
      <c r="O40" s="37" t="e">
        <f t="shared" ca="1" si="15"/>
        <v>#REF!</v>
      </c>
      <c r="P40" s="38" t="e">
        <f t="shared" ca="1" si="9"/>
        <v>#REF!</v>
      </c>
      <c r="Q40" s="38" t="e">
        <f t="shared" ca="1" si="16"/>
        <v>#REF!</v>
      </c>
      <c r="R40" s="38" t="e">
        <f t="shared" ca="1" si="17"/>
        <v>#REF!</v>
      </c>
      <c r="S40" s="37" t="e">
        <f t="shared" ca="1" si="10"/>
        <v>#REF!</v>
      </c>
      <c r="T40" s="37" t="e">
        <f t="shared" ca="1" si="5"/>
        <v>#REF!</v>
      </c>
      <c r="U40" s="38" t="e">
        <f t="shared" ca="1" si="11"/>
        <v>#REF!</v>
      </c>
      <c r="V40" s="11"/>
    </row>
    <row r="41" spans="2:22" ht="68.099999999999994" customHeight="1">
      <c r="B41" s="134"/>
      <c r="C41" s="135" t="e">
        <f ca="1">INDIRECT(CONCATENATE(INDIRECT("C2"),ADDRESS(6,MATCH(B41,INDIRECT($D$3),0))))</f>
        <v>#REF!</v>
      </c>
      <c r="D41" s="149" t="e">
        <f t="shared" ca="1" si="12"/>
        <v>#REF!</v>
      </c>
      <c r="E41" s="150" t="e">
        <f t="shared" ca="1" si="6"/>
        <v>#REF!</v>
      </c>
      <c r="F41" s="150" t="e">
        <f t="shared" ca="1" si="13"/>
        <v>#REF!</v>
      </c>
      <c r="G41" s="150" t="e">
        <f t="shared" ca="1" si="14"/>
        <v>#REF!</v>
      </c>
      <c r="H41" s="149" t="e">
        <f t="shared" ca="1" si="7"/>
        <v>#REF!</v>
      </c>
      <c r="I41" s="149" t="e">
        <f t="shared" ca="1" si="4"/>
        <v>#REF!</v>
      </c>
      <c r="J41" s="150" t="e">
        <f t="shared" ca="1" si="8"/>
        <v>#REF!</v>
      </c>
      <c r="K41" s="149"/>
      <c r="L41" s="149"/>
      <c r="M41" s="120"/>
      <c r="N41" s="121" t="e">
        <f ca="1">INDIRECT(CONCATENATE(INDIRECT("N2"),ADDRESS(6,MATCH(M41,INDIRECT($O$3),0))))</f>
        <v>#REF!</v>
      </c>
      <c r="O41" s="37" t="e">
        <f t="shared" ca="1" si="15"/>
        <v>#REF!</v>
      </c>
      <c r="P41" s="38" t="e">
        <f t="shared" ca="1" si="9"/>
        <v>#REF!</v>
      </c>
      <c r="Q41" s="38" t="e">
        <f t="shared" ca="1" si="16"/>
        <v>#REF!</v>
      </c>
      <c r="R41" s="38" t="e">
        <f t="shared" ca="1" si="17"/>
        <v>#REF!</v>
      </c>
      <c r="S41" s="37" t="e">
        <f t="shared" ca="1" si="10"/>
        <v>#REF!</v>
      </c>
      <c r="T41" s="37" t="e">
        <f t="shared" ca="1" si="5"/>
        <v>#REF!</v>
      </c>
      <c r="U41" s="38" t="e">
        <f t="shared" ca="1" si="11"/>
        <v>#REF!</v>
      </c>
      <c r="V41" s="11"/>
    </row>
    <row r="42" spans="2:22">
      <c r="B42" s="46" t="str">
        <f ca="1">CONCATENATE(INDIRECT("C2"),ADDRESS(ROW(G5),COLUMN(G5)))</f>
        <v>Cpk!$G$5</v>
      </c>
      <c r="C42" s="46" t="e">
        <f ca="1">IF(ISERROR(MATCH(9.999999E+306,INDIRECT(D2))),MATCH("*",INDIRECT(D2),-1),
IF(ISERROR(MATCH("*",INDIRECT(D2),-1)),MATCH(9.999999E+306,INDIRECT(D2)),
MAX(MATCH(9.999999E+306,INDIRECT(D2)),MATCH("*",INDIRECT(D2),-1))))</f>
        <v>#REF!</v>
      </c>
      <c r="D42" s="37" t="e">
        <f t="shared" ca="1" si="12"/>
        <v>#REF!</v>
      </c>
      <c r="E42" s="38" t="e">
        <f t="shared" ca="1" si="6"/>
        <v>#REF!</v>
      </c>
      <c r="F42" s="38" t="e">
        <f t="shared" ca="1" si="13"/>
        <v>#REF!</v>
      </c>
      <c r="G42" s="38" t="e">
        <f t="shared" ca="1" si="14"/>
        <v>#REF!</v>
      </c>
      <c r="H42" s="37" t="e">
        <f t="shared" ca="1" si="7"/>
        <v>#REF!</v>
      </c>
      <c r="I42" s="37" t="e">
        <f t="shared" ca="1" si="4"/>
        <v>#REF!</v>
      </c>
      <c r="J42" s="38" t="e">
        <f t="shared" ca="1" si="8"/>
        <v>#REF!</v>
      </c>
      <c r="M42" s="46" t="str">
        <f ca="1">CONCATENATE(INDIRECT("N2"),ADDRESS(ROW(G5),COLUMN(G5)))</f>
        <v>Cpk!$G$5</v>
      </c>
      <c r="N42" s="46" t="e">
        <f ca="1">IF(ISERROR(MATCH(9.999999E+306,INDIRECT(O2))),MATCH("*",INDIRECT(O2),-1),
IF(ISERROR(MATCH("*",INDIRECT(O2),-1)),MATCH(9.999999E+306,INDIRECT(O2)),
MAX(MATCH(9.999999E+306,INDIRECT(O2)),MATCH("*",INDIRECT(O2),-1))))</f>
        <v>#REF!</v>
      </c>
      <c r="O42" s="37" t="e">
        <f t="shared" ca="1" si="15"/>
        <v>#REF!</v>
      </c>
      <c r="P42" s="38" t="e">
        <f t="shared" ca="1" si="9"/>
        <v>#REF!</v>
      </c>
      <c r="Q42" s="38" t="e">
        <f t="shared" ca="1" si="16"/>
        <v>#REF!</v>
      </c>
      <c r="R42" s="38" t="e">
        <f t="shared" ca="1" si="17"/>
        <v>#REF!</v>
      </c>
      <c r="S42" s="37" t="e">
        <f t="shared" ca="1" si="10"/>
        <v>#REF!</v>
      </c>
      <c r="T42" s="37" t="e">
        <f t="shared" ca="1" si="5"/>
        <v>#REF!</v>
      </c>
      <c r="U42" s="38" t="e">
        <f t="shared" ca="1" si="11"/>
        <v>#REF!</v>
      </c>
      <c r="V42" s="11"/>
    </row>
    <row r="43" spans="2:22">
      <c r="C43" s="46"/>
      <c r="D43" s="37" t="e">
        <f t="shared" ca="1" si="12"/>
        <v>#REF!</v>
      </c>
      <c r="E43" s="38" t="e">
        <f t="shared" ca="1" si="6"/>
        <v>#REF!</v>
      </c>
      <c r="F43" s="38" t="e">
        <f t="shared" ca="1" si="13"/>
        <v>#REF!</v>
      </c>
      <c r="G43" s="38" t="e">
        <f t="shared" ca="1" si="14"/>
        <v>#REF!</v>
      </c>
      <c r="H43" s="37" t="e">
        <f t="shared" ca="1" si="7"/>
        <v>#REF!</v>
      </c>
      <c r="I43" s="37" t="e">
        <f t="shared" ca="1" si="4"/>
        <v>#REF!</v>
      </c>
      <c r="J43" s="38" t="e">
        <f t="shared" ca="1" si="8"/>
        <v>#REF!</v>
      </c>
      <c r="M43" s="33"/>
      <c r="N43" s="32"/>
      <c r="O43" s="37" t="e">
        <f t="shared" ca="1" si="15"/>
        <v>#REF!</v>
      </c>
      <c r="P43" s="38" t="e">
        <f t="shared" ca="1" si="9"/>
        <v>#REF!</v>
      </c>
      <c r="Q43" s="38" t="e">
        <f t="shared" ca="1" si="16"/>
        <v>#REF!</v>
      </c>
      <c r="R43" s="38" t="e">
        <f t="shared" ca="1" si="17"/>
        <v>#REF!</v>
      </c>
      <c r="S43" s="37" t="e">
        <f t="shared" ca="1" si="10"/>
        <v>#REF!</v>
      </c>
      <c r="T43" s="37" t="e">
        <f t="shared" ca="1" si="5"/>
        <v>#REF!</v>
      </c>
      <c r="U43" s="38" t="e">
        <f t="shared" ca="1" si="11"/>
        <v>#REF!</v>
      </c>
      <c r="V43" s="11"/>
    </row>
    <row r="44" spans="2:22">
      <c r="B44" s="46"/>
      <c r="C44" s="46"/>
      <c r="D44" s="37" t="e">
        <f t="shared" ca="1" si="12"/>
        <v>#REF!</v>
      </c>
      <c r="E44" s="38" t="e">
        <f t="shared" ca="1" si="6"/>
        <v>#REF!</v>
      </c>
      <c r="F44" s="38" t="e">
        <f t="shared" ca="1" si="13"/>
        <v>#REF!</v>
      </c>
      <c r="G44" s="38" t="e">
        <f t="shared" ca="1" si="14"/>
        <v>#REF!</v>
      </c>
      <c r="H44" s="37" t="e">
        <f t="shared" ca="1" si="7"/>
        <v>#REF!</v>
      </c>
      <c r="I44" s="37" t="e">
        <f t="shared" ca="1" si="4"/>
        <v>#REF!</v>
      </c>
      <c r="J44" s="38" t="e">
        <f t="shared" ca="1" si="8"/>
        <v>#REF!</v>
      </c>
      <c r="M44"/>
      <c r="N44"/>
      <c r="O44" s="37" t="e">
        <f t="shared" ca="1" si="15"/>
        <v>#REF!</v>
      </c>
      <c r="P44" s="38" t="e">
        <f t="shared" ca="1" si="9"/>
        <v>#REF!</v>
      </c>
      <c r="Q44" s="38" t="e">
        <f t="shared" ca="1" si="16"/>
        <v>#REF!</v>
      </c>
      <c r="R44" s="38" t="e">
        <f t="shared" ca="1" si="17"/>
        <v>#REF!</v>
      </c>
      <c r="S44" s="37" t="e">
        <f t="shared" ca="1" si="10"/>
        <v>#REF!</v>
      </c>
      <c r="T44" s="37" t="e">
        <f t="shared" ca="1" si="5"/>
        <v>#REF!</v>
      </c>
      <c r="U44" s="38" t="e">
        <f t="shared" ca="1" si="11"/>
        <v>#REF!</v>
      </c>
      <c r="V44" s="11"/>
    </row>
    <row r="45" spans="2:22">
      <c r="B45" s="46"/>
      <c r="C45" s="46"/>
      <c r="D45" s="37" t="e">
        <f t="shared" ca="1" si="12"/>
        <v>#REF!</v>
      </c>
      <c r="E45" s="38" t="e">
        <f t="shared" ca="1" si="6"/>
        <v>#REF!</v>
      </c>
      <c r="F45" s="38" t="e">
        <f t="shared" ca="1" si="13"/>
        <v>#REF!</v>
      </c>
      <c r="G45" s="38" t="e">
        <f t="shared" ca="1" si="14"/>
        <v>#REF!</v>
      </c>
      <c r="H45" s="37" t="e">
        <f t="shared" ca="1" si="7"/>
        <v>#REF!</v>
      </c>
      <c r="I45" s="37" t="e">
        <f t="shared" ca="1" si="4"/>
        <v>#REF!</v>
      </c>
      <c r="J45" s="38" t="e">
        <f t="shared" ca="1" si="8"/>
        <v>#REF!</v>
      </c>
      <c r="M45"/>
      <c r="N45"/>
      <c r="O45" s="37" t="e">
        <f t="shared" ca="1" si="15"/>
        <v>#REF!</v>
      </c>
      <c r="P45" s="38" t="e">
        <f t="shared" ca="1" si="9"/>
        <v>#REF!</v>
      </c>
      <c r="Q45" s="38" t="e">
        <f t="shared" ca="1" si="16"/>
        <v>#REF!</v>
      </c>
      <c r="R45" s="38" t="e">
        <f t="shared" ca="1" si="17"/>
        <v>#REF!</v>
      </c>
      <c r="S45" s="37" t="e">
        <f t="shared" ca="1" si="10"/>
        <v>#REF!</v>
      </c>
      <c r="T45" s="37" t="e">
        <f t="shared" ca="1" si="5"/>
        <v>#REF!</v>
      </c>
      <c r="U45" s="38" t="e">
        <f t="shared" ca="1" si="11"/>
        <v>#REF!</v>
      </c>
      <c r="V45" s="11"/>
    </row>
    <row r="46" spans="2:22">
      <c r="B46" s="32"/>
      <c r="C46" s="32"/>
      <c r="D46" s="37" t="e">
        <f t="shared" ca="1" si="12"/>
        <v>#REF!</v>
      </c>
      <c r="E46" s="38" t="e">
        <f t="shared" ca="1" si="6"/>
        <v>#REF!</v>
      </c>
      <c r="F46" s="38" t="e">
        <f t="shared" ca="1" si="13"/>
        <v>#REF!</v>
      </c>
      <c r="G46" s="38" t="e">
        <f t="shared" ca="1" si="14"/>
        <v>#REF!</v>
      </c>
      <c r="H46" s="37" t="e">
        <f t="shared" ca="1" si="7"/>
        <v>#REF!</v>
      </c>
      <c r="I46" s="37" t="e">
        <f t="shared" ca="1" si="4"/>
        <v>#REF!</v>
      </c>
      <c r="J46" s="38" t="e">
        <f t="shared" ca="1" si="8"/>
        <v>#REF!</v>
      </c>
      <c r="M46"/>
      <c r="N46"/>
      <c r="O46" s="37" t="e">
        <f t="shared" ca="1" si="15"/>
        <v>#REF!</v>
      </c>
      <c r="P46" s="38" t="e">
        <f t="shared" ca="1" si="9"/>
        <v>#REF!</v>
      </c>
      <c r="Q46" s="38" t="e">
        <f t="shared" ca="1" si="16"/>
        <v>#REF!</v>
      </c>
      <c r="R46" s="38" t="e">
        <f t="shared" ca="1" si="17"/>
        <v>#REF!</v>
      </c>
      <c r="S46" s="37" t="e">
        <f t="shared" ca="1" si="10"/>
        <v>#REF!</v>
      </c>
      <c r="T46" s="37" t="e">
        <f t="shared" ca="1" si="5"/>
        <v>#REF!</v>
      </c>
      <c r="U46" s="38" t="e">
        <f t="shared" ca="1" si="11"/>
        <v>#REF!</v>
      </c>
      <c r="V46" s="11"/>
    </row>
    <row r="47" spans="2:22">
      <c r="B47" s="32"/>
      <c r="C47" s="32"/>
      <c r="D47" s="37" t="e">
        <f t="shared" ca="1" si="12"/>
        <v>#REF!</v>
      </c>
      <c r="E47" s="38" t="e">
        <f t="shared" ca="1" si="6"/>
        <v>#REF!</v>
      </c>
      <c r="F47" s="38" t="e">
        <f t="shared" ca="1" si="13"/>
        <v>#REF!</v>
      </c>
      <c r="G47" s="38" t="e">
        <f t="shared" ca="1" si="14"/>
        <v>#REF!</v>
      </c>
      <c r="H47" s="37" t="e">
        <f t="shared" ca="1" si="7"/>
        <v>#REF!</v>
      </c>
      <c r="I47" s="37" t="e">
        <f t="shared" ca="1" si="4"/>
        <v>#REF!</v>
      </c>
      <c r="J47" s="38" t="e">
        <f t="shared" ca="1" si="8"/>
        <v>#REF!</v>
      </c>
      <c r="M47"/>
      <c r="N47"/>
      <c r="O47" s="37" t="e">
        <f t="shared" ca="1" si="15"/>
        <v>#REF!</v>
      </c>
      <c r="P47" s="38" t="e">
        <f t="shared" ca="1" si="9"/>
        <v>#REF!</v>
      </c>
      <c r="Q47" s="38" t="e">
        <f t="shared" ca="1" si="16"/>
        <v>#REF!</v>
      </c>
      <c r="R47" s="38" t="e">
        <f t="shared" ca="1" si="17"/>
        <v>#REF!</v>
      </c>
      <c r="S47" s="37" t="e">
        <f t="shared" ca="1" si="10"/>
        <v>#REF!</v>
      </c>
      <c r="T47" s="37" t="e">
        <f t="shared" ca="1" si="5"/>
        <v>#REF!</v>
      </c>
      <c r="U47" s="38" t="e">
        <f t="shared" ca="1" si="11"/>
        <v>#REF!</v>
      </c>
      <c r="V47" s="11"/>
    </row>
    <row r="48" spans="2:22">
      <c r="B48" s="32"/>
      <c r="C48" s="32"/>
      <c r="D48" s="37" t="e">
        <f t="shared" ca="1" si="12"/>
        <v>#REF!</v>
      </c>
      <c r="E48" s="38" t="e">
        <f t="shared" ca="1" si="6"/>
        <v>#REF!</v>
      </c>
      <c r="F48" s="38" t="e">
        <f t="shared" ca="1" si="13"/>
        <v>#REF!</v>
      </c>
      <c r="G48" s="38" t="e">
        <f t="shared" ca="1" si="14"/>
        <v>#REF!</v>
      </c>
      <c r="H48" s="37" t="e">
        <f t="shared" ca="1" si="7"/>
        <v>#REF!</v>
      </c>
      <c r="I48" s="37" t="e">
        <f t="shared" ca="1" si="4"/>
        <v>#REF!</v>
      </c>
      <c r="J48" s="38" t="e">
        <f t="shared" ca="1" si="8"/>
        <v>#REF!</v>
      </c>
      <c r="M48"/>
      <c r="N48"/>
      <c r="O48" s="37" t="e">
        <f t="shared" ca="1" si="15"/>
        <v>#REF!</v>
      </c>
      <c r="P48" s="38" t="e">
        <f t="shared" ca="1" si="9"/>
        <v>#REF!</v>
      </c>
      <c r="Q48" s="38" t="e">
        <f t="shared" ca="1" si="16"/>
        <v>#REF!</v>
      </c>
      <c r="R48" s="38" t="e">
        <f t="shared" ca="1" si="17"/>
        <v>#REF!</v>
      </c>
      <c r="S48" s="37" t="e">
        <f t="shared" ca="1" si="10"/>
        <v>#REF!</v>
      </c>
      <c r="T48" s="37" t="e">
        <f t="shared" ca="1" si="5"/>
        <v>#REF!</v>
      </c>
      <c r="U48" s="38" t="e">
        <f t="shared" ca="1" si="11"/>
        <v>#REF!</v>
      </c>
      <c r="V48" s="11"/>
    </row>
    <row r="49" spans="2:22">
      <c r="B49" s="32"/>
      <c r="C49" s="32"/>
      <c r="D49" s="37" t="e">
        <f t="shared" ca="1" si="12"/>
        <v>#REF!</v>
      </c>
      <c r="E49" s="38" t="e">
        <f t="shared" ca="1" si="6"/>
        <v>#REF!</v>
      </c>
      <c r="F49" s="38" t="e">
        <f t="shared" ca="1" si="13"/>
        <v>#REF!</v>
      </c>
      <c r="G49" s="38" t="e">
        <f t="shared" ca="1" si="14"/>
        <v>#REF!</v>
      </c>
      <c r="H49" s="37" t="e">
        <f t="shared" ca="1" si="7"/>
        <v>#REF!</v>
      </c>
      <c r="I49" s="37" t="e">
        <f t="shared" ca="1" si="4"/>
        <v>#REF!</v>
      </c>
      <c r="J49" s="38" t="e">
        <f t="shared" ca="1" si="8"/>
        <v>#REF!</v>
      </c>
      <c r="M49"/>
      <c r="N49"/>
      <c r="O49" s="37" t="e">
        <f t="shared" ca="1" si="15"/>
        <v>#REF!</v>
      </c>
      <c r="P49" s="38" t="e">
        <f t="shared" ca="1" si="9"/>
        <v>#REF!</v>
      </c>
      <c r="Q49" s="38" t="e">
        <f t="shared" ca="1" si="16"/>
        <v>#REF!</v>
      </c>
      <c r="R49" s="38" t="e">
        <f t="shared" ca="1" si="17"/>
        <v>#REF!</v>
      </c>
      <c r="S49" s="37" t="e">
        <f t="shared" ca="1" si="10"/>
        <v>#REF!</v>
      </c>
      <c r="T49" s="37" t="e">
        <f t="shared" ca="1" si="5"/>
        <v>#REF!</v>
      </c>
      <c r="U49" s="38" t="e">
        <f t="shared" ca="1" si="11"/>
        <v>#REF!</v>
      </c>
      <c r="V49" s="11"/>
    </row>
    <row r="50" spans="2:22">
      <c r="B50" s="32"/>
      <c r="C50" s="32"/>
      <c r="D50" s="37" t="e">
        <f t="shared" ca="1" si="12"/>
        <v>#REF!</v>
      </c>
      <c r="E50" s="38" t="e">
        <f t="shared" ca="1" si="6"/>
        <v>#REF!</v>
      </c>
      <c r="F50" s="38" t="e">
        <f t="shared" ca="1" si="13"/>
        <v>#REF!</v>
      </c>
      <c r="G50" s="38" t="e">
        <f t="shared" ca="1" si="14"/>
        <v>#REF!</v>
      </c>
      <c r="H50" s="37" t="e">
        <f t="shared" ca="1" si="7"/>
        <v>#REF!</v>
      </c>
      <c r="I50" s="37" t="e">
        <f t="shared" ca="1" si="4"/>
        <v>#REF!</v>
      </c>
      <c r="J50" s="38" t="e">
        <f t="shared" ca="1" si="8"/>
        <v>#REF!</v>
      </c>
      <c r="M50"/>
      <c r="N50"/>
      <c r="O50" s="37" t="e">
        <f t="shared" ca="1" si="15"/>
        <v>#REF!</v>
      </c>
      <c r="P50" s="38" t="e">
        <f t="shared" ca="1" si="9"/>
        <v>#REF!</v>
      </c>
      <c r="Q50" s="38" t="e">
        <f t="shared" ca="1" si="16"/>
        <v>#REF!</v>
      </c>
      <c r="R50" s="38" t="e">
        <f t="shared" ca="1" si="17"/>
        <v>#REF!</v>
      </c>
      <c r="S50" s="37" t="e">
        <f t="shared" ca="1" si="10"/>
        <v>#REF!</v>
      </c>
      <c r="T50" s="37" t="e">
        <f t="shared" ca="1" si="5"/>
        <v>#REF!</v>
      </c>
      <c r="U50" s="38" t="e">
        <f t="shared" ca="1" si="11"/>
        <v>#REF!</v>
      </c>
      <c r="V50" s="11"/>
    </row>
    <row r="51" spans="2:22">
      <c r="B51" s="32"/>
      <c r="C51" s="32"/>
      <c r="D51" s="37" t="e">
        <f t="shared" ca="1" si="12"/>
        <v>#REF!</v>
      </c>
      <c r="E51" s="38" t="e">
        <f t="shared" ca="1" si="6"/>
        <v>#REF!</v>
      </c>
      <c r="F51" s="38" t="e">
        <f t="shared" ca="1" si="13"/>
        <v>#REF!</v>
      </c>
      <c r="G51" s="38" t="e">
        <f t="shared" ca="1" si="14"/>
        <v>#REF!</v>
      </c>
      <c r="H51" s="37" t="e">
        <f t="shared" ca="1" si="7"/>
        <v>#REF!</v>
      </c>
      <c r="I51" s="37" t="e">
        <f t="shared" ca="1" si="4"/>
        <v>#REF!</v>
      </c>
      <c r="J51" s="38" t="e">
        <f t="shared" ca="1" si="8"/>
        <v>#REF!</v>
      </c>
      <c r="M51"/>
      <c r="N51"/>
      <c r="O51" s="37" t="e">
        <f t="shared" ca="1" si="15"/>
        <v>#REF!</v>
      </c>
      <c r="P51" s="38" t="e">
        <f t="shared" ca="1" si="9"/>
        <v>#REF!</v>
      </c>
      <c r="Q51" s="38" t="e">
        <f t="shared" ca="1" si="16"/>
        <v>#REF!</v>
      </c>
      <c r="R51" s="38" t="e">
        <f t="shared" ca="1" si="17"/>
        <v>#REF!</v>
      </c>
      <c r="S51" s="37" t="e">
        <f t="shared" ca="1" si="10"/>
        <v>#REF!</v>
      </c>
      <c r="T51" s="37" t="e">
        <f t="shared" ca="1" si="5"/>
        <v>#REF!</v>
      </c>
      <c r="U51" s="38" t="e">
        <f t="shared" ca="1" si="11"/>
        <v>#REF!</v>
      </c>
      <c r="V51" s="11"/>
    </row>
    <row r="52" spans="2:22">
      <c r="B52" s="32"/>
      <c r="C52" s="32"/>
      <c r="D52" s="37" t="e">
        <f t="shared" ca="1" si="12"/>
        <v>#REF!</v>
      </c>
      <c r="E52" s="38" t="e">
        <f t="shared" ca="1" si="6"/>
        <v>#REF!</v>
      </c>
      <c r="F52" s="39" t="e">
        <f t="shared" ca="1" si="13"/>
        <v>#REF!</v>
      </c>
      <c r="G52" s="39" t="e">
        <f t="shared" ca="1" si="14"/>
        <v>#REF!</v>
      </c>
      <c r="H52" s="37" t="e">
        <f t="shared" ca="1" si="7"/>
        <v>#REF!</v>
      </c>
      <c r="I52" s="40" t="e">
        <f t="shared" ca="1" si="4"/>
        <v>#REF!</v>
      </c>
      <c r="J52" s="38" t="e">
        <f t="shared" ca="1" si="8"/>
        <v>#REF!</v>
      </c>
      <c r="M52"/>
      <c r="N52"/>
      <c r="O52" s="37" t="e">
        <f t="shared" ca="1" si="15"/>
        <v>#REF!</v>
      </c>
      <c r="P52" s="38" t="e">
        <f t="shared" ca="1" si="9"/>
        <v>#REF!</v>
      </c>
      <c r="Q52" s="38" t="e">
        <f t="shared" ca="1" si="16"/>
        <v>#REF!</v>
      </c>
      <c r="R52" s="38" t="e">
        <f t="shared" ca="1" si="17"/>
        <v>#REF!</v>
      </c>
      <c r="S52" s="37" t="e">
        <f t="shared" ca="1" si="10"/>
        <v>#REF!</v>
      </c>
      <c r="T52" s="37" t="e">
        <f t="shared" ca="1" si="5"/>
        <v>#REF!</v>
      </c>
      <c r="U52" s="38" t="e">
        <f t="shared" ca="1" si="11"/>
        <v>#REF!</v>
      </c>
      <c r="V52" s="11"/>
    </row>
    <row r="53" spans="2:22">
      <c r="B53" s="32"/>
      <c r="C53" s="32"/>
      <c r="D53" s="37" t="e">
        <f t="shared" ca="1" si="12"/>
        <v>#REF!</v>
      </c>
      <c r="E53" s="38" t="e">
        <f t="shared" ca="1" si="6"/>
        <v>#REF!</v>
      </c>
      <c r="F53" s="39" t="e">
        <f t="shared" ca="1" si="13"/>
        <v>#REF!</v>
      </c>
      <c r="G53" s="39" t="e">
        <f t="shared" ca="1" si="14"/>
        <v>#REF!</v>
      </c>
      <c r="H53" s="37" t="e">
        <f t="shared" ca="1" si="7"/>
        <v>#REF!</v>
      </c>
      <c r="I53" s="40" t="e">
        <f t="shared" ca="1" si="4"/>
        <v>#REF!</v>
      </c>
      <c r="J53" s="38" t="e">
        <f t="shared" ca="1" si="8"/>
        <v>#REF!</v>
      </c>
      <c r="M53"/>
      <c r="N53"/>
      <c r="O53" s="37" t="e">
        <f t="shared" ca="1" si="15"/>
        <v>#REF!</v>
      </c>
      <c r="P53" s="38" t="e">
        <f t="shared" ca="1" si="9"/>
        <v>#REF!</v>
      </c>
      <c r="Q53" s="38" t="e">
        <f t="shared" ca="1" si="16"/>
        <v>#REF!</v>
      </c>
      <c r="R53" s="38" t="e">
        <f t="shared" ca="1" si="17"/>
        <v>#REF!</v>
      </c>
      <c r="S53" s="37" t="e">
        <f t="shared" ca="1" si="10"/>
        <v>#REF!</v>
      </c>
      <c r="T53" s="37" t="e">
        <f t="shared" ca="1" si="5"/>
        <v>#REF!</v>
      </c>
      <c r="U53" s="38" t="e">
        <f t="shared" ca="1" si="11"/>
        <v>#REF!</v>
      </c>
      <c r="V53" s="11"/>
    </row>
    <row r="54" spans="2:22">
      <c r="B54" s="32"/>
      <c r="C54" s="32"/>
      <c r="D54" s="37" t="e">
        <f t="shared" ca="1" si="12"/>
        <v>#REF!</v>
      </c>
      <c r="E54" s="38" t="e">
        <f t="shared" ca="1" si="6"/>
        <v>#REF!</v>
      </c>
      <c r="F54" s="39" t="e">
        <f t="shared" ca="1" si="13"/>
        <v>#REF!</v>
      </c>
      <c r="G54" s="39" t="e">
        <f t="shared" ca="1" si="14"/>
        <v>#REF!</v>
      </c>
      <c r="H54" s="37" t="e">
        <f t="shared" ca="1" si="7"/>
        <v>#REF!</v>
      </c>
      <c r="I54" s="40" t="e">
        <f t="shared" ca="1" si="4"/>
        <v>#REF!</v>
      </c>
      <c r="J54" s="38" t="e">
        <f t="shared" ca="1" si="8"/>
        <v>#REF!</v>
      </c>
      <c r="M54"/>
      <c r="N54"/>
      <c r="O54" s="37" t="e">
        <f t="shared" ca="1" si="15"/>
        <v>#REF!</v>
      </c>
      <c r="P54" s="38" t="e">
        <f t="shared" ca="1" si="9"/>
        <v>#REF!</v>
      </c>
      <c r="Q54" s="38" t="e">
        <f t="shared" ca="1" si="16"/>
        <v>#REF!</v>
      </c>
      <c r="R54" s="38" t="e">
        <f t="shared" ca="1" si="17"/>
        <v>#REF!</v>
      </c>
      <c r="S54" s="37" t="e">
        <f t="shared" ca="1" si="10"/>
        <v>#REF!</v>
      </c>
      <c r="T54" s="37" t="e">
        <f t="shared" ca="1" si="5"/>
        <v>#REF!</v>
      </c>
      <c r="U54" s="38" t="e">
        <f t="shared" ca="1" si="11"/>
        <v>#REF!</v>
      </c>
      <c r="V54" s="11"/>
    </row>
    <row r="55" spans="2:22">
      <c r="B55" s="32"/>
      <c r="C55" s="32"/>
      <c r="D55" s="37" t="e">
        <f t="shared" ca="1" si="12"/>
        <v>#REF!</v>
      </c>
      <c r="E55" s="38" t="e">
        <f t="shared" ca="1" si="6"/>
        <v>#REF!</v>
      </c>
      <c r="F55" s="39" t="e">
        <f t="shared" ca="1" si="13"/>
        <v>#REF!</v>
      </c>
      <c r="G55" s="39" t="e">
        <f t="shared" ca="1" si="14"/>
        <v>#REF!</v>
      </c>
      <c r="H55" s="37" t="e">
        <f t="shared" ca="1" si="7"/>
        <v>#REF!</v>
      </c>
      <c r="I55" s="40" t="e">
        <f t="shared" ca="1" si="4"/>
        <v>#REF!</v>
      </c>
      <c r="J55" s="38" t="e">
        <f t="shared" ca="1" si="8"/>
        <v>#REF!</v>
      </c>
      <c r="M55"/>
      <c r="N55"/>
      <c r="O55" s="37" t="e">
        <f t="shared" ca="1" si="15"/>
        <v>#REF!</v>
      </c>
      <c r="P55" s="38" t="e">
        <f t="shared" ca="1" si="9"/>
        <v>#REF!</v>
      </c>
      <c r="Q55" s="38" t="e">
        <f t="shared" ca="1" si="16"/>
        <v>#REF!</v>
      </c>
      <c r="R55" s="38" t="e">
        <f t="shared" ca="1" si="17"/>
        <v>#REF!</v>
      </c>
      <c r="S55" s="37" t="e">
        <f t="shared" ca="1" si="10"/>
        <v>#REF!</v>
      </c>
      <c r="T55" s="37" t="e">
        <f t="shared" ca="1" si="5"/>
        <v>#REF!</v>
      </c>
      <c r="U55" s="38" t="e">
        <f t="shared" ca="1" si="11"/>
        <v>#REF!</v>
      </c>
      <c r="V55" s="11"/>
    </row>
    <row r="56" spans="2:22">
      <c r="B56" s="32"/>
      <c r="C56" s="32"/>
      <c r="D56" s="37" t="e">
        <f t="shared" ca="1" si="12"/>
        <v>#REF!</v>
      </c>
      <c r="E56" s="38" t="e">
        <f t="shared" ca="1" si="6"/>
        <v>#REF!</v>
      </c>
      <c r="F56" s="39" t="e">
        <f t="shared" ca="1" si="13"/>
        <v>#REF!</v>
      </c>
      <c r="G56" s="39" t="e">
        <f t="shared" ca="1" si="14"/>
        <v>#REF!</v>
      </c>
      <c r="H56" s="37" t="e">
        <f t="shared" ca="1" si="7"/>
        <v>#REF!</v>
      </c>
      <c r="I56" s="40" t="e">
        <f t="shared" ca="1" si="4"/>
        <v>#REF!</v>
      </c>
      <c r="J56" s="38" t="e">
        <f t="shared" ca="1" si="8"/>
        <v>#REF!</v>
      </c>
      <c r="M56"/>
      <c r="N56"/>
      <c r="O56" s="37" t="e">
        <f t="shared" ca="1" si="15"/>
        <v>#REF!</v>
      </c>
      <c r="P56" s="38" t="e">
        <f t="shared" ca="1" si="9"/>
        <v>#REF!</v>
      </c>
      <c r="Q56" s="38" t="e">
        <f t="shared" ca="1" si="16"/>
        <v>#REF!</v>
      </c>
      <c r="R56" s="38" t="e">
        <f t="shared" ca="1" si="17"/>
        <v>#REF!</v>
      </c>
      <c r="S56" s="37" t="e">
        <f t="shared" ca="1" si="10"/>
        <v>#REF!</v>
      </c>
      <c r="T56" s="37" t="e">
        <f t="shared" ca="1" si="5"/>
        <v>#REF!</v>
      </c>
      <c r="U56" s="38" t="e">
        <f t="shared" ca="1" si="11"/>
        <v>#REF!</v>
      </c>
      <c r="V56" s="11"/>
    </row>
    <row r="57" spans="2:22">
      <c r="B57" s="32"/>
      <c r="C57" s="32"/>
      <c r="D57" s="37" t="e">
        <f t="shared" ca="1" si="12"/>
        <v>#REF!</v>
      </c>
      <c r="E57" s="38" t="e">
        <f t="shared" ca="1" si="6"/>
        <v>#REF!</v>
      </c>
      <c r="F57" s="39" t="e">
        <f t="shared" ca="1" si="13"/>
        <v>#REF!</v>
      </c>
      <c r="G57" s="39" t="e">
        <f t="shared" ca="1" si="14"/>
        <v>#REF!</v>
      </c>
      <c r="H57" s="37" t="e">
        <f t="shared" ca="1" si="7"/>
        <v>#REF!</v>
      </c>
      <c r="I57" s="40" t="e">
        <f t="shared" ca="1" si="4"/>
        <v>#REF!</v>
      </c>
      <c r="J57" s="38" t="e">
        <f t="shared" ca="1" si="8"/>
        <v>#REF!</v>
      </c>
      <c r="M57"/>
      <c r="N57"/>
      <c r="O57" s="37" t="e">
        <f t="shared" ca="1" si="15"/>
        <v>#REF!</v>
      </c>
      <c r="P57" s="38" t="e">
        <f t="shared" ca="1" si="9"/>
        <v>#REF!</v>
      </c>
      <c r="Q57" s="38" t="e">
        <f t="shared" ca="1" si="16"/>
        <v>#REF!</v>
      </c>
      <c r="R57" s="38" t="e">
        <f t="shared" ca="1" si="17"/>
        <v>#REF!</v>
      </c>
      <c r="S57" s="37" t="e">
        <f t="shared" ca="1" si="10"/>
        <v>#REF!</v>
      </c>
      <c r="T57" s="37" t="e">
        <f t="shared" ca="1" si="5"/>
        <v>#REF!</v>
      </c>
      <c r="U57" s="38" t="e">
        <f t="shared" ca="1" si="11"/>
        <v>#REF!</v>
      </c>
      <c r="V57" s="11"/>
    </row>
    <row r="58" spans="2:22">
      <c r="B58" s="32"/>
      <c r="C58" s="32"/>
      <c r="D58" s="37" t="e">
        <f t="shared" ca="1" si="12"/>
        <v>#REF!</v>
      </c>
      <c r="E58" s="38" t="e">
        <f t="shared" ca="1" si="6"/>
        <v>#REF!</v>
      </c>
      <c r="F58" s="39" t="e">
        <f t="shared" ca="1" si="13"/>
        <v>#REF!</v>
      </c>
      <c r="G58" s="39" t="e">
        <f t="shared" ca="1" si="14"/>
        <v>#REF!</v>
      </c>
      <c r="H58" s="37" t="e">
        <f t="shared" ca="1" si="7"/>
        <v>#REF!</v>
      </c>
      <c r="I58" s="40" t="e">
        <f t="shared" ca="1" si="4"/>
        <v>#REF!</v>
      </c>
      <c r="J58" s="38" t="e">
        <f t="shared" ca="1" si="8"/>
        <v>#REF!</v>
      </c>
      <c r="M58"/>
      <c r="N58"/>
      <c r="O58" s="37" t="e">
        <f t="shared" ca="1" si="15"/>
        <v>#REF!</v>
      </c>
      <c r="P58" s="38" t="e">
        <f t="shared" ca="1" si="9"/>
        <v>#REF!</v>
      </c>
      <c r="Q58" s="38" t="e">
        <f t="shared" ca="1" si="16"/>
        <v>#REF!</v>
      </c>
      <c r="R58" s="38" t="e">
        <f t="shared" ca="1" si="17"/>
        <v>#REF!</v>
      </c>
      <c r="S58" s="37" t="e">
        <f t="shared" ca="1" si="10"/>
        <v>#REF!</v>
      </c>
      <c r="T58" s="37" t="e">
        <f t="shared" ca="1" si="5"/>
        <v>#REF!</v>
      </c>
      <c r="U58" s="38" t="e">
        <f t="shared" ca="1" si="11"/>
        <v>#REF!</v>
      </c>
      <c r="V58" s="11"/>
    </row>
    <row r="59" spans="2:22">
      <c r="B59" s="32"/>
      <c r="C59" s="32"/>
      <c r="D59" s="37" t="e">
        <f t="shared" ca="1" si="12"/>
        <v>#REF!</v>
      </c>
      <c r="E59" s="38" t="e">
        <f t="shared" ca="1" si="6"/>
        <v>#REF!</v>
      </c>
      <c r="F59" s="39" t="e">
        <f t="shared" ca="1" si="13"/>
        <v>#REF!</v>
      </c>
      <c r="G59" s="39" t="e">
        <f t="shared" ca="1" si="14"/>
        <v>#REF!</v>
      </c>
      <c r="H59" s="37" t="e">
        <f t="shared" ca="1" si="7"/>
        <v>#REF!</v>
      </c>
      <c r="I59" s="40" t="e">
        <f t="shared" ca="1" si="4"/>
        <v>#REF!</v>
      </c>
      <c r="J59" s="38" t="e">
        <f t="shared" ca="1" si="8"/>
        <v>#REF!</v>
      </c>
      <c r="M59"/>
      <c r="N59"/>
      <c r="O59" s="37" t="e">
        <f t="shared" ca="1" si="15"/>
        <v>#REF!</v>
      </c>
      <c r="P59" s="38" t="e">
        <f t="shared" ca="1" si="9"/>
        <v>#REF!</v>
      </c>
      <c r="Q59" s="38" t="e">
        <f t="shared" ca="1" si="16"/>
        <v>#REF!</v>
      </c>
      <c r="R59" s="38" t="e">
        <f t="shared" ca="1" si="17"/>
        <v>#REF!</v>
      </c>
      <c r="S59" s="37" t="e">
        <f t="shared" ca="1" si="10"/>
        <v>#REF!</v>
      </c>
      <c r="T59" s="37" t="e">
        <f t="shared" ca="1" si="5"/>
        <v>#REF!</v>
      </c>
      <c r="U59" s="38" t="e">
        <f t="shared" ca="1" si="11"/>
        <v>#REF!</v>
      </c>
      <c r="V59" s="11"/>
    </row>
    <row r="60" spans="2:22">
      <c r="B60" s="32"/>
      <c r="C60" s="32"/>
      <c r="D60" s="37" t="e">
        <f t="shared" ca="1" si="12"/>
        <v>#REF!</v>
      </c>
      <c r="E60" s="38" t="e">
        <f t="shared" ca="1" si="6"/>
        <v>#REF!</v>
      </c>
      <c r="F60" s="39" t="e">
        <f t="shared" ca="1" si="13"/>
        <v>#REF!</v>
      </c>
      <c r="G60" s="39" t="e">
        <f t="shared" ca="1" si="14"/>
        <v>#REF!</v>
      </c>
      <c r="H60" s="37" t="e">
        <f t="shared" ca="1" si="7"/>
        <v>#REF!</v>
      </c>
      <c r="I60" s="40" t="e">
        <f t="shared" ca="1" si="4"/>
        <v>#REF!</v>
      </c>
      <c r="J60" s="38" t="e">
        <f t="shared" ca="1" si="8"/>
        <v>#REF!</v>
      </c>
      <c r="M60"/>
      <c r="N60"/>
      <c r="O60" s="37" t="e">
        <f t="shared" ca="1" si="15"/>
        <v>#REF!</v>
      </c>
      <c r="P60" s="38" t="e">
        <f t="shared" ca="1" si="9"/>
        <v>#REF!</v>
      </c>
      <c r="Q60" s="38" t="e">
        <f t="shared" ca="1" si="16"/>
        <v>#REF!</v>
      </c>
      <c r="R60" s="38" t="e">
        <f t="shared" ca="1" si="17"/>
        <v>#REF!</v>
      </c>
      <c r="S60" s="37" t="e">
        <f t="shared" ca="1" si="10"/>
        <v>#REF!</v>
      </c>
      <c r="T60" s="37" t="e">
        <f t="shared" ca="1" si="5"/>
        <v>#REF!</v>
      </c>
      <c r="U60" s="38" t="e">
        <f t="shared" ca="1" si="11"/>
        <v>#REF!</v>
      </c>
      <c r="V60" s="11"/>
    </row>
    <row r="61" spans="2:22">
      <c r="B61" s="32"/>
      <c r="C61" s="32"/>
      <c r="D61" s="37" t="e">
        <f t="shared" ca="1" si="12"/>
        <v>#REF!</v>
      </c>
      <c r="E61" s="38" t="e">
        <f t="shared" ca="1" si="6"/>
        <v>#REF!</v>
      </c>
      <c r="F61" s="39" t="e">
        <f t="shared" ca="1" si="13"/>
        <v>#REF!</v>
      </c>
      <c r="G61" s="39" t="e">
        <f t="shared" ca="1" si="14"/>
        <v>#REF!</v>
      </c>
      <c r="H61" s="37" t="e">
        <f t="shared" ca="1" si="7"/>
        <v>#REF!</v>
      </c>
      <c r="I61" s="40" t="e">
        <f t="shared" ca="1" si="4"/>
        <v>#REF!</v>
      </c>
      <c r="J61" s="38" t="e">
        <f t="shared" ca="1" si="8"/>
        <v>#REF!</v>
      </c>
      <c r="M61"/>
      <c r="N61"/>
      <c r="O61" s="37" t="e">
        <f t="shared" ca="1" si="15"/>
        <v>#REF!</v>
      </c>
      <c r="P61" s="38" t="e">
        <f t="shared" ca="1" si="9"/>
        <v>#REF!</v>
      </c>
      <c r="Q61" s="38" t="e">
        <f t="shared" ca="1" si="16"/>
        <v>#REF!</v>
      </c>
      <c r="R61" s="38" t="e">
        <f t="shared" ca="1" si="17"/>
        <v>#REF!</v>
      </c>
      <c r="S61" s="37" t="e">
        <f t="shared" ca="1" si="10"/>
        <v>#REF!</v>
      </c>
      <c r="T61" s="37" t="e">
        <f t="shared" ca="1" si="5"/>
        <v>#REF!</v>
      </c>
      <c r="U61" s="38" t="e">
        <f t="shared" ca="1" si="11"/>
        <v>#REF!</v>
      </c>
      <c r="V61" s="11"/>
    </row>
    <row r="62" spans="2:22">
      <c r="B62" s="32"/>
      <c r="C62" s="32"/>
      <c r="D62" s="37" t="e">
        <f t="shared" ca="1" si="12"/>
        <v>#REF!</v>
      </c>
      <c r="E62" s="38" t="e">
        <f t="shared" ca="1" si="6"/>
        <v>#REF!</v>
      </c>
      <c r="F62" s="39" t="e">
        <f t="shared" ca="1" si="13"/>
        <v>#REF!</v>
      </c>
      <c r="G62" s="39" t="e">
        <f t="shared" ca="1" si="14"/>
        <v>#REF!</v>
      </c>
      <c r="H62" s="37" t="e">
        <f t="shared" ca="1" si="7"/>
        <v>#REF!</v>
      </c>
      <c r="I62" s="40" t="e">
        <f t="shared" ca="1" si="4"/>
        <v>#REF!</v>
      </c>
      <c r="J62" s="38" t="e">
        <f t="shared" ca="1" si="8"/>
        <v>#REF!</v>
      </c>
      <c r="M62"/>
      <c r="N62"/>
      <c r="O62" s="37" t="e">
        <f t="shared" ca="1" si="15"/>
        <v>#REF!</v>
      </c>
      <c r="P62" s="38" t="e">
        <f t="shared" ca="1" si="9"/>
        <v>#REF!</v>
      </c>
      <c r="Q62" s="38" t="e">
        <f t="shared" ca="1" si="16"/>
        <v>#REF!</v>
      </c>
      <c r="R62" s="38" t="e">
        <f t="shared" ca="1" si="17"/>
        <v>#REF!</v>
      </c>
      <c r="S62" s="37" t="e">
        <f t="shared" ca="1" si="10"/>
        <v>#REF!</v>
      </c>
      <c r="T62" s="37" t="e">
        <f t="shared" ca="1" si="5"/>
        <v>#REF!</v>
      </c>
      <c r="U62" s="38" t="e">
        <f t="shared" ca="1" si="11"/>
        <v>#REF!</v>
      </c>
      <c r="V62" s="11"/>
    </row>
    <row r="63" spans="2:22">
      <c r="B63" s="32"/>
      <c r="C63" s="32"/>
      <c r="D63" s="37" t="e">
        <f t="shared" ca="1" si="12"/>
        <v>#REF!</v>
      </c>
      <c r="E63" s="38" t="e">
        <f t="shared" ca="1" si="6"/>
        <v>#REF!</v>
      </c>
      <c r="F63" s="39" t="e">
        <f t="shared" ca="1" si="13"/>
        <v>#REF!</v>
      </c>
      <c r="G63" s="39" t="e">
        <f t="shared" ca="1" si="14"/>
        <v>#REF!</v>
      </c>
      <c r="H63" s="37" t="e">
        <f t="shared" ca="1" si="7"/>
        <v>#REF!</v>
      </c>
      <c r="I63" s="40" t="e">
        <f t="shared" ca="1" si="4"/>
        <v>#REF!</v>
      </c>
      <c r="J63" s="38" t="e">
        <f t="shared" ca="1" si="8"/>
        <v>#REF!</v>
      </c>
      <c r="M63"/>
      <c r="N63"/>
      <c r="O63" s="37" t="e">
        <f t="shared" ca="1" si="15"/>
        <v>#REF!</v>
      </c>
      <c r="P63" s="38" t="e">
        <f t="shared" ca="1" si="9"/>
        <v>#REF!</v>
      </c>
      <c r="Q63" s="38" t="e">
        <f t="shared" ca="1" si="16"/>
        <v>#REF!</v>
      </c>
      <c r="R63" s="38" t="e">
        <f t="shared" ca="1" si="17"/>
        <v>#REF!</v>
      </c>
      <c r="S63" s="37" t="e">
        <f t="shared" ca="1" si="10"/>
        <v>#REF!</v>
      </c>
      <c r="T63" s="37" t="e">
        <f t="shared" ca="1" si="5"/>
        <v>#REF!</v>
      </c>
      <c r="U63" s="38" t="e">
        <f t="shared" ca="1" si="11"/>
        <v>#REF!</v>
      </c>
      <c r="V63" s="11"/>
    </row>
    <row r="64" spans="2:22">
      <c r="B64" s="32"/>
      <c r="C64" s="32"/>
      <c r="D64" s="37" t="e">
        <f t="shared" ca="1" si="12"/>
        <v>#REF!</v>
      </c>
      <c r="E64" s="38" t="e">
        <f t="shared" ca="1" si="6"/>
        <v>#REF!</v>
      </c>
      <c r="F64" s="39" t="e">
        <f t="shared" ca="1" si="13"/>
        <v>#REF!</v>
      </c>
      <c r="G64" s="39" t="e">
        <f t="shared" ca="1" si="14"/>
        <v>#REF!</v>
      </c>
      <c r="H64" s="37" t="e">
        <f t="shared" ca="1" si="7"/>
        <v>#REF!</v>
      </c>
      <c r="I64" s="40" t="e">
        <f t="shared" ca="1" si="4"/>
        <v>#REF!</v>
      </c>
      <c r="J64" s="38" t="e">
        <f t="shared" ca="1" si="8"/>
        <v>#REF!</v>
      </c>
      <c r="M64"/>
      <c r="N64"/>
      <c r="O64" s="37" t="e">
        <f t="shared" ca="1" si="15"/>
        <v>#REF!</v>
      </c>
      <c r="P64" s="38" t="e">
        <f t="shared" ca="1" si="9"/>
        <v>#REF!</v>
      </c>
      <c r="Q64" s="38" t="e">
        <f t="shared" ca="1" si="16"/>
        <v>#REF!</v>
      </c>
      <c r="R64" s="38" t="e">
        <f t="shared" ca="1" si="17"/>
        <v>#REF!</v>
      </c>
      <c r="S64" s="37" t="e">
        <f t="shared" ca="1" si="10"/>
        <v>#REF!</v>
      </c>
      <c r="T64" s="37" t="e">
        <f t="shared" ca="1" si="5"/>
        <v>#REF!</v>
      </c>
      <c r="U64" s="38" t="e">
        <f t="shared" ca="1" si="11"/>
        <v>#REF!</v>
      </c>
      <c r="V64" s="11"/>
    </row>
    <row r="65" spans="2:22">
      <c r="B65" s="32"/>
      <c r="C65" s="32"/>
      <c r="D65" s="37" t="e">
        <f t="shared" ca="1" si="12"/>
        <v>#REF!</v>
      </c>
      <c r="E65" s="38" t="e">
        <f t="shared" ca="1" si="6"/>
        <v>#REF!</v>
      </c>
      <c r="F65" s="39" t="e">
        <f t="shared" ca="1" si="13"/>
        <v>#REF!</v>
      </c>
      <c r="G65" s="39" t="e">
        <f t="shared" ca="1" si="14"/>
        <v>#REF!</v>
      </c>
      <c r="H65" s="37" t="e">
        <f t="shared" ca="1" si="7"/>
        <v>#REF!</v>
      </c>
      <c r="I65" s="40" t="e">
        <f t="shared" ca="1" si="4"/>
        <v>#REF!</v>
      </c>
      <c r="J65" s="38" t="e">
        <f t="shared" ca="1" si="8"/>
        <v>#REF!</v>
      </c>
      <c r="M65"/>
      <c r="N65"/>
      <c r="O65" s="37" t="e">
        <f t="shared" ca="1" si="15"/>
        <v>#REF!</v>
      </c>
      <c r="P65" s="38" t="e">
        <f t="shared" ca="1" si="9"/>
        <v>#REF!</v>
      </c>
      <c r="Q65" s="38" t="e">
        <f t="shared" ca="1" si="16"/>
        <v>#REF!</v>
      </c>
      <c r="R65" s="38" t="e">
        <f t="shared" ca="1" si="17"/>
        <v>#REF!</v>
      </c>
      <c r="S65" s="37" t="e">
        <f t="shared" ca="1" si="10"/>
        <v>#REF!</v>
      </c>
      <c r="T65" s="37" t="e">
        <f t="shared" ca="1" si="5"/>
        <v>#REF!</v>
      </c>
      <c r="U65" s="38" t="e">
        <f t="shared" ca="1" si="11"/>
        <v>#REF!</v>
      </c>
      <c r="V65" s="11"/>
    </row>
    <row r="66" spans="2:22">
      <c r="B66" s="32"/>
      <c r="C66" s="32"/>
      <c r="D66" s="37" t="e">
        <f t="shared" ca="1" si="12"/>
        <v>#REF!</v>
      </c>
      <c r="E66" s="38" t="e">
        <f t="shared" ca="1" si="6"/>
        <v>#REF!</v>
      </c>
      <c r="F66" s="39" t="e">
        <f t="shared" ca="1" si="13"/>
        <v>#REF!</v>
      </c>
      <c r="G66" s="39" t="e">
        <f t="shared" ca="1" si="14"/>
        <v>#REF!</v>
      </c>
      <c r="H66" s="37" t="e">
        <f t="shared" ca="1" si="7"/>
        <v>#REF!</v>
      </c>
      <c r="I66" s="40" t="e">
        <f t="shared" ca="1" si="4"/>
        <v>#REF!</v>
      </c>
      <c r="J66" s="38" t="e">
        <f t="shared" ca="1" si="8"/>
        <v>#REF!</v>
      </c>
      <c r="M66"/>
      <c r="N66"/>
      <c r="O66" s="37" t="e">
        <f t="shared" ca="1" si="15"/>
        <v>#REF!</v>
      </c>
      <c r="P66" s="38" t="e">
        <f t="shared" ca="1" si="9"/>
        <v>#REF!</v>
      </c>
      <c r="Q66" s="38" t="e">
        <f t="shared" ca="1" si="16"/>
        <v>#REF!</v>
      </c>
      <c r="R66" s="38" t="e">
        <f t="shared" ca="1" si="17"/>
        <v>#REF!</v>
      </c>
      <c r="S66" s="37" t="e">
        <f t="shared" ca="1" si="10"/>
        <v>#REF!</v>
      </c>
      <c r="T66" s="37" t="e">
        <f t="shared" ca="1" si="5"/>
        <v>#REF!</v>
      </c>
      <c r="U66" s="38" t="e">
        <f t="shared" ca="1" si="11"/>
        <v>#REF!</v>
      </c>
      <c r="V66" s="11"/>
    </row>
    <row r="67" spans="2:22">
      <c r="B67" s="32"/>
      <c r="C67" s="32"/>
      <c r="D67" s="37" t="e">
        <f t="shared" ca="1" si="12"/>
        <v>#REF!</v>
      </c>
      <c r="E67" s="38" t="e">
        <f t="shared" ca="1" si="6"/>
        <v>#REF!</v>
      </c>
      <c r="F67" s="39" t="e">
        <f t="shared" ca="1" si="13"/>
        <v>#REF!</v>
      </c>
      <c r="G67" s="39" t="e">
        <f t="shared" ca="1" si="14"/>
        <v>#REF!</v>
      </c>
      <c r="H67" s="37" t="e">
        <f t="shared" ca="1" si="7"/>
        <v>#REF!</v>
      </c>
      <c r="I67" s="40" t="e">
        <f t="shared" ca="1" si="4"/>
        <v>#REF!</v>
      </c>
      <c r="J67" s="38" t="e">
        <f t="shared" ca="1" si="8"/>
        <v>#REF!</v>
      </c>
      <c r="M67"/>
      <c r="N67"/>
      <c r="O67" s="37" t="e">
        <f t="shared" ca="1" si="15"/>
        <v>#REF!</v>
      </c>
      <c r="P67" s="38" t="e">
        <f t="shared" ca="1" si="9"/>
        <v>#REF!</v>
      </c>
      <c r="Q67" s="38" t="e">
        <f t="shared" ca="1" si="16"/>
        <v>#REF!</v>
      </c>
      <c r="R67" s="38" t="e">
        <f t="shared" ca="1" si="17"/>
        <v>#REF!</v>
      </c>
      <c r="S67" s="37" t="e">
        <f t="shared" ca="1" si="10"/>
        <v>#REF!</v>
      </c>
      <c r="T67" s="37" t="e">
        <f t="shared" ca="1" si="5"/>
        <v>#REF!</v>
      </c>
      <c r="U67" s="38" t="e">
        <f t="shared" ca="1" si="11"/>
        <v>#REF!</v>
      </c>
      <c r="V67" s="11"/>
    </row>
    <row r="68" spans="2:22">
      <c r="B68" s="32"/>
      <c r="C68" s="32"/>
      <c r="D68" s="37" t="e">
        <f t="shared" ca="1" si="12"/>
        <v>#REF!</v>
      </c>
      <c r="E68" s="38" t="e">
        <f t="shared" ca="1" si="6"/>
        <v>#REF!</v>
      </c>
      <c r="F68" s="39" t="e">
        <f t="shared" ca="1" si="13"/>
        <v>#REF!</v>
      </c>
      <c r="G68" s="39" t="e">
        <f t="shared" ca="1" si="14"/>
        <v>#REF!</v>
      </c>
      <c r="H68" s="37" t="e">
        <f t="shared" ca="1" si="7"/>
        <v>#REF!</v>
      </c>
      <c r="I68" s="40" t="e">
        <f t="shared" ca="1" si="4"/>
        <v>#REF!</v>
      </c>
      <c r="J68" s="38" t="e">
        <f t="shared" ca="1" si="8"/>
        <v>#REF!</v>
      </c>
      <c r="M68"/>
      <c r="N68"/>
      <c r="O68" s="37" t="e">
        <f t="shared" ca="1" si="15"/>
        <v>#REF!</v>
      </c>
      <c r="P68" s="38" t="e">
        <f t="shared" ca="1" si="9"/>
        <v>#REF!</v>
      </c>
      <c r="Q68" s="38" t="e">
        <f t="shared" ca="1" si="16"/>
        <v>#REF!</v>
      </c>
      <c r="R68" s="38" t="e">
        <f t="shared" ca="1" si="17"/>
        <v>#REF!</v>
      </c>
      <c r="S68" s="37" t="e">
        <f t="shared" ca="1" si="10"/>
        <v>#REF!</v>
      </c>
      <c r="T68" s="37" t="e">
        <f t="shared" ca="1" si="5"/>
        <v>#REF!</v>
      </c>
      <c r="U68" s="38" t="e">
        <f t="shared" ca="1" si="11"/>
        <v>#REF!</v>
      </c>
      <c r="V68" s="11"/>
    </row>
    <row r="69" spans="2:22">
      <c r="B69" s="32"/>
      <c r="C69" s="32"/>
      <c r="D69" s="37" t="e">
        <f t="shared" ca="1" si="12"/>
        <v>#REF!</v>
      </c>
      <c r="E69" s="38" t="e">
        <f t="shared" ca="1" si="6"/>
        <v>#REF!</v>
      </c>
      <c r="F69" s="39" t="e">
        <f t="shared" ca="1" si="13"/>
        <v>#REF!</v>
      </c>
      <c r="G69" s="39" t="e">
        <f t="shared" ca="1" si="14"/>
        <v>#REF!</v>
      </c>
      <c r="H69" s="37" t="e">
        <f t="shared" ca="1" si="7"/>
        <v>#REF!</v>
      </c>
      <c r="I69" s="40" t="e">
        <f t="shared" ca="1" si="4"/>
        <v>#REF!</v>
      </c>
      <c r="J69" s="38" t="e">
        <f t="shared" ca="1" si="8"/>
        <v>#REF!</v>
      </c>
      <c r="M69"/>
      <c r="N69"/>
      <c r="O69" s="37" t="e">
        <f t="shared" ca="1" si="15"/>
        <v>#REF!</v>
      </c>
      <c r="P69" s="38" t="e">
        <f t="shared" ca="1" si="9"/>
        <v>#REF!</v>
      </c>
      <c r="Q69" s="38" t="e">
        <f t="shared" ca="1" si="16"/>
        <v>#REF!</v>
      </c>
      <c r="R69" s="38" t="e">
        <f t="shared" ca="1" si="17"/>
        <v>#REF!</v>
      </c>
      <c r="S69" s="37" t="e">
        <f t="shared" ca="1" si="10"/>
        <v>#REF!</v>
      </c>
      <c r="T69" s="37" t="e">
        <f t="shared" ca="1" si="5"/>
        <v>#REF!</v>
      </c>
      <c r="U69" s="38" t="e">
        <f t="shared" ca="1" si="11"/>
        <v>#REF!</v>
      </c>
      <c r="V69" s="11"/>
    </row>
    <row r="70" spans="2:22">
      <c r="B70" s="32"/>
      <c r="C70" s="32"/>
      <c r="D70" s="37" t="e">
        <f t="shared" ca="1" si="12"/>
        <v>#REF!</v>
      </c>
      <c r="E70" s="38" t="e">
        <f t="shared" ca="1" si="6"/>
        <v>#REF!</v>
      </c>
      <c r="F70" s="39" t="e">
        <f t="shared" ca="1" si="13"/>
        <v>#REF!</v>
      </c>
      <c r="G70" s="39" t="e">
        <f t="shared" ca="1" si="14"/>
        <v>#REF!</v>
      </c>
      <c r="H70" s="37" t="e">
        <f t="shared" ca="1" si="7"/>
        <v>#REF!</v>
      </c>
      <c r="I70" s="40" t="e">
        <f t="shared" ca="1" si="4"/>
        <v>#REF!</v>
      </c>
      <c r="J70" s="38" t="e">
        <f t="shared" ca="1" si="8"/>
        <v>#REF!</v>
      </c>
      <c r="M70"/>
      <c r="N70"/>
      <c r="O70" s="37" t="e">
        <f t="shared" ca="1" si="15"/>
        <v>#REF!</v>
      </c>
      <c r="P70" s="38" t="e">
        <f t="shared" ca="1" si="9"/>
        <v>#REF!</v>
      </c>
      <c r="Q70" s="38" t="e">
        <f t="shared" ca="1" si="16"/>
        <v>#REF!</v>
      </c>
      <c r="R70" s="38" t="e">
        <f t="shared" ca="1" si="17"/>
        <v>#REF!</v>
      </c>
      <c r="S70" s="37" t="e">
        <f t="shared" ca="1" si="10"/>
        <v>#REF!</v>
      </c>
      <c r="T70" s="37" t="e">
        <f t="shared" ca="1" si="5"/>
        <v>#REF!</v>
      </c>
      <c r="U70" s="38" t="e">
        <f t="shared" ca="1" si="11"/>
        <v>#REF!</v>
      </c>
      <c r="V70" s="11"/>
    </row>
    <row r="71" spans="2:22">
      <c r="B71" s="32"/>
      <c r="C71" s="32"/>
      <c r="D71" s="37" t="e">
        <f t="shared" ca="1" si="12"/>
        <v>#REF!</v>
      </c>
      <c r="E71" s="38" t="e">
        <f t="shared" ca="1" si="6"/>
        <v>#REF!</v>
      </c>
      <c r="F71" s="39" t="e">
        <f t="shared" ca="1" si="13"/>
        <v>#REF!</v>
      </c>
      <c r="G71" s="39" t="e">
        <f t="shared" ca="1" si="14"/>
        <v>#REF!</v>
      </c>
      <c r="H71" s="37" t="e">
        <f t="shared" ca="1" si="7"/>
        <v>#REF!</v>
      </c>
      <c r="I71" s="40" t="e">
        <f t="shared" ca="1" si="4"/>
        <v>#REF!</v>
      </c>
      <c r="J71" s="38" t="e">
        <f t="shared" ca="1" si="8"/>
        <v>#REF!</v>
      </c>
      <c r="M71"/>
      <c r="N71"/>
      <c r="O71" s="37" t="e">
        <f t="shared" ca="1" si="15"/>
        <v>#REF!</v>
      </c>
      <c r="P71" s="38" t="e">
        <f t="shared" ca="1" si="9"/>
        <v>#REF!</v>
      </c>
      <c r="Q71" s="38" t="e">
        <f t="shared" ca="1" si="16"/>
        <v>#REF!</v>
      </c>
      <c r="R71" s="38" t="e">
        <f t="shared" ca="1" si="17"/>
        <v>#REF!</v>
      </c>
      <c r="S71" s="37" t="e">
        <f t="shared" ca="1" si="10"/>
        <v>#REF!</v>
      </c>
      <c r="T71" s="37" t="e">
        <f t="shared" ca="1" si="5"/>
        <v>#REF!</v>
      </c>
      <c r="U71" s="38" t="e">
        <f t="shared" ca="1" si="11"/>
        <v>#REF!</v>
      </c>
      <c r="V71" s="11"/>
    </row>
    <row r="72" spans="2:22">
      <c r="B72" s="32"/>
      <c r="C72" s="32"/>
      <c r="D72" s="37" t="e">
        <f t="shared" ca="1" si="12"/>
        <v>#REF!</v>
      </c>
      <c r="E72" s="38" t="e">
        <f t="shared" ca="1" si="6"/>
        <v>#REF!</v>
      </c>
      <c r="F72" s="39" t="e">
        <f t="shared" ca="1" si="13"/>
        <v>#REF!</v>
      </c>
      <c r="G72" s="39" t="e">
        <f t="shared" ca="1" si="14"/>
        <v>#REF!</v>
      </c>
      <c r="H72" s="37" t="e">
        <f t="shared" ca="1" si="7"/>
        <v>#REF!</v>
      </c>
      <c r="I72" s="40" t="e">
        <f t="shared" ca="1" si="4"/>
        <v>#REF!</v>
      </c>
      <c r="J72" s="38" t="e">
        <f t="shared" ca="1" si="8"/>
        <v>#REF!</v>
      </c>
      <c r="M72"/>
      <c r="N72"/>
      <c r="O72" s="37" t="e">
        <f t="shared" ca="1" si="15"/>
        <v>#REF!</v>
      </c>
      <c r="P72" s="38" t="e">
        <f t="shared" ca="1" si="9"/>
        <v>#REF!</v>
      </c>
      <c r="Q72" s="38" t="e">
        <f t="shared" ca="1" si="16"/>
        <v>#REF!</v>
      </c>
      <c r="R72" s="38" t="e">
        <f t="shared" ca="1" si="17"/>
        <v>#REF!</v>
      </c>
      <c r="S72" s="37" t="e">
        <f t="shared" ca="1" si="10"/>
        <v>#REF!</v>
      </c>
      <c r="T72" s="37" t="e">
        <f t="shared" ca="1" si="5"/>
        <v>#REF!</v>
      </c>
      <c r="U72" s="38" t="e">
        <f t="shared" ca="1" si="11"/>
        <v>#REF!</v>
      </c>
      <c r="V72" s="11"/>
    </row>
    <row r="73" spans="2:22">
      <c r="B73" s="32"/>
      <c r="C73" s="32"/>
      <c r="D73" s="37" t="e">
        <f t="shared" ca="1" si="12"/>
        <v>#REF!</v>
      </c>
      <c r="E73" s="38" t="e">
        <f t="shared" ca="1" si="6"/>
        <v>#REF!</v>
      </c>
      <c r="F73" s="39" t="e">
        <f t="shared" ca="1" si="13"/>
        <v>#REF!</v>
      </c>
      <c r="G73" s="39" t="e">
        <f t="shared" ca="1" si="14"/>
        <v>#REF!</v>
      </c>
      <c r="H73" s="37" t="e">
        <f t="shared" ca="1" si="7"/>
        <v>#REF!</v>
      </c>
      <c r="I73" s="40" t="e">
        <f t="shared" ca="1" si="4"/>
        <v>#REF!</v>
      </c>
      <c r="J73" s="38" t="e">
        <f t="shared" ca="1" si="8"/>
        <v>#REF!</v>
      </c>
      <c r="M73"/>
      <c r="N73"/>
      <c r="O73" s="37" t="e">
        <f t="shared" ca="1" si="15"/>
        <v>#REF!</v>
      </c>
      <c r="P73" s="38" t="e">
        <f t="shared" ca="1" si="9"/>
        <v>#REF!</v>
      </c>
      <c r="Q73" s="38" t="e">
        <f t="shared" ca="1" si="16"/>
        <v>#REF!</v>
      </c>
      <c r="R73" s="38" t="e">
        <f t="shared" ca="1" si="17"/>
        <v>#REF!</v>
      </c>
      <c r="S73" s="37" t="e">
        <f t="shared" ca="1" si="10"/>
        <v>#REF!</v>
      </c>
      <c r="T73" s="37" t="e">
        <f t="shared" ca="1" si="5"/>
        <v>#REF!</v>
      </c>
      <c r="U73" s="38" t="e">
        <f t="shared" ca="1" si="11"/>
        <v>#REF!</v>
      </c>
      <c r="V73" s="11"/>
    </row>
    <row r="74" spans="2:22">
      <c r="B74" s="32"/>
      <c r="C74" s="32"/>
      <c r="D74" s="37" t="e">
        <f t="shared" ca="1" si="12"/>
        <v>#REF!</v>
      </c>
      <c r="E74" s="38" t="e">
        <f t="shared" ca="1" si="6"/>
        <v>#REF!</v>
      </c>
      <c r="F74" s="39" t="e">
        <f t="shared" ca="1" si="13"/>
        <v>#REF!</v>
      </c>
      <c r="G74" s="39" t="e">
        <f t="shared" ca="1" si="14"/>
        <v>#REF!</v>
      </c>
      <c r="H74" s="37" t="e">
        <f t="shared" ca="1" si="7"/>
        <v>#REF!</v>
      </c>
      <c r="I74" s="40" t="e">
        <f t="shared" ca="1" si="4"/>
        <v>#REF!</v>
      </c>
      <c r="J74" s="38" t="e">
        <f t="shared" ca="1" si="8"/>
        <v>#REF!</v>
      </c>
      <c r="M74"/>
      <c r="N74"/>
      <c r="O74" s="37" t="e">
        <f t="shared" ca="1" si="15"/>
        <v>#REF!</v>
      </c>
      <c r="P74" s="38" t="e">
        <f t="shared" ca="1" si="9"/>
        <v>#REF!</v>
      </c>
      <c r="Q74" s="38" t="e">
        <f t="shared" ca="1" si="16"/>
        <v>#REF!</v>
      </c>
      <c r="R74" s="38" t="e">
        <f t="shared" ca="1" si="17"/>
        <v>#REF!</v>
      </c>
      <c r="S74" s="37" t="e">
        <f t="shared" ca="1" si="10"/>
        <v>#REF!</v>
      </c>
      <c r="T74" s="37" t="e">
        <f t="shared" ca="1" si="5"/>
        <v>#REF!</v>
      </c>
      <c r="U74" s="38" t="e">
        <f t="shared" ca="1" si="11"/>
        <v>#REF!</v>
      </c>
      <c r="V74" s="11"/>
    </row>
    <row r="75" spans="2:22">
      <c r="B75" s="32"/>
      <c r="C75" s="32"/>
      <c r="D75" s="37" t="e">
        <f t="shared" ca="1" si="12"/>
        <v>#REF!</v>
      </c>
      <c r="E75" s="38" t="e">
        <f t="shared" ca="1" si="6"/>
        <v>#REF!</v>
      </c>
      <c r="F75" s="39" t="e">
        <f t="shared" ca="1" si="13"/>
        <v>#REF!</v>
      </c>
      <c r="G75" s="39" t="e">
        <f t="shared" ca="1" si="14"/>
        <v>#REF!</v>
      </c>
      <c r="H75" s="37" t="e">
        <f t="shared" ca="1" si="7"/>
        <v>#REF!</v>
      </c>
      <c r="I75" s="40" t="e">
        <f t="shared" ca="1" si="4"/>
        <v>#REF!</v>
      </c>
      <c r="J75" s="38" t="e">
        <f t="shared" ca="1" si="8"/>
        <v>#REF!</v>
      </c>
      <c r="M75"/>
      <c r="N75"/>
      <c r="O75" s="37" t="e">
        <f t="shared" ca="1" si="15"/>
        <v>#REF!</v>
      </c>
      <c r="P75" s="38" t="e">
        <f t="shared" ca="1" si="9"/>
        <v>#REF!</v>
      </c>
      <c r="Q75" s="38" t="e">
        <f t="shared" ca="1" si="16"/>
        <v>#REF!</v>
      </c>
      <c r="R75" s="38" t="e">
        <f t="shared" ca="1" si="17"/>
        <v>#REF!</v>
      </c>
      <c r="S75" s="37" t="e">
        <f t="shared" ca="1" si="10"/>
        <v>#REF!</v>
      </c>
      <c r="T75" s="37" t="e">
        <f t="shared" ca="1" si="5"/>
        <v>#REF!</v>
      </c>
      <c r="U75" s="38" t="e">
        <f t="shared" ca="1" si="11"/>
        <v>#REF!</v>
      </c>
      <c r="V75" s="11"/>
    </row>
    <row r="76" spans="2:22">
      <c r="B76" s="32"/>
      <c r="C76" s="32"/>
      <c r="D76" s="37" t="e">
        <f t="shared" ca="1" si="12"/>
        <v>#REF!</v>
      </c>
      <c r="E76" s="38" t="e">
        <f t="shared" ca="1" si="6"/>
        <v>#REF!</v>
      </c>
      <c r="F76" s="39" t="e">
        <f t="shared" ca="1" si="13"/>
        <v>#REF!</v>
      </c>
      <c r="G76" s="39" t="e">
        <f t="shared" ca="1" si="14"/>
        <v>#REF!</v>
      </c>
      <c r="H76" s="37" t="e">
        <f t="shared" ca="1" si="7"/>
        <v>#REF!</v>
      </c>
      <c r="I76" s="40" t="e">
        <f t="shared" ca="1" si="4"/>
        <v>#REF!</v>
      </c>
      <c r="J76" s="38" t="e">
        <f t="shared" ca="1" si="8"/>
        <v>#REF!</v>
      </c>
      <c r="M76"/>
      <c r="N76"/>
      <c r="O76" s="37" t="e">
        <f t="shared" ca="1" si="15"/>
        <v>#REF!</v>
      </c>
      <c r="P76" s="38" t="e">
        <f t="shared" ca="1" si="9"/>
        <v>#REF!</v>
      </c>
      <c r="Q76" s="38" t="e">
        <f t="shared" ca="1" si="16"/>
        <v>#REF!</v>
      </c>
      <c r="R76" s="38" t="e">
        <f t="shared" ca="1" si="17"/>
        <v>#REF!</v>
      </c>
      <c r="S76" s="37" t="e">
        <f t="shared" ca="1" si="10"/>
        <v>#REF!</v>
      </c>
      <c r="T76" s="37" t="e">
        <f t="shared" ca="1" si="5"/>
        <v>#REF!</v>
      </c>
      <c r="U76" s="38" t="e">
        <f t="shared" ca="1" si="11"/>
        <v>#REF!</v>
      </c>
      <c r="V76" s="11"/>
    </row>
    <row r="77" spans="2:22">
      <c r="B77" s="32"/>
      <c r="C77" s="32"/>
      <c r="D77" s="37" t="e">
        <f t="shared" ca="1" si="12"/>
        <v>#REF!</v>
      </c>
      <c r="E77" s="38" t="e">
        <f t="shared" ca="1" si="6"/>
        <v>#REF!</v>
      </c>
      <c r="F77" s="39" t="e">
        <f t="shared" ca="1" si="13"/>
        <v>#REF!</v>
      </c>
      <c r="G77" s="39" t="e">
        <f t="shared" ca="1" si="14"/>
        <v>#REF!</v>
      </c>
      <c r="H77" s="37" t="e">
        <f t="shared" ca="1" si="7"/>
        <v>#REF!</v>
      </c>
      <c r="I77" s="40" t="e">
        <f t="shared" ca="1" si="4"/>
        <v>#REF!</v>
      </c>
      <c r="J77" s="38" t="e">
        <f t="shared" ca="1" si="8"/>
        <v>#REF!</v>
      </c>
      <c r="M77"/>
      <c r="N77"/>
      <c r="O77" s="37" t="e">
        <f t="shared" ca="1" si="15"/>
        <v>#REF!</v>
      </c>
      <c r="P77" s="38" t="e">
        <f t="shared" ca="1" si="9"/>
        <v>#REF!</v>
      </c>
      <c r="Q77" s="38" t="e">
        <f t="shared" ca="1" si="16"/>
        <v>#REF!</v>
      </c>
      <c r="R77" s="38" t="e">
        <f t="shared" ca="1" si="17"/>
        <v>#REF!</v>
      </c>
      <c r="S77" s="37" t="e">
        <f t="shared" ca="1" si="10"/>
        <v>#REF!</v>
      </c>
      <c r="T77" s="37" t="e">
        <f t="shared" ca="1" si="5"/>
        <v>#REF!</v>
      </c>
      <c r="U77" s="38" t="e">
        <f t="shared" ca="1" si="11"/>
        <v>#REF!</v>
      </c>
      <c r="V77" s="11"/>
    </row>
    <row r="78" spans="2:22">
      <c r="B78" s="32"/>
      <c r="C78" s="32"/>
      <c r="D78" s="37" t="e">
        <f t="shared" ca="1" si="12"/>
        <v>#REF!</v>
      </c>
      <c r="E78" s="38" t="e">
        <f t="shared" ca="1" si="6"/>
        <v>#REF!</v>
      </c>
      <c r="F78" s="39" t="e">
        <f t="shared" ca="1" si="13"/>
        <v>#REF!</v>
      </c>
      <c r="G78" s="39" t="e">
        <f t="shared" ca="1" si="14"/>
        <v>#REF!</v>
      </c>
      <c r="H78" s="37" t="e">
        <f t="shared" ca="1" si="7"/>
        <v>#REF!</v>
      </c>
      <c r="I78" s="40" t="e">
        <f t="shared" ca="1" si="4"/>
        <v>#REF!</v>
      </c>
      <c r="J78" s="38" t="e">
        <f t="shared" ca="1" si="8"/>
        <v>#REF!</v>
      </c>
      <c r="M78"/>
      <c r="N78"/>
      <c r="O78" s="37" t="e">
        <f t="shared" ca="1" si="15"/>
        <v>#REF!</v>
      </c>
      <c r="P78" s="38" t="e">
        <f t="shared" ca="1" si="9"/>
        <v>#REF!</v>
      </c>
      <c r="Q78" s="38" t="e">
        <f t="shared" ca="1" si="16"/>
        <v>#REF!</v>
      </c>
      <c r="R78" s="38" t="e">
        <f t="shared" ca="1" si="17"/>
        <v>#REF!</v>
      </c>
      <c r="S78" s="37" t="e">
        <f t="shared" ca="1" si="10"/>
        <v>#REF!</v>
      </c>
      <c r="T78" s="37" t="e">
        <f t="shared" ca="1" si="5"/>
        <v>#REF!</v>
      </c>
      <c r="U78" s="38" t="e">
        <f t="shared" ca="1" si="11"/>
        <v>#REF!</v>
      </c>
      <c r="V78" s="11"/>
    </row>
    <row r="79" spans="2:22">
      <c r="B79" s="32"/>
      <c r="C79" s="32"/>
      <c r="D79" s="37" t="e">
        <f t="shared" ca="1" si="12"/>
        <v>#REF!</v>
      </c>
      <c r="E79" s="38" t="e">
        <f t="shared" ca="1" si="6"/>
        <v>#REF!</v>
      </c>
      <c r="F79" s="39" t="e">
        <f t="shared" ca="1" si="13"/>
        <v>#REF!</v>
      </c>
      <c r="G79" s="39" t="e">
        <f t="shared" ca="1" si="14"/>
        <v>#REF!</v>
      </c>
      <c r="H79" s="37" t="e">
        <f t="shared" ca="1" si="7"/>
        <v>#REF!</v>
      </c>
      <c r="I79" s="40" t="e">
        <f t="shared" ca="1" si="4"/>
        <v>#REF!</v>
      </c>
      <c r="J79" s="38" t="e">
        <f t="shared" ca="1" si="8"/>
        <v>#REF!</v>
      </c>
      <c r="M79"/>
      <c r="N79"/>
      <c r="O79" s="37" t="e">
        <f t="shared" ca="1" si="15"/>
        <v>#REF!</v>
      </c>
      <c r="P79" s="38" t="e">
        <f t="shared" ca="1" si="9"/>
        <v>#REF!</v>
      </c>
      <c r="Q79" s="38" t="e">
        <f t="shared" ca="1" si="16"/>
        <v>#REF!</v>
      </c>
      <c r="R79" s="38" t="e">
        <f t="shared" ca="1" si="17"/>
        <v>#REF!</v>
      </c>
      <c r="S79" s="37" t="e">
        <f t="shared" ca="1" si="10"/>
        <v>#REF!</v>
      </c>
      <c r="T79" s="37" t="e">
        <f t="shared" ca="1" si="5"/>
        <v>#REF!</v>
      </c>
      <c r="U79" s="38" t="e">
        <f t="shared" ca="1" si="11"/>
        <v>#REF!</v>
      </c>
      <c r="V79" s="11"/>
    </row>
    <row r="80" spans="2:22">
      <c r="B80" s="32"/>
      <c r="C80" s="32"/>
      <c r="D80" s="37" t="e">
        <f t="shared" ca="1" si="12"/>
        <v>#REF!</v>
      </c>
      <c r="E80" s="38" t="e">
        <f t="shared" ca="1" si="6"/>
        <v>#REF!</v>
      </c>
      <c r="F80" s="39" t="e">
        <f t="shared" ca="1" si="13"/>
        <v>#REF!</v>
      </c>
      <c r="G80" s="39" t="e">
        <f t="shared" ca="1" si="14"/>
        <v>#REF!</v>
      </c>
      <c r="H80" s="37" t="e">
        <f t="shared" ca="1" si="7"/>
        <v>#REF!</v>
      </c>
      <c r="I80" s="40" t="e">
        <f t="shared" ca="1" si="4"/>
        <v>#REF!</v>
      </c>
      <c r="J80" s="38" t="e">
        <f t="shared" ca="1" si="8"/>
        <v>#REF!</v>
      </c>
      <c r="M80"/>
      <c r="N80"/>
      <c r="O80" s="37" t="e">
        <f t="shared" ca="1" si="15"/>
        <v>#REF!</v>
      </c>
      <c r="P80" s="38" t="e">
        <f t="shared" ca="1" si="9"/>
        <v>#REF!</v>
      </c>
      <c r="Q80" s="38" t="e">
        <f t="shared" ca="1" si="16"/>
        <v>#REF!</v>
      </c>
      <c r="R80" s="38" t="e">
        <f t="shared" ca="1" si="17"/>
        <v>#REF!</v>
      </c>
      <c r="S80" s="37" t="e">
        <f t="shared" ca="1" si="10"/>
        <v>#REF!</v>
      </c>
      <c r="T80" s="37" t="e">
        <f t="shared" ca="1" si="5"/>
        <v>#REF!</v>
      </c>
      <c r="U80" s="38" t="e">
        <f t="shared" ca="1" si="11"/>
        <v>#REF!</v>
      </c>
      <c r="V80" s="11"/>
    </row>
    <row r="81" spans="2:22">
      <c r="B81" s="32"/>
      <c r="C81" s="32"/>
      <c r="D81" s="37" t="e">
        <f t="shared" ca="1" si="12"/>
        <v>#REF!</v>
      </c>
      <c r="E81" s="38" t="e">
        <f t="shared" ca="1" si="6"/>
        <v>#REF!</v>
      </c>
      <c r="F81" s="39" t="e">
        <f t="shared" ca="1" si="13"/>
        <v>#REF!</v>
      </c>
      <c r="G81" s="39" t="e">
        <f t="shared" ca="1" si="14"/>
        <v>#REF!</v>
      </c>
      <c r="H81" s="37" t="e">
        <f t="shared" ca="1" si="7"/>
        <v>#REF!</v>
      </c>
      <c r="I81" s="40" t="e">
        <f t="shared" ca="1" si="4"/>
        <v>#REF!</v>
      </c>
      <c r="J81" s="38" t="e">
        <f t="shared" ca="1" si="8"/>
        <v>#REF!</v>
      </c>
      <c r="M81"/>
      <c r="N81"/>
      <c r="O81" s="37" t="e">
        <f t="shared" ca="1" si="15"/>
        <v>#REF!</v>
      </c>
      <c r="P81" s="38" t="e">
        <f t="shared" ca="1" si="9"/>
        <v>#REF!</v>
      </c>
      <c r="Q81" s="38" t="e">
        <f t="shared" ca="1" si="16"/>
        <v>#REF!</v>
      </c>
      <c r="R81" s="38" t="e">
        <f t="shared" ca="1" si="17"/>
        <v>#REF!</v>
      </c>
      <c r="S81" s="37" t="e">
        <f t="shared" ca="1" si="10"/>
        <v>#REF!</v>
      </c>
      <c r="T81" s="37" t="e">
        <f t="shared" ca="1" si="5"/>
        <v>#REF!</v>
      </c>
      <c r="U81" s="38" t="e">
        <f t="shared" ca="1" si="11"/>
        <v>#REF!</v>
      </c>
      <c r="V81" s="11"/>
    </row>
    <row r="82" spans="2:22">
      <c r="B82" s="32"/>
      <c r="C82" s="32"/>
      <c r="D82" s="37" t="e">
        <f t="shared" ca="1" si="12"/>
        <v>#REF!</v>
      </c>
      <c r="E82" s="38" t="e">
        <f t="shared" ca="1" si="6"/>
        <v>#REF!</v>
      </c>
      <c r="F82" s="39" t="e">
        <f t="shared" ca="1" si="13"/>
        <v>#REF!</v>
      </c>
      <c r="G82" s="39" t="e">
        <f t="shared" ca="1" si="14"/>
        <v>#REF!</v>
      </c>
      <c r="H82" s="37" t="e">
        <f t="shared" ca="1" si="7"/>
        <v>#REF!</v>
      </c>
      <c r="I82" s="40" t="e">
        <f t="shared" ca="1" si="4"/>
        <v>#REF!</v>
      </c>
      <c r="J82" s="38" t="e">
        <f t="shared" ca="1" si="8"/>
        <v>#REF!</v>
      </c>
      <c r="M82"/>
      <c r="N82"/>
      <c r="O82" s="37" t="e">
        <f t="shared" ca="1" si="15"/>
        <v>#REF!</v>
      </c>
      <c r="P82" s="38" t="e">
        <f t="shared" ca="1" si="9"/>
        <v>#REF!</v>
      </c>
      <c r="Q82" s="38" t="e">
        <f t="shared" ca="1" si="16"/>
        <v>#REF!</v>
      </c>
      <c r="R82" s="38" t="e">
        <f t="shared" ca="1" si="17"/>
        <v>#REF!</v>
      </c>
      <c r="S82" s="37" t="e">
        <f t="shared" ca="1" si="10"/>
        <v>#REF!</v>
      </c>
      <c r="T82" s="37" t="e">
        <f t="shared" ca="1" si="5"/>
        <v>#REF!</v>
      </c>
      <c r="U82" s="38" t="e">
        <f t="shared" ca="1" si="11"/>
        <v>#REF!</v>
      </c>
      <c r="V82" s="11"/>
    </row>
    <row r="83" spans="2:22">
      <c r="B83" s="32"/>
      <c r="C83" s="32"/>
      <c r="D83" s="37" t="e">
        <f t="shared" ca="1" si="12"/>
        <v>#REF!</v>
      </c>
      <c r="E83" s="38" t="e">
        <f t="shared" ca="1" si="6"/>
        <v>#REF!</v>
      </c>
      <c r="F83" s="39" t="e">
        <f t="shared" ca="1" si="13"/>
        <v>#REF!</v>
      </c>
      <c r="G83" s="39" t="e">
        <f t="shared" ca="1" si="14"/>
        <v>#REF!</v>
      </c>
      <c r="H83" s="37" t="e">
        <f t="shared" ca="1" si="7"/>
        <v>#REF!</v>
      </c>
      <c r="I83" s="40" t="e">
        <f t="shared" ca="1" si="4"/>
        <v>#REF!</v>
      </c>
      <c r="J83" s="38" t="e">
        <f t="shared" ca="1" si="8"/>
        <v>#REF!</v>
      </c>
      <c r="M83"/>
      <c r="N83"/>
      <c r="O83" s="37" t="e">
        <f t="shared" ca="1" si="15"/>
        <v>#REF!</v>
      </c>
      <c r="P83" s="38" t="e">
        <f t="shared" ca="1" si="9"/>
        <v>#REF!</v>
      </c>
      <c r="Q83" s="38" t="e">
        <f t="shared" ca="1" si="16"/>
        <v>#REF!</v>
      </c>
      <c r="R83" s="38" t="e">
        <f t="shared" ca="1" si="17"/>
        <v>#REF!</v>
      </c>
      <c r="S83" s="37" t="e">
        <f t="shared" ca="1" si="10"/>
        <v>#REF!</v>
      </c>
      <c r="T83" s="37" t="e">
        <f t="shared" ca="1" si="5"/>
        <v>#REF!</v>
      </c>
      <c r="U83" s="38" t="e">
        <f t="shared" ca="1" si="11"/>
        <v>#REF!</v>
      </c>
      <c r="V83" s="11"/>
    </row>
    <row r="84" spans="2:22">
      <c r="B84" s="32"/>
      <c r="C84" s="136"/>
      <c r="D84" s="40" t="e">
        <f t="shared" ca="1" si="12"/>
        <v>#REF!</v>
      </c>
      <c r="E84" s="39" t="e">
        <f t="shared" ca="1" si="6"/>
        <v>#REF!</v>
      </c>
      <c r="F84" s="39" t="e">
        <f t="shared" ca="1" si="13"/>
        <v>#REF!</v>
      </c>
      <c r="G84" s="39" t="e">
        <f t="shared" ca="1" si="14"/>
        <v>#REF!</v>
      </c>
      <c r="H84" s="37" t="e">
        <f t="shared" ca="1" si="7"/>
        <v>#REF!</v>
      </c>
      <c r="I84" s="40" t="e">
        <f t="shared" ca="1" si="4"/>
        <v>#REF!</v>
      </c>
      <c r="J84" s="39" t="e">
        <f t="shared" ca="1" si="8"/>
        <v>#REF!</v>
      </c>
      <c r="M84"/>
      <c r="N84"/>
      <c r="O84" s="37" t="e">
        <f t="shared" ca="1" si="15"/>
        <v>#REF!</v>
      </c>
      <c r="P84" s="38" t="e">
        <f t="shared" ca="1" si="9"/>
        <v>#REF!</v>
      </c>
      <c r="Q84" s="38" t="e">
        <f t="shared" ca="1" si="16"/>
        <v>#REF!</v>
      </c>
      <c r="R84" s="38" t="e">
        <f t="shared" ca="1" si="17"/>
        <v>#REF!</v>
      </c>
      <c r="S84" s="37" t="e">
        <f t="shared" ca="1" si="10"/>
        <v>#REF!</v>
      </c>
      <c r="T84" s="37" t="e">
        <f t="shared" ca="1" si="5"/>
        <v>#REF!</v>
      </c>
      <c r="U84" s="38" t="e">
        <f t="shared" ca="1" si="11"/>
        <v>#REF!</v>
      </c>
      <c r="V84" s="11"/>
    </row>
    <row r="85" spans="2:22">
      <c r="B85"/>
      <c r="C85"/>
      <c r="D85" s="35"/>
      <c r="E85" s="35"/>
      <c r="F85" s="35"/>
      <c r="G85" s="35"/>
      <c r="H85" s="35"/>
      <c r="I85" s="35"/>
      <c r="J85" s="35"/>
      <c r="M85"/>
      <c r="N85"/>
      <c r="Q85" s="15"/>
      <c r="S85" s="11"/>
    </row>
    <row r="86" spans="2:22">
      <c r="B86"/>
      <c r="C86"/>
      <c r="M86"/>
      <c r="N86"/>
      <c r="S86" s="11"/>
    </row>
    <row r="87" spans="2:22">
      <c r="B87"/>
      <c r="C87"/>
      <c r="M87"/>
      <c r="N87"/>
    </row>
    <row r="88" spans="2:22">
      <c r="B88"/>
      <c r="C88"/>
      <c r="M88"/>
      <c r="N88"/>
    </row>
    <row r="89" spans="2:22">
      <c r="B89"/>
      <c r="C89"/>
      <c r="M89"/>
      <c r="N89"/>
    </row>
    <row r="90" spans="2:22">
      <c r="B90"/>
      <c r="C90"/>
      <c r="M90"/>
      <c r="N90"/>
    </row>
    <row r="91" spans="2:22">
      <c r="B91"/>
      <c r="C91"/>
      <c r="M91"/>
      <c r="N91"/>
    </row>
    <row r="92" spans="2:22">
      <c r="B92"/>
      <c r="C92"/>
      <c r="M92"/>
      <c r="N92"/>
    </row>
    <row r="93" spans="2:22">
      <c r="B93"/>
      <c r="C93"/>
      <c r="M93"/>
      <c r="N93"/>
    </row>
    <row r="94" spans="2:22">
      <c r="B94"/>
      <c r="C94"/>
      <c r="M94"/>
      <c r="N94"/>
    </row>
    <row r="95" spans="2:22">
      <c r="B95"/>
      <c r="C95"/>
      <c r="M95"/>
      <c r="N95"/>
    </row>
    <row r="96" spans="2:22">
      <c r="B96"/>
      <c r="C96"/>
      <c r="M96"/>
      <c r="N96"/>
    </row>
    <row r="97" spans="2:14">
      <c r="B97"/>
      <c r="C97"/>
      <c r="M97"/>
      <c r="N97"/>
    </row>
    <row r="98" spans="2:14">
      <c r="B98"/>
      <c r="C98"/>
      <c r="M98"/>
      <c r="N98"/>
    </row>
    <row r="99" spans="2:14">
      <c r="B99"/>
      <c r="C99"/>
      <c r="M99"/>
      <c r="N99"/>
    </row>
    <row r="100" spans="2:14">
      <c r="B100"/>
      <c r="C100"/>
      <c r="M100"/>
      <c r="N100"/>
    </row>
    <row r="101" spans="2:14">
      <c r="B101"/>
      <c r="C101"/>
      <c r="M101"/>
      <c r="N101"/>
    </row>
    <row r="102" spans="2:14">
      <c r="B102"/>
      <c r="C102"/>
      <c r="M102"/>
      <c r="N102"/>
    </row>
    <row r="103" spans="2:14">
      <c r="B103"/>
      <c r="C103"/>
      <c r="M103"/>
      <c r="N103"/>
    </row>
    <row r="104" spans="2:14">
      <c r="B104"/>
      <c r="C104"/>
      <c r="M104"/>
      <c r="N104"/>
    </row>
    <row r="105" spans="2:14">
      <c r="B105"/>
      <c r="C105"/>
      <c r="M105"/>
      <c r="N105"/>
    </row>
    <row r="106" spans="2:14">
      <c r="B106"/>
      <c r="C106"/>
      <c r="M106"/>
      <c r="N106"/>
    </row>
    <row r="107" spans="2:14">
      <c r="B107"/>
      <c r="C107"/>
      <c r="M107"/>
      <c r="N107"/>
    </row>
    <row r="108" spans="2:14">
      <c r="B108"/>
      <c r="C108"/>
      <c r="M108"/>
      <c r="N108"/>
    </row>
    <row r="109" spans="2:14">
      <c r="B109"/>
      <c r="C109"/>
      <c r="M109"/>
      <c r="N109"/>
    </row>
    <row r="110" spans="2:14">
      <c r="B110"/>
      <c r="C110"/>
      <c r="M110"/>
      <c r="N110"/>
    </row>
    <row r="111" spans="2:14">
      <c r="B111"/>
      <c r="C111"/>
      <c r="M111"/>
      <c r="N111"/>
    </row>
    <row r="112" spans="2:14">
      <c r="B112"/>
      <c r="C112"/>
      <c r="M112"/>
      <c r="N112"/>
    </row>
    <row r="113" spans="2:14">
      <c r="B113"/>
      <c r="C113"/>
      <c r="M113"/>
      <c r="N113"/>
    </row>
    <row r="114" spans="2:14">
      <c r="B114"/>
      <c r="C114"/>
      <c r="M114"/>
      <c r="N114"/>
    </row>
    <row r="115" spans="2:14">
      <c r="B115"/>
      <c r="C115"/>
      <c r="M115"/>
      <c r="N115"/>
    </row>
    <row r="116" spans="2:14">
      <c r="B116"/>
      <c r="C116"/>
      <c r="M116"/>
      <c r="N116"/>
    </row>
    <row r="117" spans="2:14">
      <c r="B117"/>
      <c r="C117"/>
      <c r="M117"/>
      <c r="N117"/>
    </row>
    <row r="118" spans="2:14">
      <c r="B118"/>
      <c r="C118"/>
      <c r="M118"/>
      <c r="N118"/>
    </row>
    <row r="119" spans="2:14">
      <c r="B119"/>
      <c r="C119"/>
      <c r="M119"/>
      <c r="N119"/>
    </row>
    <row r="120" spans="2:14">
      <c r="B120"/>
      <c r="C120"/>
      <c r="M120"/>
      <c r="N120"/>
    </row>
    <row r="121" spans="2:14">
      <c r="B121"/>
      <c r="C121"/>
      <c r="M121"/>
      <c r="N121"/>
    </row>
    <row r="122" spans="2:14">
      <c r="B122"/>
      <c r="C122"/>
      <c r="M122"/>
      <c r="N122"/>
    </row>
    <row r="123" spans="2:14">
      <c r="B123"/>
      <c r="C123"/>
      <c r="M123"/>
      <c r="N123"/>
    </row>
    <row r="124" spans="2:14">
      <c r="B124"/>
      <c r="C124"/>
      <c r="M124"/>
      <c r="N124"/>
    </row>
    <row r="125" spans="2:14">
      <c r="B125"/>
      <c r="C125"/>
      <c r="M125"/>
      <c r="N125"/>
    </row>
    <row r="126" spans="2:14">
      <c r="B126"/>
      <c r="C126"/>
      <c r="M126"/>
      <c r="N126"/>
    </row>
    <row r="127" spans="2:14">
      <c r="B127"/>
      <c r="C127"/>
      <c r="M127"/>
      <c r="N127"/>
    </row>
    <row r="128" spans="2:14">
      <c r="B128"/>
      <c r="C128"/>
      <c r="M128"/>
      <c r="N128"/>
    </row>
    <row r="129" spans="2:14">
      <c r="B129"/>
      <c r="C129"/>
      <c r="M129"/>
      <c r="N129"/>
    </row>
    <row r="130" spans="2:14">
      <c r="B130"/>
      <c r="C130"/>
      <c r="M130"/>
      <c r="N130"/>
    </row>
    <row r="131" spans="2:14">
      <c r="B131"/>
      <c r="C131"/>
      <c r="M131"/>
      <c r="N131"/>
    </row>
    <row r="132" spans="2:14">
      <c r="B132"/>
      <c r="C132"/>
      <c r="M132"/>
      <c r="N132"/>
    </row>
    <row r="133" spans="2:14">
      <c r="B133"/>
      <c r="C133"/>
      <c r="M133"/>
      <c r="N133"/>
    </row>
    <row r="134" spans="2:14">
      <c r="B134"/>
      <c r="C134"/>
      <c r="M134"/>
      <c r="N134"/>
    </row>
    <row r="135" spans="2:14">
      <c r="B135"/>
      <c r="C135"/>
      <c r="M135"/>
      <c r="N135"/>
    </row>
    <row r="136" spans="2:14">
      <c r="B136"/>
      <c r="C136"/>
      <c r="M136"/>
      <c r="N136"/>
    </row>
    <row r="137" spans="2:14">
      <c r="B137"/>
      <c r="C137"/>
      <c r="M137"/>
      <c r="N137"/>
    </row>
    <row r="138" spans="2:14">
      <c r="B138"/>
      <c r="C138"/>
      <c r="M138"/>
      <c r="N138"/>
    </row>
    <row r="139" spans="2:14">
      <c r="B139"/>
      <c r="C139"/>
      <c r="M139"/>
      <c r="N139"/>
    </row>
    <row r="140" spans="2:14">
      <c r="B140"/>
      <c r="C140"/>
      <c r="M140"/>
      <c r="N140"/>
    </row>
    <row r="141" spans="2:14">
      <c r="B141"/>
      <c r="C141"/>
      <c r="M141"/>
      <c r="N141"/>
    </row>
    <row r="142" spans="2:14">
      <c r="B142"/>
      <c r="C142"/>
      <c r="M142"/>
      <c r="N142"/>
    </row>
    <row r="143" spans="2:14">
      <c r="B143"/>
      <c r="C143"/>
      <c r="M143"/>
      <c r="N143"/>
    </row>
    <row r="144" spans="2:14">
      <c r="B144"/>
      <c r="C144"/>
      <c r="M144"/>
      <c r="N144"/>
    </row>
    <row r="145" spans="2:14">
      <c r="B145"/>
      <c r="C145"/>
      <c r="M145"/>
      <c r="N145"/>
    </row>
    <row r="146" spans="2:14">
      <c r="B146"/>
      <c r="C146"/>
      <c r="M146"/>
      <c r="N146"/>
    </row>
    <row r="147" spans="2:14">
      <c r="B147"/>
      <c r="C147"/>
      <c r="M147"/>
      <c r="N147"/>
    </row>
    <row r="148" spans="2:14">
      <c r="B148"/>
      <c r="C148"/>
      <c r="M148"/>
      <c r="N148"/>
    </row>
    <row r="149" spans="2:14">
      <c r="B149"/>
      <c r="C149"/>
      <c r="M149"/>
      <c r="N149"/>
    </row>
    <row r="150" spans="2:14">
      <c r="B150"/>
      <c r="C150"/>
      <c r="M150"/>
      <c r="N150"/>
    </row>
    <row r="151" spans="2:14">
      <c r="B151"/>
      <c r="C151"/>
      <c r="M151"/>
      <c r="N151"/>
    </row>
    <row r="152" spans="2:14">
      <c r="B152"/>
      <c r="C152"/>
      <c r="M152"/>
      <c r="N152"/>
    </row>
    <row r="153" spans="2:14">
      <c r="B153"/>
      <c r="C153"/>
      <c r="M153"/>
      <c r="N153"/>
    </row>
    <row r="154" spans="2:14">
      <c r="B154"/>
      <c r="C154"/>
      <c r="M154"/>
      <c r="N154"/>
    </row>
    <row r="155" spans="2:14">
      <c r="B155"/>
      <c r="C155"/>
      <c r="M155"/>
      <c r="N155"/>
    </row>
    <row r="156" spans="2:14">
      <c r="B156"/>
      <c r="C156"/>
      <c r="M156"/>
      <c r="N156"/>
    </row>
    <row r="157" spans="2:14">
      <c r="B157"/>
      <c r="C157"/>
      <c r="M157"/>
      <c r="N157"/>
    </row>
    <row r="158" spans="2:14">
      <c r="B158"/>
      <c r="C158"/>
      <c r="M158"/>
      <c r="N158"/>
    </row>
    <row r="159" spans="2:14">
      <c r="B159"/>
      <c r="C159"/>
      <c r="M159"/>
      <c r="N159"/>
    </row>
    <row r="160" spans="2:14">
      <c r="B160"/>
      <c r="C160"/>
      <c r="M160"/>
      <c r="N160"/>
    </row>
    <row r="161" spans="2:14">
      <c r="B161"/>
      <c r="C161"/>
      <c r="M161"/>
      <c r="N161"/>
    </row>
    <row r="162" spans="2:14">
      <c r="B162"/>
      <c r="C162"/>
      <c r="M162"/>
      <c r="N162"/>
    </row>
    <row r="163" spans="2:14">
      <c r="B163"/>
      <c r="C163"/>
      <c r="M163"/>
      <c r="N163"/>
    </row>
    <row r="164" spans="2:14">
      <c r="B164"/>
      <c r="C164"/>
      <c r="M164"/>
      <c r="N164"/>
    </row>
    <row r="165" spans="2:14">
      <c r="B165"/>
      <c r="C165"/>
      <c r="M165"/>
      <c r="N165"/>
    </row>
    <row r="166" spans="2:14">
      <c r="B166"/>
      <c r="C166"/>
      <c r="M166"/>
      <c r="N166"/>
    </row>
    <row r="167" spans="2:14">
      <c r="B167"/>
      <c r="C167"/>
      <c r="M167"/>
      <c r="N167"/>
    </row>
    <row r="168" spans="2:14">
      <c r="B168"/>
      <c r="C168"/>
      <c r="M168"/>
      <c r="N168"/>
    </row>
    <row r="169" spans="2:14">
      <c r="B169"/>
      <c r="C169"/>
      <c r="M169"/>
      <c r="N169"/>
    </row>
    <row r="170" spans="2:14">
      <c r="B170"/>
      <c r="C170"/>
      <c r="M170"/>
      <c r="N170"/>
    </row>
    <row r="171" spans="2:14">
      <c r="B171"/>
      <c r="C171"/>
      <c r="M171"/>
      <c r="N171"/>
    </row>
    <row r="172" spans="2:14">
      <c r="B172"/>
      <c r="C172"/>
      <c r="M172"/>
      <c r="N172"/>
    </row>
    <row r="173" spans="2:14">
      <c r="B173"/>
      <c r="C173"/>
      <c r="M173"/>
      <c r="N173"/>
    </row>
    <row r="174" spans="2:14">
      <c r="B174"/>
      <c r="C174"/>
      <c r="M174"/>
      <c r="N174"/>
    </row>
    <row r="175" spans="2:14">
      <c r="B175"/>
      <c r="C175"/>
      <c r="M175"/>
      <c r="N175"/>
    </row>
    <row r="176" spans="2:14">
      <c r="B176"/>
      <c r="C176"/>
      <c r="M176"/>
      <c r="N176"/>
    </row>
    <row r="177" spans="2:14">
      <c r="B177"/>
      <c r="C177"/>
      <c r="M177"/>
      <c r="N177"/>
    </row>
    <row r="178" spans="2:14">
      <c r="B178"/>
      <c r="C178"/>
      <c r="M178"/>
      <c r="N178"/>
    </row>
    <row r="179" spans="2:14">
      <c r="B179"/>
      <c r="C179"/>
      <c r="M179"/>
      <c r="N179"/>
    </row>
    <row r="180" spans="2:14">
      <c r="B180"/>
      <c r="C180"/>
      <c r="M180"/>
      <c r="N180"/>
    </row>
    <row r="181" spans="2:14">
      <c r="B181"/>
      <c r="C181"/>
      <c r="M181"/>
      <c r="N181"/>
    </row>
    <row r="182" spans="2:14">
      <c r="B182"/>
      <c r="C182"/>
      <c r="M182"/>
      <c r="N182"/>
    </row>
    <row r="183" spans="2:14">
      <c r="B183"/>
      <c r="C183"/>
      <c r="M183"/>
      <c r="N183"/>
    </row>
    <row r="184" spans="2:14">
      <c r="B184"/>
      <c r="C184"/>
      <c r="M184"/>
      <c r="N184"/>
    </row>
    <row r="185" spans="2:14">
      <c r="B185"/>
      <c r="C185"/>
      <c r="M185"/>
      <c r="N185"/>
    </row>
    <row r="186" spans="2:14">
      <c r="B186"/>
      <c r="C186"/>
      <c r="M186"/>
      <c r="N186"/>
    </row>
    <row r="187" spans="2:14">
      <c r="B187"/>
      <c r="C187"/>
      <c r="M187"/>
      <c r="N187"/>
    </row>
    <row r="188" spans="2:14">
      <c r="B188"/>
      <c r="C188"/>
      <c r="M188"/>
      <c r="N188"/>
    </row>
    <row r="189" spans="2:14">
      <c r="B189"/>
      <c r="C189"/>
      <c r="M189"/>
      <c r="N189"/>
    </row>
    <row r="190" spans="2:14">
      <c r="B190"/>
      <c r="C190"/>
      <c r="M190"/>
      <c r="N190"/>
    </row>
    <row r="191" spans="2:14">
      <c r="B191"/>
      <c r="C191"/>
      <c r="M191"/>
      <c r="N191"/>
    </row>
    <row r="192" spans="2:14">
      <c r="B192"/>
      <c r="C192"/>
      <c r="M192"/>
      <c r="N192"/>
    </row>
    <row r="193" spans="2:14">
      <c r="B193"/>
      <c r="C193"/>
      <c r="M193"/>
      <c r="N193"/>
    </row>
    <row r="194" spans="2:14">
      <c r="B194"/>
      <c r="C194"/>
      <c r="M194"/>
      <c r="N194"/>
    </row>
    <row r="195" spans="2:14">
      <c r="B195"/>
      <c r="C195"/>
      <c r="M195"/>
      <c r="N195"/>
    </row>
    <row r="196" spans="2:14">
      <c r="B196"/>
      <c r="C196"/>
      <c r="M196"/>
      <c r="N196"/>
    </row>
    <row r="197" spans="2:14">
      <c r="B197"/>
      <c r="C197"/>
      <c r="M197"/>
      <c r="N197"/>
    </row>
    <row r="198" spans="2:14">
      <c r="B198"/>
      <c r="C198"/>
      <c r="M198"/>
      <c r="N198"/>
    </row>
    <row r="199" spans="2:14">
      <c r="B199"/>
      <c r="C199"/>
      <c r="M199"/>
      <c r="N199"/>
    </row>
    <row r="200" spans="2:14">
      <c r="B200"/>
      <c r="C200"/>
      <c r="M200"/>
      <c r="N200"/>
    </row>
    <row r="201" spans="2:14">
      <c r="B201"/>
      <c r="C201"/>
      <c r="M201"/>
      <c r="N201"/>
    </row>
    <row r="202" spans="2:14">
      <c r="B202"/>
      <c r="C202"/>
      <c r="M202"/>
      <c r="N202"/>
    </row>
    <row r="203" spans="2:14">
      <c r="B203"/>
      <c r="C203"/>
      <c r="M203"/>
      <c r="N203"/>
    </row>
    <row r="204" spans="2:14">
      <c r="B204"/>
      <c r="C204"/>
      <c r="M204"/>
      <c r="N204"/>
    </row>
    <row r="205" spans="2:14">
      <c r="B205"/>
      <c r="C205"/>
      <c r="M205"/>
      <c r="N205"/>
    </row>
    <row r="206" spans="2:14">
      <c r="B206"/>
      <c r="C206"/>
      <c r="M206"/>
      <c r="N206"/>
    </row>
    <row r="207" spans="2:14">
      <c r="B207"/>
      <c r="C207"/>
      <c r="M207"/>
      <c r="N207"/>
    </row>
    <row r="208" spans="2:14">
      <c r="B208"/>
      <c r="C208"/>
      <c r="M208"/>
      <c r="N208"/>
    </row>
    <row r="209" spans="2:14">
      <c r="B209"/>
      <c r="C209"/>
      <c r="M209"/>
      <c r="N209"/>
    </row>
    <row r="210" spans="2:14">
      <c r="B210"/>
      <c r="C210"/>
      <c r="M210"/>
      <c r="N210"/>
    </row>
    <row r="211" spans="2:14">
      <c r="B211"/>
      <c r="C211"/>
      <c r="M211"/>
      <c r="N211"/>
    </row>
    <row r="212" spans="2:14">
      <c r="B212"/>
      <c r="C212"/>
      <c r="M212"/>
      <c r="N212"/>
    </row>
    <row r="213" spans="2:14">
      <c r="B213"/>
      <c r="C213"/>
      <c r="M213"/>
      <c r="N213"/>
    </row>
    <row r="214" spans="2:14">
      <c r="B214"/>
      <c r="C214"/>
      <c r="M214"/>
      <c r="N214"/>
    </row>
    <row r="215" spans="2:14">
      <c r="B215"/>
      <c r="C215"/>
      <c r="M215"/>
      <c r="N215"/>
    </row>
    <row r="216" spans="2:14">
      <c r="B216"/>
      <c r="C216"/>
      <c r="M216"/>
      <c r="N216"/>
    </row>
    <row r="217" spans="2:14">
      <c r="B217"/>
      <c r="C217"/>
      <c r="M217"/>
      <c r="N217"/>
    </row>
    <row r="218" spans="2:14">
      <c r="B218"/>
      <c r="C218"/>
      <c r="M218"/>
      <c r="N218"/>
    </row>
    <row r="219" spans="2:14">
      <c r="B219"/>
      <c r="C219"/>
      <c r="M219"/>
      <c r="N219"/>
    </row>
    <row r="220" spans="2:14">
      <c r="B220"/>
      <c r="C220"/>
      <c r="M220"/>
      <c r="N220"/>
    </row>
    <row r="221" spans="2:14">
      <c r="B221"/>
      <c r="C221"/>
      <c r="M221"/>
      <c r="N221"/>
    </row>
    <row r="222" spans="2:14">
      <c r="B222"/>
      <c r="C222"/>
      <c r="M222"/>
      <c r="N222"/>
    </row>
    <row r="223" spans="2:14">
      <c r="B223"/>
      <c r="C223"/>
      <c r="M223"/>
      <c r="N223"/>
    </row>
    <row r="224" spans="2:14">
      <c r="B224"/>
      <c r="C224"/>
      <c r="M224"/>
      <c r="N224"/>
    </row>
    <row r="225" spans="2:14">
      <c r="B225"/>
      <c r="C225"/>
      <c r="M225"/>
      <c r="N225"/>
    </row>
    <row r="226" spans="2:14">
      <c r="B226"/>
      <c r="C226"/>
      <c r="M226"/>
      <c r="N226"/>
    </row>
    <row r="227" spans="2:14">
      <c r="B227"/>
      <c r="C227"/>
      <c r="M227"/>
      <c r="N227"/>
    </row>
    <row r="228" spans="2:14">
      <c r="B228"/>
      <c r="C228"/>
      <c r="M228"/>
      <c r="N228"/>
    </row>
    <row r="229" spans="2:14">
      <c r="B229"/>
      <c r="C229"/>
      <c r="M229"/>
      <c r="N229"/>
    </row>
    <row r="230" spans="2:14">
      <c r="B230"/>
      <c r="C230"/>
      <c r="M230"/>
      <c r="N230"/>
    </row>
    <row r="231" spans="2:14">
      <c r="B231"/>
      <c r="C231"/>
      <c r="M231"/>
      <c r="N231"/>
    </row>
    <row r="232" spans="2:14">
      <c r="B232"/>
      <c r="C232"/>
      <c r="M232"/>
      <c r="N232"/>
    </row>
    <row r="233" spans="2:14">
      <c r="B233"/>
      <c r="C233"/>
      <c r="M233"/>
      <c r="N233"/>
    </row>
    <row r="234" spans="2:14">
      <c r="B234"/>
      <c r="C234"/>
      <c r="M234"/>
      <c r="N234"/>
    </row>
    <row r="235" spans="2:14">
      <c r="B235"/>
      <c r="C235"/>
      <c r="M235"/>
      <c r="N235"/>
    </row>
    <row r="236" spans="2:14">
      <c r="B236"/>
      <c r="C236"/>
      <c r="M236"/>
      <c r="N236"/>
    </row>
    <row r="237" spans="2:14">
      <c r="B237"/>
      <c r="C237"/>
      <c r="M237"/>
      <c r="N237"/>
    </row>
    <row r="238" spans="2:14">
      <c r="B238"/>
      <c r="C238"/>
      <c r="M238"/>
      <c r="N238"/>
    </row>
    <row r="239" spans="2:14">
      <c r="B239"/>
      <c r="C239"/>
      <c r="M239"/>
      <c r="N239"/>
    </row>
    <row r="240" spans="2:14">
      <c r="B240"/>
      <c r="C240"/>
      <c r="M240"/>
      <c r="N240"/>
    </row>
    <row r="241" spans="2:14">
      <c r="B241"/>
      <c r="C241"/>
      <c r="M241"/>
      <c r="N241"/>
    </row>
    <row r="242" spans="2:14">
      <c r="B242"/>
      <c r="C242"/>
      <c r="M242"/>
      <c r="N242"/>
    </row>
    <row r="243" spans="2:14">
      <c r="B243"/>
      <c r="C243"/>
      <c r="M243"/>
      <c r="N243"/>
    </row>
    <row r="244" spans="2:14">
      <c r="B244"/>
      <c r="C244"/>
      <c r="M244"/>
      <c r="N244"/>
    </row>
    <row r="245" spans="2:14">
      <c r="B245"/>
      <c r="C245"/>
      <c r="M245"/>
      <c r="N245"/>
    </row>
    <row r="246" spans="2:14">
      <c r="B246"/>
      <c r="C246"/>
      <c r="M246"/>
      <c r="N246"/>
    </row>
    <row r="247" spans="2:14">
      <c r="B247"/>
      <c r="C247"/>
      <c r="M247"/>
      <c r="N247"/>
    </row>
    <row r="248" spans="2:14">
      <c r="B248"/>
      <c r="C248"/>
      <c r="M248"/>
      <c r="N248"/>
    </row>
    <row r="249" spans="2:14">
      <c r="B249"/>
      <c r="C249"/>
      <c r="M249"/>
      <c r="N249"/>
    </row>
    <row r="250" spans="2:14">
      <c r="B250"/>
      <c r="C250"/>
      <c r="M250"/>
      <c r="N250"/>
    </row>
    <row r="251" spans="2:14">
      <c r="B251"/>
      <c r="C251"/>
      <c r="M251"/>
      <c r="N251"/>
    </row>
    <row r="252" spans="2:14">
      <c r="B252"/>
      <c r="C252"/>
      <c r="M252"/>
      <c r="N252"/>
    </row>
    <row r="253" spans="2:14">
      <c r="B253"/>
      <c r="C253"/>
      <c r="M253"/>
      <c r="N253"/>
    </row>
    <row r="254" spans="2:14">
      <c r="B254"/>
      <c r="C254"/>
      <c r="M254"/>
      <c r="N254"/>
    </row>
    <row r="255" spans="2:14">
      <c r="B255"/>
      <c r="C255"/>
      <c r="M255"/>
      <c r="N255"/>
    </row>
    <row r="256" spans="2:14">
      <c r="B256"/>
      <c r="C256"/>
      <c r="M256"/>
      <c r="N256"/>
    </row>
    <row r="257" spans="2:14">
      <c r="B257"/>
      <c r="C257"/>
      <c r="M257"/>
      <c r="N257"/>
    </row>
    <row r="258" spans="2:14">
      <c r="B258"/>
      <c r="C258"/>
      <c r="M258"/>
      <c r="N258"/>
    </row>
    <row r="259" spans="2:14">
      <c r="B259"/>
      <c r="C259"/>
      <c r="M259"/>
      <c r="N259"/>
    </row>
    <row r="260" spans="2:14">
      <c r="B260"/>
      <c r="C260"/>
      <c r="M260"/>
      <c r="N260"/>
    </row>
    <row r="261" spans="2:14">
      <c r="B261"/>
      <c r="C261"/>
      <c r="M261"/>
      <c r="N261"/>
    </row>
    <row r="262" spans="2:14">
      <c r="B262"/>
      <c r="C262"/>
      <c r="M262"/>
      <c r="N262"/>
    </row>
    <row r="263" spans="2:14">
      <c r="B263"/>
      <c r="C263"/>
      <c r="M263"/>
      <c r="N263"/>
    </row>
    <row r="264" spans="2:14">
      <c r="B264"/>
      <c r="C264"/>
      <c r="M264"/>
      <c r="N264"/>
    </row>
    <row r="265" spans="2:14">
      <c r="B265"/>
      <c r="C265"/>
      <c r="M265"/>
      <c r="N265"/>
    </row>
    <row r="266" spans="2:14">
      <c r="B266"/>
      <c r="C266"/>
      <c r="M266"/>
      <c r="N266"/>
    </row>
    <row r="267" spans="2:14">
      <c r="B267"/>
      <c r="C267"/>
      <c r="M267"/>
      <c r="N267"/>
    </row>
    <row r="268" spans="2:14">
      <c r="B268"/>
      <c r="C268"/>
      <c r="M268"/>
      <c r="N268"/>
    </row>
    <row r="269" spans="2:14">
      <c r="B269"/>
      <c r="C269"/>
      <c r="M269"/>
      <c r="N269"/>
    </row>
    <row r="270" spans="2:14">
      <c r="B270"/>
      <c r="C270"/>
      <c r="M270"/>
      <c r="N270"/>
    </row>
    <row r="271" spans="2:14">
      <c r="B271"/>
      <c r="C271"/>
      <c r="M271"/>
      <c r="N271"/>
    </row>
    <row r="272" spans="2:14">
      <c r="B272"/>
      <c r="C272"/>
      <c r="M272"/>
      <c r="N272"/>
    </row>
    <row r="273" spans="2:14">
      <c r="B273"/>
      <c r="C273"/>
      <c r="M273"/>
      <c r="N273"/>
    </row>
    <row r="274" spans="2:14">
      <c r="B274"/>
      <c r="C274"/>
      <c r="M274"/>
      <c r="N274"/>
    </row>
    <row r="275" spans="2:14">
      <c r="B275"/>
      <c r="C275"/>
      <c r="M275"/>
      <c r="N275"/>
    </row>
    <row r="276" spans="2:14">
      <c r="B276"/>
      <c r="C276"/>
      <c r="M276"/>
      <c r="N276"/>
    </row>
    <row r="277" spans="2:14">
      <c r="B277"/>
      <c r="C277"/>
      <c r="M277"/>
      <c r="N277"/>
    </row>
    <row r="278" spans="2:14">
      <c r="B278"/>
      <c r="C278"/>
      <c r="M278"/>
      <c r="N278"/>
    </row>
    <row r="279" spans="2:14">
      <c r="B279"/>
      <c r="C279"/>
      <c r="M279"/>
      <c r="N279"/>
    </row>
    <row r="280" spans="2:14">
      <c r="B280"/>
      <c r="C280"/>
      <c r="M280"/>
      <c r="N280"/>
    </row>
    <row r="281" spans="2:14">
      <c r="B281"/>
      <c r="C281"/>
      <c r="M281"/>
      <c r="N281"/>
    </row>
    <row r="282" spans="2:14">
      <c r="B282"/>
      <c r="C282"/>
      <c r="M282"/>
      <c r="N282"/>
    </row>
    <row r="283" spans="2:14">
      <c r="B283"/>
      <c r="C283"/>
      <c r="M283"/>
      <c r="N283"/>
    </row>
    <row r="284" spans="2:14">
      <c r="B284"/>
      <c r="C284"/>
      <c r="M284"/>
      <c r="N284"/>
    </row>
    <row r="285" spans="2:14">
      <c r="B285"/>
      <c r="C285"/>
      <c r="M285"/>
      <c r="N285"/>
    </row>
    <row r="286" spans="2:14">
      <c r="B286"/>
      <c r="C286"/>
      <c r="M286"/>
      <c r="N286"/>
    </row>
    <row r="287" spans="2:14">
      <c r="B287"/>
      <c r="C287"/>
      <c r="M287"/>
      <c r="N287"/>
    </row>
    <row r="288" spans="2:14">
      <c r="B288"/>
      <c r="C288"/>
      <c r="M288"/>
      <c r="N288"/>
    </row>
    <row r="289" spans="2:14">
      <c r="B289"/>
      <c r="C289"/>
      <c r="M289"/>
      <c r="N289"/>
    </row>
    <row r="290" spans="2:14">
      <c r="B290"/>
      <c r="C290"/>
      <c r="M290"/>
      <c r="N290"/>
    </row>
    <row r="291" spans="2:14">
      <c r="B291"/>
      <c r="C291"/>
      <c r="M291"/>
      <c r="N291"/>
    </row>
    <row r="292" spans="2:14">
      <c r="B292"/>
      <c r="C292"/>
      <c r="M292"/>
      <c r="N292"/>
    </row>
    <row r="293" spans="2:14">
      <c r="B293"/>
      <c r="C293"/>
      <c r="M293"/>
      <c r="N293"/>
    </row>
    <row r="294" spans="2:14">
      <c r="B294"/>
      <c r="C294"/>
      <c r="M294"/>
      <c r="N294"/>
    </row>
    <row r="295" spans="2:14">
      <c r="B295"/>
      <c r="C295"/>
      <c r="M295"/>
      <c r="N295"/>
    </row>
    <row r="296" spans="2:14">
      <c r="B296"/>
      <c r="C296"/>
      <c r="M296"/>
      <c r="N296"/>
    </row>
    <row r="297" spans="2:14">
      <c r="B297"/>
      <c r="C297"/>
      <c r="M297"/>
      <c r="N297"/>
    </row>
    <row r="298" spans="2:14">
      <c r="B298"/>
      <c r="C298"/>
      <c r="M298"/>
      <c r="N298"/>
    </row>
    <row r="299" spans="2:14">
      <c r="B299"/>
      <c r="C299"/>
      <c r="M299"/>
      <c r="N299"/>
    </row>
    <row r="300" spans="2:14">
      <c r="B300"/>
      <c r="C300"/>
      <c r="M300"/>
      <c r="N300"/>
    </row>
    <row r="301" spans="2:14">
      <c r="B301"/>
      <c r="C301"/>
      <c r="M301"/>
      <c r="N301"/>
    </row>
    <row r="302" spans="2:14">
      <c r="B302"/>
      <c r="C302"/>
      <c r="M302"/>
      <c r="N302"/>
    </row>
    <row r="303" spans="2:14">
      <c r="B303"/>
      <c r="C303"/>
      <c r="M303"/>
      <c r="N303"/>
    </row>
    <row r="304" spans="2:14">
      <c r="B304"/>
      <c r="C304"/>
      <c r="M304"/>
      <c r="N304"/>
    </row>
    <row r="305" spans="2:14">
      <c r="B305"/>
      <c r="C305"/>
      <c r="M305"/>
      <c r="N305"/>
    </row>
    <row r="306" spans="2:14">
      <c r="B306"/>
      <c r="C306"/>
      <c r="M306"/>
      <c r="N306"/>
    </row>
    <row r="307" spans="2:14">
      <c r="B307"/>
      <c r="C307"/>
      <c r="M307"/>
      <c r="N307"/>
    </row>
    <row r="308" spans="2:14">
      <c r="B308"/>
      <c r="C308"/>
      <c r="M308"/>
      <c r="N308"/>
    </row>
    <row r="309" spans="2:14">
      <c r="B309"/>
      <c r="C309"/>
      <c r="M309"/>
      <c r="N309"/>
    </row>
    <row r="310" spans="2:14">
      <c r="B310"/>
      <c r="C310"/>
      <c r="M310"/>
      <c r="N310"/>
    </row>
    <row r="311" spans="2:14">
      <c r="B311"/>
      <c r="C311"/>
      <c r="M311"/>
      <c r="N311"/>
    </row>
    <row r="312" spans="2:14">
      <c r="B312"/>
      <c r="C312"/>
      <c r="M312"/>
      <c r="N312"/>
    </row>
    <row r="313" spans="2:14">
      <c r="B313"/>
      <c r="C313"/>
      <c r="M313"/>
      <c r="N313"/>
    </row>
    <row r="314" spans="2:14">
      <c r="B314"/>
      <c r="C314"/>
      <c r="M314"/>
      <c r="N314"/>
    </row>
    <row r="315" spans="2:14">
      <c r="B315"/>
      <c r="C315"/>
      <c r="M315"/>
      <c r="N315"/>
    </row>
    <row r="316" spans="2:14">
      <c r="B316"/>
      <c r="C316"/>
      <c r="M316"/>
      <c r="N316"/>
    </row>
    <row r="317" spans="2:14">
      <c r="B317"/>
      <c r="C317"/>
      <c r="M317"/>
      <c r="N317"/>
    </row>
    <row r="318" spans="2:14">
      <c r="B318"/>
      <c r="C318"/>
      <c r="M318"/>
      <c r="N318"/>
    </row>
    <row r="319" spans="2:14">
      <c r="B319"/>
      <c r="C319"/>
      <c r="M319"/>
      <c r="N319"/>
    </row>
    <row r="320" spans="2:14">
      <c r="B320"/>
      <c r="C320"/>
      <c r="M320"/>
      <c r="N320"/>
    </row>
    <row r="321" spans="2:14">
      <c r="B321"/>
      <c r="C321"/>
      <c r="M321"/>
      <c r="N321"/>
    </row>
    <row r="322" spans="2:14">
      <c r="B322"/>
      <c r="C322"/>
      <c r="M322"/>
      <c r="N322"/>
    </row>
    <row r="323" spans="2:14">
      <c r="B323"/>
      <c r="C323"/>
      <c r="M323"/>
      <c r="N323"/>
    </row>
    <row r="324" spans="2:14">
      <c r="B324"/>
      <c r="C324"/>
      <c r="M324"/>
      <c r="N324"/>
    </row>
    <row r="325" spans="2:14">
      <c r="B325"/>
      <c r="C325"/>
      <c r="M325"/>
      <c r="N325"/>
    </row>
    <row r="326" spans="2:14">
      <c r="B326"/>
      <c r="C326"/>
      <c r="M326"/>
      <c r="N326"/>
    </row>
    <row r="327" spans="2:14">
      <c r="B327"/>
      <c r="C327"/>
      <c r="M327"/>
      <c r="N327"/>
    </row>
    <row r="328" spans="2:14">
      <c r="B328"/>
      <c r="C328"/>
      <c r="M328"/>
      <c r="N328"/>
    </row>
    <row r="329" spans="2:14">
      <c r="B329"/>
      <c r="C329"/>
      <c r="M329"/>
      <c r="N329"/>
    </row>
    <row r="330" spans="2:14">
      <c r="B330"/>
      <c r="C330"/>
      <c r="M330"/>
      <c r="N330"/>
    </row>
    <row r="331" spans="2:14">
      <c r="B331"/>
      <c r="C331"/>
      <c r="M331"/>
      <c r="N331"/>
    </row>
    <row r="332" spans="2:14">
      <c r="B332"/>
      <c r="C332"/>
      <c r="M332"/>
      <c r="N332"/>
    </row>
    <row r="333" spans="2:14">
      <c r="B333"/>
      <c r="C333"/>
      <c r="M333"/>
      <c r="N333"/>
    </row>
    <row r="334" spans="2:14">
      <c r="B334"/>
      <c r="C334"/>
      <c r="M334"/>
      <c r="N334"/>
    </row>
    <row r="335" spans="2:14">
      <c r="B335"/>
      <c r="C335"/>
      <c r="M335"/>
      <c r="N335"/>
    </row>
    <row r="336" spans="2:14">
      <c r="B336"/>
      <c r="C336"/>
      <c r="M336"/>
      <c r="N336"/>
    </row>
    <row r="337" spans="2:14">
      <c r="B337"/>
      <c r="C337"/>
      <c r="M337"/>
      <c r="N337"/>
    </row>
    <row r="338" spans="2:14">
      <c r="B338"/>
      <c r="C338"/>
      <c r="M338"/>
      <c r="N338"/>
    </row>
    <row r="339" spans="2:14">
      <c r="B339"/>
      <c r="C339"/>
      <c r="M339"/>
      <c r="N339"/>
    </row>
    <row r="340" spans="2:14">
      <c r="B340"/>
      <c r="C340"/>
      <c r="M340"/>
      <c r="N340"/>
    </row>
    <row r="341" spans="2:14">
      <c r="B341"/>
      <c r="C341"/>
      <c r="M341"/>
      <c r="N341"/>
    </row>
    <row r="342" spans="2:14">
      <c r="B342"/>
      <c r="C342"/>
      <c r="M342"/>
      <c r="N342"/>
    </row>
    <row r="343" spans="2:14">
      <c r="B343"/>
      <c r="C343"/>
      <c r="M343"/>
      <c r="N343"/>
    </row>
    <row r="344" spans="2:14">
      <c r="B344"/>
      <c r="C344"/>
      <c r="M344"/>
      <c r="N344"/>
    </row>
    <row r="345" spans="2:14">
      <c r="B345"/>
      <c r="C345"/>
      <c r="M345"/>
      <c r="N345"/>
    </row>
    <row r="346" spans="2:14">
      <c r="B346"/>
      <c r="C346"/>
      <c r="M346"/>
      <c r="N346"/>
    </row>
    <row r="347" spans="2:14">
      <c r="B347"/>
      <c r="C347"/>
      <c r="M347"/>
      <c r="N347"/>
    </row>
    <row r="348" spans="2:14">
      <c r="B348"/>
      <c r="C348"/>
      <c r="M348"/>
      <c r="N348"/>
    </row>
    <row r="349" spans="2:14">
      <c r="B349"/>
      <c r="C349"/>
      <c r="M349"/>
      <c r="N349"/>
    </row>
    <row r="350" spans="2:14">
      <c r="B350"/>
      <c r="C350"/>
      <c r="M350"/>
      <c r="N350"/>
    </row>
    <row r="351" spans="2:14">
      <c r="B351"/>
      <c r="C351"/>
      <c r="M351"/>
      <c r="N351"/>
    </row>
    <row r="352" spans="2:14">
      <c r="B352"/>
      <c r="C352"/>
      <c r="M352"/>
      <c r="N352"/>
    </row>
    <row r="353" spans="2:14">
      <c r="B353"/>
      <c r="C353"/>
      <c r="M353"/>
      <c r="N353"/>
    </row>
    <row r="354" spans="2:14">
      <c r="B354"/>
      <c r="C354"/>
      <c r="M354"/>
      <c r="N354"/>
    </row>
    <row r="355" spans="2:14">
      <c r="B355"/>
      <c r="C355"/>
      <c r="M355"/>
      <c r="N355"/>
    </row>
    <row r="356" spans="2:14">
      <c r="B356"/>
      <c r="C356"/>
      <c r="M356"/>
      <c r="N356"/>
    </row>
    <row r="357" spans="2:14">
      <c r="B357"/>
      <c r="C357"/>
      <c r="M357"/>
      <c r="N357"/>
    </row>
    <row r="358" spans="2:14">
      <c r="B358"/>
      <c r="C358"/>
      <c r="M358"/>
      <c r="N358"/>
    </row>
    <row r="359" spans="2:14">
      <c r="B359"/>
      <c r="C359"/>
      <c r="M359"/>
      <c r="N359"/>
    </row>
    <row r="360" spans="2:14">
      <c r="B360"/>
      <c r="C360"/>
      <c r="M360"/>
      <c r="N360"/>
    </row>
    <row r="361" spans="2:14">
      <c r="B361"/>
      <c r="C361"/>
      <c r="M361"/>
      <c r="N361"/>
    </row>
    <row r="362" spans="2:14">
      <c r="B362"/>
      <c r="C362"/>
      <c r="M362"/>
      <c r="N362"/>
    </row>
    <row r="363" spans="2:14">
      <c r="B363"/>
      <c r="C363"/>
      <c r="M363"/>
      <c r="N363"/>
    </row>
    <row r="364" spans="2:14">
      <c r="B364"/>
      <c r="C364"/>
      <c r="M364"/>
      <c r="N364"/>
    </row>
    <row r="365" spans="2:14">
      <c r="B365"/>
      <c r="C365"/>
      <c r="M365"/>
      <c r="N365"/>
    </row>
    <row r="366" spans="2:14">
      <c r="B366"/>
      <c r="C366"/>
      <c r="M366"/>
      <c r="N366"/>
    </row>
    <row r="367" spans="2:14">
      <c r="B367"/>
      <c r="C367"/>
      <c r="M367"/>
      <c r="N367"/>
    </row>
    <row r="368" spans="2:14">
      <c r="B368"/>
      <c r="C368"/>
      <c r="M368"/>
      <c r="N368"/>
    </row>
    <row r="369" spans="2:14">
      <c r="B369"/>
      <c r="C369"/>
      <c r="M369"/>
      <c r="N369"/>
    </row>
    <row r="370" spans="2:14">
      <c r="B370"/>
      <c r="C370"/>
      <c r="M370"/>
      <c r="N370"/>
    </row>
    <row r="371" spans="2:14">
      <c r="B371"/>
      <c r="C371"/>
      <c r="M371"/>
      <c r="N371"/>
    </row>
    <row r="372" spans="2:14">
      <c r="B372"/>
      <c r="C372"/>
      <c r="M372"/>
      <c r="N372"/>
    </row>
    <row r="373" spans="2:14">
      <c r="B373"/>
      <c r="C373"/>
      <c r="M373"/>
      <c r="N373"/>
    </row>
    <row r="374" spans="2:14">
      <c r="B374"/>
      <c r="C374"/>
      <c r="M374"/>
      <c r="N374"/>
    </row>
    <row r="375" spans="2:14">
      <c r="B375"/>
      <c r="C375"/>
      <c r="M375"/>
      <c r="N375"/>
    </row>
    <row r="376" spans="2:14">
      <c r="B376"/>
      <c r="C376"/>
      <c r="M376"/>
      <c r="N376"/>
    </row>
    <row r="377" spans="2:14">
      <c r="B377"/>
      <c r="C377"/>
      <c r="M377"/>
      <c r="N377"/>
    </row>
    <row r="378" spans="2:14">
      <c r="B378"/>
      <c r="C378"/>
      <c r="M378"/>
      <c r="N378"/>
    </row>
    <row r="379" spans="2:14">
      <c r="B379"/>
      <c r="C379"/>
      <c r="M379"/>
      <c r="N379"/>
    </row>
    <row r="380" spans="2:14">
      <c r="B380"/>
      <c r="C380"/>
      <c r="M380"/>
      <c r="N380"/>
    </row>
    <row r="381" spans="2:14">
      <c r="B381"/>
      <c r="C381"/>
      <c r="M381"/>
      <c r="N381"/>
    </row>
    <row r="382" spans="2:14">
      <c r="B382"/>
      <c r="C382"/>
      <c r="M382"/>
      <c r="N382"/>
    </row>
    <row r="383" spans="2:14">
      <c r="B383"/>
      <c r="C383"/>
      <c r="M383"/>
      <c r="N383"/>
    </row>
    <row r="384" spans="2:14">
      <c r="B384"/>
      <c r="C384"/>
      <c r="M384"/>
      <c r="N384"/>
    </row>
    <row r="385" spans="2:14">
      <c r="B385"/>
      <c r="C385"/>
      <c r="M385"/>
      <c r="N385"/>
    </row>
    <row r="386" spans="2:14">
      <c r="B386"/>
      <c r="C386"/>
      <c r="M386"/>
      <c r="N386"/>
    </row>
    <row r="387" spans="2:14">
      <c r="B387"/>
      <c r="C387"/>
      <c r="M387"/>
      <c r="N387"/>
    </row>
    <row r="388" spans="2:14">
      <c r="B388"/>
      <c r="C388"/>
      <c r="M388"/>
      <c r="N388"/>
    </row>
    <row r="389" spans="2:14">
      <c r="B389"/>
      <c r="C389"/>
      <c r="M389"/>
      <c r="N389"/>
    </row>
    <row r="390" spans="2:14">
      <c r="B390"/>
      <c r="C390"/>
      <c r="M390"/>
      <c r="N390"/>
    </row>
    <row r="391" spans="2:14">
      <c r="B391"/>
      <c r="C391"/>
      <c r="M391"/>
      <c r="N391"/>
    </row>
    <row r="392" spans="2:14">
      <c r="B392"/>
      <c r="C392"/>
      <c r="M392"/>
      <c r="N392"/>
    </row>
    <row r="393" spans="2:14">
      <c r="B393"/>
      <c r="C393"/>
      <c r="M393"/>
      <c r="N393"/>
    </row>
    <row r="394" spans="2:14">
      <c r="B394"/>
      <c r="C394"/>
      <c r="M394"/>
      <c r="N394"/>
    </row>
    <row r="395" spans="2:14">
      <c r="B395"/>
      <c r="C395"/>
      <c r="M395"/>
      <c r="N395"/>
    </row>
    <row r="396" spans="2:14">
      <c r="B396"/>
      <c r="C396"/>
      <c r="M396"/>
      <c r="N396"/>
    </row>
    <row r="397" spans="2:14">
      <c r="B397"/>
      <c r="C397"/>
      <c r="M397"/>
      <c r="N397"/>
    </row>
    <row r="398" spans="2:14">
      <c r="B398"/>
      <c r="C398"/>
      <c r="M398"/>
      <c r="N398"/>
    </row>
    <row r="399" spans="2:14">
      <c r="B399"/>
      <c r="C399"/>
      <c r="M399"/>
      <c r="N399"/>
    </row>
    <row r="400" spans="2:14">
      <c r="B400"/>
      <c r="C400"/>
      <c r="M400"/>
      <c r="N400"/>
    </row>
    <row r="401" spans="2:14">
      <c r="B401"/>
      <c r="C401"/>
      <c r="M401"/>
      <c r="N401"/>
    </row>
    <row r="402" spans="2:14">
      <c r="B402"/>
      <c r="C402"/>
      <c r="M402"/>
      <c r="N402"/>
    </row>
    <row r="403" spans="2:14">
      <c r="B403"/>
      <c r="C403"/>
      <c r="M403"/>
      <c r="N403"/>
    </row>
    <row r="404" spans="2:14">
      <c r="B404"/>
      <c r="C404"/>
      <c r="M404"/>
      <c r="N404"/>
    </row>
    <row r="405" spans="2:14">
      <c r="B405"/>
      <c r="C405"/>
      <c r="M405"/>
      <c r="N405"/>
    </row>
    <row r="406" spans="2:14">
      <c r="B406"/>
      <c r="C406"/>
      <c r="M406"/>
      <c r="N406"/>
    </row>
    <row r="407" spans="2:14">
      <c r="B407"/>
      <c r="C407"/>
      <c r="M407"/>
      <c r="N407"/>
    </row>
    <row r="408" spans="2:14">
      <c r="B408"/>
      <c r="C408"/>
      <c r="M408"/>
      <c r="N408"/>
    </row>
    <row r="409" spans="2:14">
      <c r="B409"/>
      <c r="C409"/>
      <c r="M409"/>
      <c r="N409"/>
    </row>
    <row r="410" spans="2:14">
      <c r="B410"/>
      <c r="C410"/>
      <c r="M410"/>
      <c r="N410"/>
    </row>
    <row r="411" spans="2:14">
      <c r="B411"/>
      <c r="C411"/>
      <c r="M411"/>
      <c r="N411"/>
    </row>
    <row r="412" spans="2:14">
      <c r="B412"/>
      <c r="C412"/>
      <c r="M412"/>
      <c r="N412"/>
    </row>
    <row r="413" spans="2:14">
      <c r="B413"/>
      <c r="C413"/>
      <c r="M413"/>
      <c r="N413"/>
    </row>
    <row r="414" spans="2:14">
      <c r="B414"/>
      <c r="C414"/>
      <c r="M414"/>
      <c r="N414"/>
    </row>
    <row r="415" spans="2:14">
      <c r="B415"/>
      <c r="C415"/>
      <c r="M415"/>
      <c r="N415"/>
    </row>
    <row r="416" spans="2:14">
      <c r="B416"/>
      <c r="C416"/>
      <c r="M416"/>
      <c r="N416"/>
    </row>
    <row r="417" spans="2:14">
      <c r="B417"/>
      <c r="C417"/>
      <c r="M417"/>
      <c r="N417"/>
    </row>
    <row r="418" spans="2:14">
      <c r="B418"/>
      <c r="C418"/>
      <c r="M418"/>
      <c r="N418"/>
    </row>
    <row r="419" spans="2:14">
      <c r="B419"/>
      <c r="C419"/>
      <c r="M419"/>
      <c r="N419"/>
    </row>
    <row r="420" spans="2:14">
      <c r="B420"/>
      <c r="C420"/>
      <c r="M420"/>
      <c r="N420"/>
    </row>
    <row r="421" spans="2:14">
      <c r="B421"/>
      <c r="C421"/>
      <c r="M421"/>
      <c r="N421"/>
    </row>
    <row r="422" spans="2:14">
      <c r="B422"/>
      <c r="C422"/>
      <c r="M422"/>
      <c r="N422"/>
    </row>
    <row r="423" spans="2:14">
      <c r="B423"/>
      <c r="C423"/>
      <c r="M423"/>
      <c r="N423"/>
    </row>
    <row r="424" spans="2:14">
      <c r="B424"/>
      <c r="C424"/>
      <c r="M424"/>
      <c r="N424"/>
    </row>
    <row r="425" spans="2:14">
      <c r="B425"/>
      <c r="C425"/>
      <c r="M425"/>
      <c r="N425"/>
    </row>
    <row r="426" spans="2:14">
      <c r="B426"/>
      <c r="C426"/>
      <c r="M426"/>
      <c r="N426"/>
    </row>
    <row r="427" spans="2:14">
      <c r="B427"/>
      <c r="C427"/>
      <c r="M427"/>
      <c r="N427"/>
    </row>
    <row r="428" spans="2:14">
      <c r="B428"/>
      <c r="C428"/>
      <c r="M428"/>
      <c r="N428"/>
    </row>
    <row r="429" spans="2:14">
      <c r="B429"/>
      <c r="C429"/>
      <c r="M429"/>
      <c r="N429"/>
    </row>
    <row r="430" spans="2:14">
      <c r="B430"/>
      <c r="C430"/>
      <c r="M430"/>
      <c r="N430"/>
    </row>
    <row r="431" spans="2:14">
      <c r="B431"/>
      <c r="C431"/>
      <c r="M431"/>
      <c r="N431"/>
    </row>
    <row r="432" spans="2:14">
      <c r="B432"/>
      <c r="C432"/>
      <c r="M432"/>
      <c r="N432"/>
    </row>
    <row r="433" spans="2:14">
      <c r="B433"/>
      <c r="C433"/>
      <c r="M433"/>
      <c r="N433"/>
    </row>
    <row r="434" spans="2:14">
      <c r="B434"/>
      <c r="C434"/>
      <c r="M434"/>
      <c r="N434"/>
    </row>
    <row r="435" spans="2:14">
      <c r="B435"/>
      <c r="C435"/>
      <c r="M435"/>
      <c r="N435"/>
    </row>
    <row r="436" spans="2:14">
      <c r="B436"/>
      <c r="C436"/>
      <c r="M436"/>
      <c r="N436"/>
    </row>
    <row r="437" spans="2:14">
      <c r="B437"/>
      <c r="C437"/>
      <c r="M437"/>
      <c r="N437"/>
    </row>
    <row r="438" spans="2:14">
      <c r="B438"/>
      <c r="C438"/>
      <c r="M438"/>
      <c r="N438"/>
    </row>
    <row r="439" spans="2:14">
      <c r="B439"/>
      <c r="C439"/>
      <c r="M439"/>
      <c r="N439"/>
    </row>
    <row r="440" spans="2:14">
      <c r="B440"/>
      <c r="C440"/>
      <c r="M440"/>
      <c r="N440"/>
    </row>
    <row r="441" spans="2:14">
      <c r="B441"/>
      <c r="C441"/>
      <c r="M441"/>
      <c r="N441"/>
    </row>
    <row r="442" spans="2:14">
      <c r="B442"/>
      <c r="C442"/>
      <c r="M442"/>
      <c r="N442"/>
    </row>
    <row r="443" spans="2:14">
      <c r="B443"/>
      <c r="C443"/>
      <c r="M443"/>
      <c r="N443"/>
    </row>
    <row r="444" spans="2:14">
      <c r="B444"/>
      <c r="C444"/>
      <c r="M444"/>
      <c r="N444"/>
    </row>
    <row r="445" spans="2:14">
      <c r="B445"/>
      <c r="C445"/>
      <c r="M445"/>
      <c r="N445"/>
    </row>
    <row r="446" spans="2:14">
      <c r="B446"/>
      <c r="C446"/>
      <c r="M446"/>
      <c r="N446"/>
    </row>
    <row r="447" spans="2:14">
      <c r="B447"/>
      <c r="C447"/>
      <c r="M447"/>
      <c r="N447"/>
    </row>
    <row r="448" spans="2:14">
      <c r="B448"/>
      <c r="C448"/>
      <c r="M448"/>
      <c r="N448"/>
    </row>
    <row r="449" spans="2:14">
      <c r="B449"/>
      <c r="C449"/>
      <c r="M449"/>
      <c r="N449"/>
    </row>
    <row r="450" spans="2:14">
      <c r="B450"/>
      <c r="C450"/>
      <c r="M450"/>
      <c r="N450"/>
    </row>
    <row r="451" spans="2:14">
      <c r="B451"/>
      <c r="C451"/>
      <c r="M451"/>
      <c r="N451"/>
    </row>
    <row r="452" spans="2:14">
      <c r="B452"/>
      <c r="C452"/>
      <c r="M452"/>
      <c r="N452"/>
    </row>
    <row r="453" spans="2:14">
      <c r="B453"/>
      <c r="C453"/>
      <c r="M453"/>
      <c r="N453"/>
    </row>
    <row r="454" spans="2:14">
      <c r="B454"/>
      <c r="C454"/>
      <c r="M454"/>
      <c r="N454"/>
    </row>
    <row r="455" spans="2:14">
      <c r="B455"/>
      <c r="C455"/>
      <c r="M455"/>
      <c r="N455"/>
    </row>
    <row r="456" spans="2:14">
      <c r="B456"/>
      <c r="C456"/>
      <c r="M456"/>
      <c r="N456"/>
    </row>
    <row r="457" spans="2:14">
      <c r="B457"/>
      <c r="C457"/>
      <c r="M457"/>
      <c r="N457"/>
    </row>
    <row r="458" spans="2:14">
      <c r="B458"/>
      <c r="C458"/>
      <c r="M458"/>
      <c r="N458"/>
    </row>
    <row r="459" spans="2:14">
      <c r="B459"/>
      <c r="C459"/>
      <c r="M459"/>
      <c r="N459"/>
    </row>
    <row r="460" spans="2:14">
      <c r="B460"/>
      <c r="C460"/>
      <c r="M460"/>
      <c r="N460"/>
    </row>
    <row r="461" spans="2:14">
      <c r="B461"/>
      <c r="C461"/>
      <c r="M461"/>
      <c r="N461"/>
    </row>
    <row r="462" spans="2:14">
      <c r="B462"/>
      <c r="C462"/>
      <c r="M462"/>
      <c r="N462"/>
    </row>
    <row r="463" spans="2:14">
      <c r="B463"/>
      <c r="C463"/>
      <c r="M463"/>
      <c r="N463"/>
    </row>
    <row r="464" spans="2:14">
      <c r="B464"/>
      <c r="C464"/>
      <c r="M464"/>
      <c r="N464"/>
    </row>
    <row r="465" spans="2:14">
      <c r="B465"/>
      <c r="C465"/>
      <c r="M465"/>
      <c r="N465"/>
    </row>
    <row r="466" spans="2:14">
      <c r="B466"/>
      <c r="C466"/>
      <c r="M466"/>
      <c r="N466"/>
    </row>
    <row r="467" spans="2:14">
      <c r="B467"/>
      <c r="C467"/>
      <c r="M467"/>
      <c r="N467"/>
    </row>
    <row r="468" spans="2:14">
      <c r="B468"/>
      <c r="C468"/>
      <c r="M468"/>
      <c r="N468"/>
    </row>
    <row r="469" spans="2:14">
      <c r="B469"/>
      <c r="C469"/>
      <c r="M469"/>
      <c r="N469"/>
    </row>
    <row r="470" spans="2:14">
      <c r="B470"/>
      <c r="C470"/>
      <c r="M470"/>
      <c r="N470"/>
    </row>
    <row r="471" spans="2:14">
      <c r="B471"/>
      <c r="C471"/>
      <c r="M471"/>
      <c r="N471"/>
    </row>
    <row r="472" spans="2:14">
      <c r="B472"/>
      <c r="C472"/>
      <c r="M472"/>
      <c r="N472"/>
    </row>
    <row r="473" spans="2:14">
      <c r="B473"/>
      <c r="C473"/>
      <c r="M473"/>
      <c r="N473"/>
    </row>
    <row r="474" spans="2:14">
      <c r="B474"/>
      <c r="C474"/>
      <c r="M474"/>
      <c r="N474"/>
    </row>
    <row r="475" spans="2:14">
      <c r="B475"/>
      <c r="C475"/>
      <c r="M475"/>
      <c r="N475"/>
    </row>
    <row r="476" spans="2:14">
      <c r="B476"/>
      <c r="C476"/>
      <c r="M476"/>
      <c r="N476"/>
    </row>
    <row r="477" spans="2:14">
      <c r="B477"/>
      <c r="C477"/>
      <c r="M477"/>
      <c r="N477"/>
    </row>
    <row r="478" spans="2:14">
      <c r="B478"/>
      <c r="C478"/>
      <c r="M478"/>
      <c r="N478"/>
    </row>
    <row r="479" spans="2:14">
      <c r="B479"/>
      <c r="C479"/>
      <c r="M479"/>
      <c r="N479"/>
    </row>
    <row r="480" spans="2:14">
      <c r="B480"/>
      <c r="C480"/>
      <c r="M480"/>
      <c r="N480"/>
    </row>
    <row r="481" spans="2:14">
      <c r="B481"/>
      <c r="C481"/>
      <c r="M481"/>
      <c r="N481"/>
    </row>
    <row r="482" spans="2:14">
      <c r="B482"/>
      <c r="C482"/>
      <c r="M482"/>
      <c r="N482"/>
    </row>
    <row r="483" spans="2:14">
      <c r="B483"/>
      <c r="C483"/>
      <c r="M483"/>
      <c r="N483"/>
    </row>
    <row r="484" spans="2:14">
      <c r="B484"/>
      <c r="C484"/>
      <c r="M484"/>
      <c r="N484"/>
    </row>
    <row r="485" spans="2:14">
      <c r="B485"/>
      <c r="C485"/>
      <c r="M485"/>
      <c r="N485"/>
    </row>
    <row r="486" spans="2:14">
      <c r="B486"/>
      <c r="C486"/>
      <c r="M486"/>
      <c r="N486"/>
    </row>
    <row r="487" spans="2:14">
      <c r="B487"/>
      <c r="C487"/>
      <c r="M487"/>
      <c r="N487"/>
    </row>
    <row r="488" spans="2:14">
      <c r="B488"/>
      <c r="C488"/>
      <c r="M488"/>
      <c r="N488"/>
    </row>
    <row r="489" spans="2:14">
      <c r="B489"/>
      <c r="C489"/>
      <c r="M489"/>
      <c r="N489"/>
    </row>
    <row r="490" spans="2:14">
      <c r="B490"/>
      <c r="C490"/>
      <c r="M490"/>
      <c r="N490"/>
    </row>
    <row r="491" spans="2:14">
      <c r="B491"/>
      <c r="C491"/>
      <c r="M491"/>
      <c r="N491"/>
    </row>
    <row r="492" spans="2:14">
      <c r="B492"/>
      <c r="C492"/>
      <c r="M492"/>
      <c r="N492"/>
    </row>
    <row r="493" spans="2:14">
      <c r="B493"/>
      <c r="C493"/>
      <c r="M493"/>
      <c r="N493"/>
    </row>
    <row r="494" spans="2:14">
      <c r="B494"/>
      <c r="C494"/>
      <c r="M494"/>
      <c r="N494"/>
    </row>
    <row r="495" spans="2:14">
      <c r="B495"/>
      <c r="C495"/>
      <c r="M495"/>
      <c r="N495"/>
    </row>
    <row r="496" spans="2:14">
      <c r="B496"/>
      <c r="C496"/>
      <c r="M496"/>
      <c r="N496"/>
    </row>
    <row r="497" spans="2:14">
      <c r="B497"/>
      <c r="C497"/>
      <c r="M497"/>
      <c r="N497"/>
    </row>
    <row r="498" spans="2:14">
      <c r="B498"/>
      <c r="C498"/>
      <c r="M498"/>
      <c r="N498"/>
    </row>
    <row r="499" spans="2:14">
      <c r="B499"/>
      <c r="C499"/>
      <c r="M499"/>
      <c r="N499"/>
    </row>
    <row r="500" spans="2:14">
      <c r="B500"/>
      <c r="C500"/>
      <c r="M500"/>
      <c r="N500"/>
    </row>
    <row r="501" spans="2:14">
      <c r="B501"/>
      <c r="C501"/>
      <c r="M501"/>
      <c r="N501"/>
    </row>
    <row r="502" spans="2:14">
      <c r="B502"/>
      <c r="C502"/>
      <c r="M502"/>
      <c r="N502"/>
    </row>
    <row r="503" spans="2:14">
      <c r="B503"/>
      <c r="C503"/>
      <c r="M503"/>
      <c r="N503"/>
    </row>
    <row r="504" spans="2:14">
      <c r="B504"/>
      <c r="C504"/>
      <c r="M504"/>
      <c r="N504"/>
    </row>
    <row r="505" spans="2:14">
      <c r="B505"/>
      <c r="C505"/>
      <c r="M505"/>
      <c r="N505"/>
    </row>
    <row r="506" spans="2:14">
      <c r="B506"/>
      <c r="C506"/>
      <c r="M506"/>
      <c r="N506"/>
    </row>
    <row r="507" spans="2:14">
      <c r="B507"/>
      <c r="C507"/>
      <c r="M507"/>
      <c r="N507"/>
    </row>
    <row r="508" spans="2:14">
      <c r="B508"/>
      <c r="C508"/>
      <c r="M508"/>
      <c r="N508"/>
    </row>
    <row r="509" spans="2:14">
      <c r="B509"/>
      <c r="C509"/>
      <c r="M509"/>
      <c r="N509"/>
    </row>
    <row r="510" spans="2:14">
      <c r="B510"/>
      <c r="C510"/>
      <c r="M510"/>
      <c r="N510"/>
    </row>
    <row r="511" spans="2:14">
      <c r="B511"/>
      <c r="C511"/>
      <c r="M511"/>
      <c r="N511"/>
    </row>
    <row r="512" spans="2:14">
      <c r="B512"/>
      <c r="C512"/>
      <c r="M512"/>
      <c r="N512"/>
    </row>
    <row r="513" spans="2:14">
      <c r="B513"/>
      <c r="C513"/>
      <c r="M513"/>
      <c r="N513"/>
    </row>
    <row r="514" spans="2:14">
      <c r="B514"/>
      <c r="C514"/>
      <c r="M514"/>
      <c r="N514"/>
    </row>
    <row r="515" spans="2:14">
      <c r="B515"/>
      <c r="C515"/>
      <c r="M515"/>
      <c r="N515"/>
    </row>
    <row r="516" spans="2:14">
      <c r="B516"/>
      <c r="C516"/>
      <c r="M516"/>
      <c r="N516"/>
    </row>
    <row r="517" spans="2:14">
      <c r="B517"/>
      <c r="C517"/>
      <c r="M517"/>
      <c r="N517"/>
    </row>
    <row r="518" spans="2:14">
      <c r="C518" s="16"/>
    </row>
    <row r="519" spans="2:14">
      <c r="C519" s="16"/>
    </row>
    <row r="520" spans="2:14">
      <c r="C520" s="16"/>
    </row>
    <row r="521" spans="2:14">
      <c r="C521" s="16"/>
    </row>
    <row r="522" spans="2:14">
      <c r="C522" s="16"/>
    </row>
    <row r="523" spans="2:14">
      <c r="C523" s="16"/>
    </row>
    <row r="524" spans="2:14">
      <c r="C524" s="16"/>
    </row>
    <row r="525" spans="2:14">
      <c r="C525" s="16"/>
    </row>
    <row r="526" spans="2:14">
      <c r="C526" s="16"/>
    </row>
    <row r="527" spans="2:14">
      <c r="C527" s="16"/>
    </row>
    <row r="528" spans="2:14">
      <c r="C528" s="16"/>
    </row>
    <row r="529" spans="3:3">
      <c r="C529" s="16"/>
    </row>
    <row r="530" spans="3:3">
      <c r="C530" s="16"/>
    </row>
    <row r="531" spans="3:3">
      <c r="C531" s="16"/>
    </row>
    <row r="532" spans="3:3">
      <c r="C532" s="16"/>
    </row>
    <row r="533" spans="3:3">
      <c r="C533" s="16"/>
    </row>
    <row r="534" spans="3:3">
      <c r="C534" s="16"/>
    </row>
    <row r="535" spans="3:3">
      <c r="C535" s="16"/>
    </row>
    <row r="536" spans="3:3">
      <c r="C536" s="16"/>
    </row>
    <row r="537" spans="3:3">
      <c r="C537" s="16"/>
    </row>
    <row r="538" spans="3:3">
      <c r="C538" s="16"/>
    </row>
    <row r="539" spans="3:3">
      <c r="C539" s="16"/>
    </row>
    <row r="540" spans="3:3">
      <c r="C540" s="16"/>
    </row>
    <row r="541" spans="3:3">
      <c r="C541" s="16"/>
    </row>
    <row r="542" spans="3:3">
      <c r="C542" s="16"/>
    </row>
    <row r="543" spans="3:3">
      <c r="C543" s="16"/>
    </row>
    <row r="544" spans="3:3">
      <c r="C544" s="16"/>
    </row>
    <row r="545" spans="3:3">
      <c r="C545" s="16"/>
    </row>
    <row r="546" spans="3:3">
      <c r="C546" s="16"/>
    </row>
    <row r="547" spans="3:3">
      <c r="C547" s="16"/>
    </row>
    <row r="548" spans="3:3">
      <c r="C548" s="16"/>
    </row>
    <row r="549" spans="3:3">
      <c r="C549" s="16"/>
    </row>
    <row r="550" spans="3:3">
      <c r="C550" s="16"/>
    </row>
    <row r="551" spans="3:3">
      <c r="C551" s="16"/>
    </row>
    <row r="552" spans="3:3">
      <c r="C552" s="16"/>
    </row>
    <row r="553" spans="3:3">
      <c r="C553" s="16"/>
    </row>
    <row r="554" spans="3:3">
      <c r="C554" s="16"/>
    </row>
    <row r="555" spans="3:3">
      <c r="C555" s="16"/>
    </row>
    <row r="556" spans="3:3">
      <c r="C556" s="16"/>
    </row>
    <row r="557" spans="3:3">
      <c r="C557" s="16"/>
    </row>
    <row r="558" spans="3:3">
      <c r="C558" s="16"/>
    </row>
    <row r="559" spans="3:3">
      <c r="C559" s="16"/>
    </row>
    <row r="560" spans="3:3">
      <c r="C560" s="16"/>
    </row>
    <row r="561" spans="3:3">
      <c r="C561" s="16"/>
    </row>
    <row r="562" spans="3:3">
      <c r="C562" s="16"/>
    </row>
    <row r="563" spans="3:3">
      <c r="C563" s="16"/>
    </row>
    <row r="564" spans="3:3">
      <c r="C564" s="16"/>
    </row>
    <row r="565" spans="3:3">
      <c r="C565" s="16"/>
    </row>
    <row r="566" spans="3:3">
      <c r="C566" s="16"/>
    </row>
    <row r="567" spans="3:3">
      <c r="C567" s="16"/>
    </row>
    <row r="568" spans="3:3">
      <c r="C568" s="16"/>
    </row>
    <row r="569" spans="3:3">
      <c r="C569" s="16"/>
    </row>
    <row r="570" spans="3:3">
      <c r="C570" s="16"/>
    </row>
    <row r="571" spans="3:3">
      <c r="C571" s="16"/>
    </row>
    <row r="572" spans="3:3">
      <c r="C572" s="16"/>
    </row>
    <row r="573" spans="3:3">
      <c r="C573" s="16"/>
    </row>
    <row r="574" spans="3:3">
      <c r="C574" s="16"/>
    </row>
    <row r="575" spans="3:3">
      <c r="C575" s="16"/>
    </row>
    <row r="576" spans="3:3">
      <c r="C576" s="16"/>
    </row>
    <row r="577" spans="3:3">
      <c r="C577" s="16"/>
    </row>
    <row r="578" spans="3:3">
      <c r="C578" s="16"/>
    </row>
    <row r="579" spans="3:3">
      <c r="C579" s="16"/>
    </row>
    <row r="580" spans="3:3">
      <c r="C580" s="16"/>
    </row>
    <row r="581" spans="3:3">
      <c r="C581" s="16"/>
    </row>
    <row r="582" spans="3:3">
      <c r="C582" s="16"/>
    </row>
    <row r="583" spans="3:3">
      <c r="C583" s="16"/>
    </row>
    <row r="584" spans="3:3">
      <c r="C584" s="16"/>
    </row>
    <row r="585" spans="3:3">
      <c r="C585" s="16"/>
    </row>
    <row r="586" spans="3:3">
      <c r="C586" s="16"/>
    </row>
    <row r="587" spans="3:3">
      <c r="C587" s="16"/>
    </row>
    <row r="588" spans="3:3">
      <c r="C588" s="16"/>
    </row>
    <row r="589" spans="3:3">
      <c r="C589" s="16"/>
    </row>
    <row r="590" spans="3:3">
      <c r="C590" s="16"/>
    </row>
    <row r="591" spans="3:3">
      <c r="C591" s="16"/>
    </row>
    <row r="592" spans="3:3">
      <c r="C592" s="16"/>
    </row>
    <row r="593" spans="3:3">
      <c r="C593" s="16"/>
    </row>
    <row r="594" spans="3:3">
      <c r="C594" s="16"/>
    </row>
    <row r="595" spans="3:3">
      <c r="C595" s="16"/>
    </row>
    <row r="596" spans="3:3">
      <c r="C596" s="16"/>
    </row>
    <row r="597" spans="3:3">
      <c r="C597" s="16"/>
    </row>
    <row r="598" spans="3:3">
      <c r="C598" s="16"/>
    </row>
    <row r="599" spans="3:3">
      <c r="C599" s="16"/>
    </row>
    <row r="600" spans="3:3">
      <c r="C600" s="16"/>
    </row>
    <row r="601" spans="3:3">
      <c r="C601" s="16"/>
    </row>
    <row r="602" spans="3:3">
      <c r="C602" s="16"/>
    </row>
    <row r="603" spans="3:3">
      <c r="C603" s="16"/>
    </row>
    <row r="604" spans="3:3">
      <c r="C604" s="16"/>
    </row>
    <row r="605" spans="3:3">
      <c r="C605" s="16"/>
    </row>
    <row r="606" spans="3:3">
      <c r="C606" s="16"/>
    </row>
    <row r="607" spans="3:3">
      <c r="C607" s="16"/>
    </row>
    <row r="608" spans="3:3">
      <c r="C608" s="16"/>
    </row>
    <row r="609" spans="3:3">
      <c r="C609" s="16"/>
    </row>
    <row r="610" spans="3:3">
      <c r="C610" s="16"/>
    </row>
    <row r="611" spans="3:3">
      <c r="C611" s="16"/>
    </row>
    <row r="612" spans="3:3">
      <c r="C612" s="16"/>
    </row>
    <row r="613" spans="3:3">
      <c r="C613" s="16"/>
    </row>
    <row r="614" spans="3:3">
      <c r="C614" s="16"/>
    </row>
    <row r="615" spans="3:3">
      <c r="C615" s="16"/>
    </row>
    <row r="616" spans="3:3">
      <c r="C616" s="16"/>
    </row>
    <row r="617" spans="3:3">
      <c r="C617" s="16"/>
    </row>
    <row r="618" spans="3:3">
      <c r="C618" s="16"/>
    </row>
    <row r="619" spans="3:3">
      <c r="C619" s="16"/>
    </row>
    <row r="620" spans="3:3">
      <c r="C620" s="16"/>
    </row>
    <row r="621" spans="3:3">
      <c r="C621" s="16"/>
    </row>
    <row r="622" spans="3:3">
      <c r="C622" s="16"/>
    </row>
    <row r="623" spans="3:3">
      <c r="C623" s="16"/>
    </row>
    <row r="624" spans="3:3">
      <c r="C624" s="16"/>
    </row>
    <row r="625" spans="3:3">
      <c r="C625" s="16"/>
    </row>
    <row r="626" spans="3:3">
      <c r="C626" s="16"/>
    </row>
    <row r="627" spans="3:3">
      <c r="C627" s="16"/>
    </row>
    <row r="628" spans="3:3">
      <c r="C628" s="16"/>
    </row>
    <row r="629" spans="3:3">
      <c r="C629" s="16"/>
    </row>
    <row r="630" spans="3:3">
      <c r="C630" s="16"/>
    </row>
    <row r="631" spans="3:3">
      <c r="C631" s="16"/>
    </row>
    <row r="632" spans="3:3">
      <c r="C632" s="16"/>
    </row>
    <row r="633" spans="3:3">
      <c r="C633" s="16"/>
    </row>
    <row r="634" spans="3:3">
      <c r="C634" s="16"/>
    </row>
    <row r="635" spans="3:3">
      <c r="C635" s="16"/>
    </row>
    <row r="636" spans="3:3">
      <c r="C636" s="16"/>
    </row>
    <row r="637" spans="3:3">
      <c r="C637" s="16"/>
    </row>
    <row r="638" spans="3:3">
      <c r="C638" s="16"/>
    </row>
    <row r="639" spans="3:3">
      <c r="C639" s="16"/>
    </row>
    <row r="640" spans="3:3">
      <c r="C640" s="16"/>
    </row>
    <row r="641" spans="3:3">
      <c r="C641" s="16"/>
    </row>
    <row r="642" spans="3:3">
      <c r="C642" s="16"/>
    </row>
    <row r="643" spans="3:3">
      <c r="C643" s="16"/>
    </row>
    <row r="644" spans="3:3">
      <c r="C644" s="16"/>
    </row>
    <row r="645" spans="3:3">
      <c r="C645" s="16"/>
    </row>
    <row r="646" spans="3:3">
      <c r="C646" s="16"/>
    </row>
    <row r="647" spans="3:3">
      <c r="C647" s="16"/>
    </row>
    <row r="648" spans="3:3">
      <c r="C648" s="16"/>
    </row>
    <row r="649" spans="3:3">
      <c r="C649" s="16"/>
    </row>
    <row r="650" spans="3:3">
      <c r="C650" s="16"/>
    </row>
    <row r="651" spans="3:3">
      <c r="C651" s="16"/>
    </row>
    <row r="652" spans="3:3">
      <c r="C652" s="16"/>
    </row>
    <row r="653" spans="3:3">
      <c r="C653" s="16"/>
    </row>
    <row r="654" spans="3:3">
      <c r="C654" s="16"/>
    </row>
    <row r="655" spans="3:3">
      <c r="C655" s="16"/>
    </row>
    <row r="656" spans="3:3">
      <c r="C656" s="16"/>
    </row>
    <row r="657" spans="3:3">
      <c r="C657" s="16"/>
    </row>
    <row r="658" spans="3:3">
      <c r="C658" s="16"/>
    </row>
    <row r="659" spans="3:3">
      <c r="C659" s="16"/>
    </row>
    <row r="660" spans="3:3">
      <c r="C660" s="16"/>
    </row>
    <row r="661" spans="3:3">
      <c r="C661" s="16"/>
    </row>
    <row r="662" spans="3:3">
      <c r="C662" s="16"/>
    </row>
    <row r="663" spans="3:3">
      <c r="C663" s="16"/>
    </row>
    <row r="664" spans="3:3">
      <c r="C664" s="16"/>
    </row>
    <row r="665" spans="3:3">
      <c r="C665" s="16"/>
    </row>
    <row r="666" spans="3:3">
      <c r="C666" s="16"/>
    </row>
    <row r="667" spans="3:3">
      <c r="C667" s="16"/>
    </row>
    <row r="668" spans="3:3">
      <c r="C668" s="16"/>
    </row>
    <row r="669" spans="3:3">
      <c r="C669" s="16"/>
    </row>
    <row r="670" spans="3:3">
      <c r="C670" s="16"/>
    </row>
    <row r="671" spans="3:3">
      <c r="C671" s="16"/>
    </row>
    <row r="672" spans="3:3">
      <c r="C672" s="16"/>
    </row>
    <row r="673" spans="3:3">
      <c r="C673" s="16"/>
    </row>
    <row r="674" spans="3:3">
      <c r="C674" s="16"/>
    </row>
    <row r="675" spans="3:3">
      <c r="C675" s="16"/>
    </row>
    <row r="676" spans="3:3">
      <c r="C676" s="16"/>
    </row>
    <row r="677" spans="3:3">
      <c r="C677" s="16"/>
    </row>
    <row r="678" spans="3:3">
      <c r="C678" s="16"/>
    </row>
    <row r="679" spans="3:3">
      <c r="C679" s="16"/>
    </row>
    <row r="680" spans="3:3">
      <c r="C680" s="16"/>
    </row>
    <row r="681" spans="3:3">
      <c r="C681" s="16"/>
    </row>
    <row r="682" spans="3:3">
      <c r="C682" s="16"/>
    </row>
    <row r="683" spans="3:3">
      <c r="C683" s="16"/>
    </row>
    <row r="684" spans="3:3">
      <c r="C684" s="16"/>
    </row>
    <row r="685" spans="3:3">
      <c r="C685" s="16"/>
    </row>
    <row r="686" spans="3:3">
      <c r="C686" s="16"/>
    </row>
    <row r="687" spans="3:3">
      <c r="C687" s="16"/>
    </row>
    <row r="688" spans="3:3">
      <c r="C688" s="16"/>
    </row>
    <row r="689" spans="3:3">
      <c r="C689" s="16"/>
    </row>
    <row r="690" spans="3:3">
      <c r="C690" s="16"/>
    </row>
    <row r="691" spans="3:3">
      <c r="C691" s="16"/>
    </row>
    <row r="692" spans="3:3">
      <c r="C692" s="16"/>
    </row>
    <row r="693" spans="3:3">
      <c r="C693" s="16"/>
    </row>
    <row r="694" spans="3:3">
      <c r="C694" s="16"/>
    </row>
    <row r="695" spans="3:3">
      <c r="C695" s="16"/>
    </row>
    <row r="696" spans="3:3">
      <c r="C696" s="16"/>
    </row>
    <row r="697" spans="3:3">
      <c r="C697" s="16"/>
    </row>
    <row r="698" spans="3:3">
      <c r="C698" s="16"/>
    </row>
    <row r="699" spans="3:3">
      <c r="C699" s="16"/>
    </row>
    <row r="700" spans="3:3">
      <c r="C700" s="16"/>
    </row>
    <row r="701" spans="3:3">
      <c r="C701" s="16"/>
    </row>
    <row r="702" spans="3:3">
      <c r="C702" s="16"/>
    </row>
    <row r="703" spans="3:3">
      <c r="C703" s="16"/>
    </row>
    <row r="704" spans="3:3">
      <c r="C704" s="16"/>
    </row>
    <row r="705" spans="3:3">
      <c r="C705" s="16"/>
    </row>
    <row r="706" spans="3:3">
      <c r="C706" s="16"/>
    </row>
    <row r="707" spans="3:3">
      <c r="C707" s="16"/>
    </row>
    <row r="708" spans="3:3">
      <c r="C708" s="16"/>
    </row>
    <row r="709" spans="3:3">
      <c r="C709" s="16"/>
    </row>
    <row r="710" spans="3:3">
      <c r="C710" s="16"/>
    </row>
    <row r="711" spans="3:3">
      <c r="C711" s="16"/>
    </row>
    <row r="712" spans="3:3">
      <c r="C712" s="16"/>
    </row>
    <row r="713" spans="3:3">
      <c r="C713" s="16"/>
    </row>
    <row r="714" spans="3:3">
      <c r="C714" s="16"/>
    </row>
    <row r="715" spans="3:3">
      <c r="C715" s="16"/>
    </row>
    <row r="716" spans="3:3">
      <c r="C716" s="16"/>
    </row>
    <row r="717" spans="3:3">
      <c r="C717" s="16"/>
    </row>
    <row r="718" spans="3:3">
      <c r="C718" s="16"/>
    </row>
    <row r="719" spans="3:3">
      <c r="C719" s="16"/>
    </row>
    <row r="720" spans="3:3">
      <c r="C720" s="16"/>
    </row>
    <row r="721" spans="3:3">
      <c r="C721" s="16"/>
    </row>
    <row r="722" spans="3:3">
      <c r="C722" s="16"/>
    </row>
    <row r="723" spans="3:3">
      <c r="C723" s="16"/>
    </row>
    <row r="724" spans="3:3">
      <c r="C724" s="16"/>
    </row>
    <row r="725" spans="3:3">
      <c r="C725" s="16"/>
    </row>
    <row r="726" spans="3:3">
      <c r="C726" s="16"/>
    </row>
    <row r="727" spans="3:3">
      <c r="C727" s="16"/>
    </row>
    <row r="728" spans="3:3">
      <c r="C728" s="16"/>
    </row>
    <row r="729" spans="3:3">
      <c r="C729" s="16"/>
    </row>
    <row r="730" spans="3:3">
      <c r="C730" s="16"/>
    </row>
    <row r="731" spans="3:3">
      <c r="C731" s="16"/>
    </row>
    <row r="732" spans="3:3">
      <c r="C732" s="16"/>
    </row>
    <row r="733" spans="3:3">
      <c r="C733" s="16"/>
    </row>
    <row r="734" spans="3:3">
      <c r="C734" s="16"/>
    </row>
    <row r="735" spans="3:3">
      <c r="C735" s="16"/>
    </row>
    <row r="736" spans="3:3">
      <c r="C736" s="16"/>
    </row>
    <row r="737" spans="3:3">
      <c r="C737" s="16"/>
    </row>
    <row r="738" spans="3:3">
      <c r="C738" s="16"/>
    </row>
    <row r="739" spans="3:3">
      <c r="C739" s="16"/>
    </row>
    <row r="740" spans="3:3">
      <c r="C740" s="16"/>
    </row>
    <row r="741" spans="3:3">
      <c r="C741" s="16"/>
    </row>
    <row r="742" spans="3:3">
      <c r="C742" s="16"/>
    </row>
    <row r="743" spans="3:3">
      <c r="C743" s="16"/>
    </row>
    <row r="744" spans="3:3">
      <c r="C744" s="16"/>
    </row>
    <row r="745" spans="3:3">
      <c r="C745" s="16"/>
    </row>
    <row r="746" spans="3:3">
      <c r="C746" s="16"/>
    </row>
    <row r="747" spans="3:3">
      <c r="C747" s="16"/>
    </row>
    <row r="748" spans="3:3">
      <c r="C748" s="16"/>
    </row>
    <row r="749" spans="3:3">
      <c r="C749" s="16"/>
    </row>
    <row r="750" spans="3:3">
      <c r="C750" s="16"/>
    </row>
    <row r="751" spans="3:3">
      <c r="C751" s="16"/>
    </row>
    <row r="752" spans="3:3">
      <c r="C752" s="16"/>
    </row>
    <row r="753" spans="3:3">
      <c r="C753" s="16"/>
    </row>
    <row r="754" spans="3:3">
      <c r="C754" s="16"/>
    </row>
    <row r="755" spans="3:3">
      <c r="C755" s="16"/>
    </row>
    <row r="756" spans="3:3">
      <c r="C756" s="16"/>
    </row>
    <row r="757" spans="3:3">
      <c r="C757" s="16"/>
    </row>
    <row r="758" spans="3:3">
      <c r="C758" s="16"/>
    </row>
    <row r="759" spans="3:3">
      <c r="C759" s="16"/>
    </row>
    <row r="760" spans="3:3">
      <c r="C760" s="16"/>
    </row>
    <row r="761" spans="3:3">
      <c r="C761" s="16"/>
    </row>
    <row r="762" spans="3:3">
      <c r="C762" s="16"/>
    </row>
    <row r="763" spans="3:3">
      <c r="C763" s="16"/>
    </row>
    <row r="764" spans="3:3">
      <c r="C764" s="16"/>
    </row>
    <row r="765" spans="3:3">
      <c r="C765" s="16"/>
    </row>
    <row r="766" spans="3:3">
      <c r="C766" s="16"/>
    </row>
    <row r="767" spans="3:3">
      <c r="C767" s="16"/>
    </row>
    <row r="768" spans="3:3">
      <c r="C768" s="16"/>
    </row>
    <row r="769" spans="3:3">
      <c r="C769" s="16"/>
    </row>
    <row r="770" spans="3:3">
      <c r="C770" s="16"/>
    </row>
    <row r="771" spans="3:3">
      <c r="C771" s="16"/>
    </row>
    <row r="772" spans="3:3">
      <c r="C772" s="16"/>
    </row>
    <row r="773" spans="3:3">
      <c r="C773" s="16"/>
    </row>
    <row r="774" spans="3:3">
      <c r="C774" s="16"/>
    </row>
    <row r="775" spans="3:3">
      <c r="C775" s="16"/>
    </row>
    <row r="776" spans="3:3">
      <c r="C776" s="16"/>
    </row>
    <row r="777" spans="3:3">
      <c r="C777" s="16"/>
    </row>
    <row r="778" spans="3:3">
      <c r="C778" s="16"/>
    </row>
    <row r="779" spans="3:3">
      <c r="C779" s="16"/>
    </row>
    <row r="780" spans="3:3">
      <c r="C780" s="16"/>
    </row>
    <row r="781" spans="3:3">
      <c r="C781" s="16"/>
    </row>
    <row r="782" spans="3:3">
      <c r="C782" s="16"/>
    </row>
    <row r="783" spans="3:3">
      <c r="C783" s="16"/>
    </row>
    <row r="784" spans="3:3">
      <c r="C784" s="16"/>
    </row>
    <row r="785" spans="3:3">
      <c r="C785" s="16"/>
    </row>
    <row r="786" spans="3:3">
      <c r="C786" s="16"/>
    </row>
    <row r="787" spans="3:3">
      <c r="C787" s="16"/>
    </row>
    <row r="788" spans="3:3">
      <c r="C788" s="16"/>
    </row>
    <row r="789" spans="3:3">
      <c r="C789" s="16"/>
    </row>
    <row r="790" spans="3:3">
      <c r="C790" s="16"/>
    </row>
    <row r="791" spans="3:3">
      <c r="C791" s="16"/>
    </row>
    <row r="792" spans="3:3">
      <c r="C792" s="16"/>
    </row>
    <row r="793" spans="3:3">
      <c r="C793" s="16"/>
    </row>
    <row r="794" spans="3:3">
      <c r="C794" s="16"/>
    </row>
    <row r="795" spans="3:3">
      <c r="C795" s="16"/>
    </row>
    <row r="796" spans="3:3">
      <c r="C796" s="16"/>
    </row>
    <row r="797" spans="3:3">
      <c r="C797" s="16"/>
    </row>
    <row r="798" spans="3:3">
      <c r="C798" s="16"/>
    </row>
    <row r="799" spans="3:3">
      <c r="C799" s="16"/>
    </row>
    <row r="800" spans="3:3">
      <c r="C800" s="16"/>
    </row>
    <row r="801" spans="3:3">
      <c r="C801" s="16"/>
    </row>
    <row r="802" spans="3:3">
      <c r="C802" s="16"/>
    </row>
    <row r="803" spans="3:3">
      <c r="C803" s="16"/>
    </row>
    <row r="804" spans="3:3">
      <c r="C804" s="16"/>
    </row>
    <row r="805" spans="3:3">
      <c r="C805" s="16"/>
    </row>
    <row r="806" spans="3:3">
      <c r="C806" s="16"/>
    </row>
    <row r="807" spans="3:3">
      <c r="C807" s="16"/>
    </row>
    <row r="808" spans="3:3">
      <c r="C808" s="16"/>
    </row>
    <row r="809" spans="3:3">
      <c r="C809" s="16"/>
    </row>
    <row r="810" spans="3:3">
      <c r="C810" s="16"/>
    </row>
    <row r="811" spans="3:3">
      <c r="C811" s="16"/>
    </row>
    <row r="812" spans="3:3">
      <c r="C812" s="16"/>
    </row>
    <row r="813" spans="3:3">
      <c r="C813" s="16"/>
    </row>
    <row r="814" spans="3:3">
      <c r="C814" s="16"/>
    </row>
    <row r="815" spans="3:3">
      <c r="C815" s="16"/>
    </row>
    <row r="816" spans="3:3">
      <c r="C816" s="16"/>
    </row>
    <row r="817" spans="3:3">
      <c r="C817" s="16"/>
    </row>
    <row r="818" spans="3:3">
      <c r="C818" s="16"/>
    </row>
    <row r="819" spans="3:3">
      <c r="C819" s="16"/>
    </row>
    <row r="820" spans="3:3">
      <c r="C820" s="16"/>
    </row>
    <row r="821" spans="3:3">
      <c r="C821" s="16"/>
    </row>
    <row r="822" spans="3:3">
      <c r="C822" s="16"/>
    </row>
    <row r="823" spans="3:3">
      <c r="C823" s="16"/>
    </row>
    <row r="824" spans="3:3">
      <c r="C824" s="16"/>
    </row>
    <row r="825" spans="3:3">
      <c r="C825" s="16"/>
    </row>
    <row r="826" spans="3:3">
      <c r="C826" s="16"/>
    </row>
    <row r="827" spans="3:3">
      <c r="C827" s="16"/>
    </row>
    <row r="828" spans="3:3">
      <c r="C828" s="16"/>
    </row>
    <row r="829" spans="3:3">
      <c r="C829" s="16"/>
    </row>
    <row r="830" spans="3:3">
      <c r="C830" s="16"/>
    </row>
    <row r="831" spans="3:3">
      <c r="C831" s="16"/>
    </row>
    <row r="832" spans="3:3">
      <c r="C832" s="16"/>
    </row>
    <row r="833" spans="3:3">
      <c r="C833" s="16"/>
    </row>
    <row r="834" spans="3:3">
      <c r="C834" s="16"/>
    </row>
    <row r="835" spans="3:3">
      <c r="C835" s="16"/>
    </row>
    <row r="836" spans="3:3">
      <c r="C836" s="16"/>
    </row>
    <row r="837" spans="3:3">
      <c r="C837" s="16"/>
    </row>
    <row r="838" spans="3:3">
      <c r="C838" s="16"/>
    </row>
    <row r="839" spans="3:3">
      <c r="C839" s="16"/>
    </row>
    <row r="840" spans="3:3">
      <c r="C840" s="16"/>
    </row>
    <row r="841" spans="3:3">
      <c r="C841" s="16"/>
    </row>
    <row r="842" spans="3:3">
      <c r="C842" s="16"/>
    </row>
    <row r="843" spans="3:3">
      <c r="C843" s="16"/>
    </row>
    <row r="844" spans="3:3">
      <c r="C844" s="16"/>
    </row>
    <row r="845" spans="3:3">
      <c r="C845" s="16"/>
    </row>
    <row r="846" spans="3:3">
      <c r="C846" s="16"/>
    </row>
    <row r="847" spans="3:3">
      <c r="C847" s="16"/>
    </row>
    <row r="848" spans="3:3">
      <c r="C848" s="16"/>
    </row>
    <row r="849" spans="3:3">
      <c r="C849" s="16"/>
    </row>
    <row r="850" spans="3:3">
      <c r="C850" s="16"/>
    </row>
    <row r="851" spans="3:3">
      <c r="C851" s="16"/>
    </row>
    <row r="852" spans="3:3">
      <c r="C852" s="16"/>
    </row>
    <row r="853" spans="3:3">
      <c r="C853" s="16"/>
    </row>
    <row r="854" spans="3:3">
      <c r="C854" s="16"/>
    </row>
    <row r="855" spans="3:3">
      <c r="C855" s="16"/>
    </row>
    <row r="856" spans="3:3">
      <c r="C856" s="16"/>
    </row>
    <row r="857" spans="3:3">
      <c r="C857" s="16"/>
    </row>
    <row r="858" spans="3:3">
      <c r="C858" s="16"/>
    </row>
    <row r="859" spans="3:3">
      <c r="C859" s="16"/>
    </row>
    <row r="860" spans="3:3">
      <c r="C860" s="16"/>
    </row>
    <row r="861" spans="3:3">
      <c r="C861" s="16"/>
    </row>
    <row r="862" spans="3:3">
      <c r="C862" s="16"/>
    </row>
    <row r="863" spans="3:3">
      <c r="C863" s="16"/>
    </row>
    <row r="864" spans="3:3">
      <c r="C864" s="16"/>
    </row>
    <row r="865" spans="3:3">
      <c r="C865" s="16"/>
    </row>
    <row r="866" spans="3:3">
      <c r="C866" s="16"/>
    </row>
    <row r="867" spans="3:3">
      <c r="C867" s="16"/>
    </row>
    <row r="868" spans="3:3">
      <c r="C868" s="16"/>
    </row>
    <row r="869" spans="3:3">
      <c r="C869" s="16"/>
    </row>
    <row r="870" spans="3:3">
      <c r="C870" s="16"/>
    </row>
    <row r="871" spans="3:3">
      <c r="C871" s="16"/>
    </row>
    <row r="872" spans="3:3">
      <c r="C872" s="16"/>
    </row>
    <row r="873" spans="3:3">
      <c r="C873" s="16"/>
    </row>
    <row r="874" spans="3:3">
      <c r="C874" s="16"/>
    </row>
    <row r="875" spans="3:3">
      <c r="C875" s="16"/>
    </row>
    <row r="876" spans="3:3">
      <c r="C876" s="16"/>
    </row>
    <row r="877" spans="3:3">
      <c r="C877" s="16"/>
    </row>
    <row r="878" spans="3:3">
      <c r="C878" s="16"/>
    </row>
    <row r="879" spans="3:3">
      <c r="C879" s="16"/>
    </row>
    <row r="880" spans="3:3">
      <c r="C880" s="16"/>
    </row>
    <row r="881" spans="3:3">
      <c r="C881" s="16"/>
    </row>
    <row r="882" spans="3:3">
      <c r="C882" s="16"/>
    </row>
    <row r="883" spans="3:3">
      <c r="C883" s="16"/>
    </row>
    <row r="884" spans="3:3">
      <c r="C884" s="16"/>
    </row>
    <row r="885" spans="3:3">
      <c r="C885" s="16"/>
    </row>
    <row r="886" spans="3:3">
      <c r="C886" s="16"/>
    </row>
    <row r="887" spans="3:3">
      <c r="C887" s="16"/>
    </row>
    <row r="888" spans="3:3">
      <c r="C888" s="16"/>
    </row>
    <row r="889" spans="3:3">
      <c r="C889" s="16"/>
    </row>
    <row r="890" spans="3:3">
      <c r="C890" s="16"/>
    </row>
    <row r="891" spans="3:3">
      <c r="C891" s="16"/>
    </row>
    <row r="892" spans="3:3">
      <c r="C892" s="16"/>
    </row>
    <row r="893" spans="3:3">
      <c r="C893" s="16"/>
    </row>
    <row r="894" spans="3:3">
      <c r="C894" s="16"/>
    </row>
    <row r="895" spans="3:3">
      <c r="C895" s="16"/>
    </row>
    <row r="896" spans="3:3">
      <c r="C896" s="16"/>
    </row>
    <row r="897" spans="3:3">
      <c r="C897" s="16"/>
    </row>
    <row r="898" spans="3:3">
      <c r="C898" s="16"/>
    </row>
    <row r="899" spans="3:3">
      <c r="C899" s="16"/>
    </row>
    <row r="900" spans="3:3">
      <c r="C900" s="16"/>
    </row>
    <row r="901" spans="3:3">
      <c r="C901" s="16"/>
    </row>
    <row r="902" spans="3:3">
      <c r="C902" s="16"/>
    </row>
    <row r="903" spans="3:3">
      <c r="C903" s="16"/>
    </row>
    <row r="904" spans="3:3">
      <c r="C904" s="16"/>
    </row>
    <row r="905" spans="3:3">
      <c r="C905" s="16"/>
    </row>
    <row r="906" spans="3:3">
      <c r="C906" s="16"/>
    </row>
    <row r="907" spans="3:3">
      <c r="C907" s="16"/>
    </row>
    <row r="908" spans="3:3">
      <c r="C908" s="16"/>
    </row>
    <row r="909" spans="3:3">
      <c r="C909" s="16"/>
    </row>
    <row r="910" spans="3:3">
      <c r="C910" s="16"/>
    </row>
    <row r="911" spans="3:3">
      <c r="C911" s="16"/>
    </row>
    <row r="912" spans="3:3">
      <c r="C912" s="16"/>
    </row>
    <row r="913" spans="3:3">
      <c r="C913" s="16"/>
    </row>
    <row r="914" spans="3:3">
      <c r="C914" s="16"/>
    </row>
    <row r="915" spans="3:3">
      <c r="C915" s="16"/>
    </row>
    <row r="916" spans="3:3">
      <c r="C916" s="16"/>
    </row>
    <row r="917" spans="3:3">
      <c r="C917" s="16"/>
    </row>
    <row r="918" spans="3:3">
      <c r="C918" s="16"/>
    </row>
    <row r="919" spans="3:3">
      <c r="C919" s="16"/>
    </row>
    <row r="920" spans="3:3">
      <c r="C920" s="16"/>
    </row>
    <row r="921" spans="3:3">
      <c r="C921" s="16"/>
    </row>
    <row r="922" spans="3:3">
      <c r="C922" s="16"/>
    </row>
    <row r="923" spans="3:3">
      <c r="C923" s="16"/>
    </row>
    <row r="924" spans="3:3">
      <c r="C924" s="16"/>
    </row>
    <row r="925" spans="3:3">
      <c r="C925" s="16"/>
    </row>
    <row r="926" spans="3:3">
      <c r="C926" s="16"/>
    </row>
    <row r="927" spans="3:3">
      <c r="C927" s="16"/>
    </row>
    <row r="928" spans="3:3">
      <c r="C928" s="16"/>
    </row>
    <row r="929" spans="3:3">
      <c r="C929" s="16"/>
    </row>
    <row r="930" spans="3:3">
      <c r="C930" s="16"/>
    </row>
    <row r="931" spans="3:3">
      <c r="C931" s="16"/>
    </row>
    <row r="932" spans="3:3">
      <c r="C932" s="16"/>
    </row>
    <row r="933" spans="3:3">
      <c r="C933" s="16"/>
    </row>
    <row r="934" spans="3:3">
      <c r="C934" s="16"/>
    </row>
    <row r="935" spans="3:3">
      <c r="C935" s="16"/>
    </row>
    <row r="936" spans="3:3">
      <c r="C936" s="16"/>
    </row>
    <row r="937" spans="3:3">
      <c r="C937" s="16"/>
    </row>
    <row r="938" spans="3:3">
      <c r="C938" s="16"/>
    </row>
    <row r="939" spans="3:3">
      <c r="C939" s="16"/>
    </row>
    <row r="940" spans="3:3">
      <c r="C940" s="16"/>
    </row>
    <row r="941" spans="3:3">
      <c r="C941" s="16"/>
    </row>
    <row r="942" spans="3:3">
      <c r="C942" s="16"/>
    </row>
    <row r="943" spans="3:3">
      <c r="C943" s="16"/>
    </row>
    <row r="944" spans="3:3">
      <c r="C944" s="16"/>
    </row>
    <row r="945" spans="3:3">
      <c r="C945" s="16"/>
    </row>
    <row r="946" spans="3:3">
      <c r="C946" s="16"/>
    </row>
    <row r="947" spans="3:3">
      <c r="C947" s="16"/>
    </row>
    <row r="948" spans="3:3">
      <c r="C948" s="16"/>
    </row>
    <row r="949" spans="3:3">
      <c r="C949" s="16"/>
    </row>
    <row r="950" spans="3:3">
      <c r="C950" s="16"/>
    </row>
    <row r="951" spans="3:3">
      <c r="C951" s="16"/>
    </row>
    <row r="952" spans="3:3">
      <c r="C952" s="16"/>
    </row>
    <row r="953" spans="3:3">
      <c r="C953" s="16"/>
    </row>
    <row r="954" spans="3:3">
      <c r="C954" s="16"/>
    </row>
    <row r="955" spans="3:3">
      <c r="C955" s="16"/>
    </row>
    <row r="956" spans="3:3">
      <c r="C956" s="16"/>
    </row>
    <row r="957" spans="3:3">
      <c r="C957" s="16"/>
    </row>
    <row r="958" spans="3:3">
      <c r="C958" s="16"/>
    </row>
    <row r="959" spans="3:3">
      <c r="C959" s="16"/>
    </row>
    <row r="960" spans="3:3">
      <c r="C960" s="16"/>
    </row>
    <row r="961" spans="3:3">
      <c r="C961" s="16"/>
    </row>
    <row r="962" spans="3:3">
      <c r="C962" s="16"/>
    </row>
    <row r="963" spans="3:3">
      <c r="C963" s="16"/>
    </row>
    <row r="964" spans="3:3">
      <c r="C964" s="16"/>
    </row>
    <row r="965" spans="3:3">
      <c r="C965" s="16"/>
    </row>
    <row r="966" spans="3:3">
      <c r="C966" s="16"/>
    </row>
    <row r="967" spans="3:3">
      <c r="C967" s="16"/>
    </row>
    <row r="968" spans="3:3">
      <c r="C968" s="16"/>
    </row>
    <row r="969" spans="3:3">
      <c r="C969" s="16"/>
    </row>
    <row r="970" spans="3:3">
      <c r="C970" s="16"/>
    </row>
    <row r="971" spans="3:3">
      <c r="C971" s="16"/>
    </row>
    <row r="972" spans="3:3">
      <c r="C972" s="16"/>
    </row>
    <row r="973" spans="3:3">
      <c r="C973" s="16"/>
    </row>
    <row r="974" spans="3:3">
      <c r="C974" s="16"/>
    </row>
    <row r="975" spans="3:3">
      <c r="C975" s="16"/>
    </row>
    <row r="976" spans="3:3">
      <c r="C976" s="16"/>
    </row>
    <row r="977" spans="3:3">
      <c r="C977" s="16"/>
    </row>
    <row r="978" spans="3:3">
      <c r="C978" s="16"/>
    </row>
    <row r="979" spans="3:3">
      <c r="C979" s="16"/>
    </row>
    <row r="980" spans="3:3">
      <c r="C980" s="16"/>
    </row>
    <row r="981" spans="3:3">
      <c r="C981" s="16"/>
    </row>
    <row r="982" spans="3:3">
      <c r="C982" s="16"/>
    </row>
    <row r="983" spans="3:3">
      <c r="C983" s="16"/>
    </row>
    <row r="984" spans="3:3">
      <c r="C984" s="16"/>
    </row>
    <row r="985" spans="3:3">
      <c r="C985" s="16"/>
    </row>
    <row r="986" spans="3:3">
      <c r="C986" s="16"/>
    </row>
    <row r="987" spans="3:3">
      <c r="C987" s="16"/>
    </row>
    <row r="988" spans="3:3">
      <c r="C988" s="16"/>
    </row>
    <row r="989" spans="3:3">
      <c r="C989" s="16"/>
    </row>
    <row r="990" spans="3:3">
      <c r="C990" s="16"/>
    </row>
    <row r="991" spans="3:3">
      <c r="C991" s="16"/>
    </row>
    <row r="992" spans="3:3">
      <c r="C992" s="16"/>
    </row>
    <row r="993" spans="3:3">
      <c r="C993" s="16"/>
    </row>
    <row r="994" spans="3:3">
      <c r="C994" s="16"/>
    </row>
    <row r="995" spans="3:3">
      <c r="C995" s="16"/>
    </row>
    <row r="996" spans="3:3">
      <c r="C996" s="16"/>
    </row>
    <row r="997" spans="3:3">
      <c r="C997" s="16"/>
    </row>
    <row r="998" spans="3:3">
      <c r="C998" s="16"/>
    </row>
    <row r="999" spans="3:3">
      <c r="C999" s="16"/>
    </row>
    <row r="1000" spans="3:3">
      <c r="C1000" s="16"/>
    </row>
    <row r="1001" spans="3:3">
      <c r="C1001" s="16"/>
    </row>
    <row r="1002" spans="3:3">
      <c r="C1002" s="16"/>
    </row>
    <row r="1003" spans="3:3">
      <c r="C1003" s="16"/>
    </row>
    <row r="1004" spans="3:3">
      <c r="C1004" s="16"/>
    </row>
    <row r="1005" spans="3:3">
      <c r="C1005" s="16"/>
    </row>
    <row r="1006" spans="3:3">
      <c r="C1006" s="16"/>
    </row>
    <row r="1007" spans="3:3">
      <c r="C1007" s="16"/>
    </row>
    <row r="1008" spans="3:3">
      <c r="C1008" s="16"/>
    </row>
    <row r="1009" spans="3:3">
      <c r="C1009" s="16"/>
    </row>
    <row r="1010" spans="3:3">
      <c r="C1010" s="16"/>
    </row>
    <row r="1011" spans="3:3">
      <c r="C1011" s="16"/>
    </row>
    <row r="1012" spans="3:3">
      <c r="C1012" s="16"/>
    </row>
    <row r="1013" spans="3:3">
      <c r="C1013" s="16"/>
    </row>
    <row r="1014" spans="3:3">
      <c r="C1014" s="16"/>
    </row>
    <row r="1015" spans="3:3">
      <c r="C1015" s="16"/>
    </row>
    <row r="1016" spans="3:3">
      <c r="C1016" s="16"/>
    </row>
    <row r="1017" spans="3:3">
      <c r="C1017" s="16"/>
    </row>
    <row r="1018" spans="3:3">
      <c r="C1018" s="16"/>
    </row>
    <row r="1019" spans="3:3">
      <c r="C1019" s="16"/>
    </row>
    <row r="1020" spans="3:3">
      <c r="C1020" s="16"/>
    </row>
    <row r="1021" spans="3:3">
      <c r="C1021" s="16"/>
    </row>
    <row r="1022" spans="3:3">
      <c r="C1022" s="16"/>
    </row>
    <row r="1023" spans="3:3">
      <c r="C1023" s="16"/>
    </row>
    <row r="1024" spans="3:3">
      <c r="C1024" s="16"/>
    </row>
  </sheetData>
  <sheetProtection password="EEEA" sheet="1" objects="1" scenarios="1"/>
  <dataConsolidate/>
  <phoneticPr fontId="54" type="noConversion"/>
  <conditionalFormatting sqref="C13:C14">
    <cfRule type="cellIs" dxfId="15" priority="9" stopIfTrue="1" operator="lessThan">
      <formula>1.33</formula>
    </cfRule>
    <cfRule type="cellIs" dxfId="14" priority="10" stopIfTrue="1" operator="greaterThanOrEqual">
      <formula>1.33</formula>
    </cfRule>
  </conditionalFormatting>
  <conditionalFormatting sqref="C15">
    <cfRule type="cellIs" dxfId="13" priority="11" stopIfTrue="1" operator="greaterThanOrEqual">
      <formula>0.995</formula>
    </cfRule>
    <cfRule type="cellIs" dxfId="12" priority="12" stopIfTrue="1" operator="between">
      <formula>0.9</formula>
      <formula>0.995</formula>
    </cfRule>
    <cfRule type="cellIs" dxfId="11" priority="13" stopIfTrue="1" operator="lessThan">
      <formula>0.9</formula>
    </cfRule>
  </conditionalFormatting>
  <conditionalFormatting sqref="C9:C10">
    <cfRule type="cellIs" dxfId="10" priority="14" stopIfTrue="1" operator="between">
      <formula>$C$8</formula>
      <formula>$C$7</formula>
    </cfRule>
    <cfRule type="cellIs" dxfId="9" priority="15" stopIfTrue="1" operator="greaterThan">
      <formula>$C$7</formula>
    </cfRule>
    <cfRule type="cellIs" dxfId="8" priority="16" stopIfTrue="1" operator="lessThan">
      <formula>$C$8</formula>
    </cfRule>
  </conditionalFormatting>
  <conditionalFormatting sqref="N13:N14">
    <cfRule type="cellIs" dxfId="7" priority="1" stopIfTrue="1" operator="lessThan">
      <formula>1.33</formula>
    </cfRule>
    <cfRule type="cellIs" dxfId="6" priority="2" stopIfTrue="1" operator="greaterThanOrEqual">
      <formula>1.33</formula>
    </cfRule>
  </conditionalFormatting>
  <conditionalFormatting sqref="N15">
    <cfRule type="cellIs" dxfId="5" priority="3" stopIfTrue="1" operator="greaterThanOrEqual">
      <formula>0.995</formula>
    </cfRule>
    <cfRule type="cellIs" dxfId="4" priority="4" stopIfTrue="1" operator="between">
      <formula>0.9</formula>
      <formula>0.995</formula>
    </cfRule>
    <cfRule type="cellIs" dxfId="3" priority="5" stopIfTrue="1" operator="lessThan">
      <formula>0.9</formula>
    </cfRule>
  </conditionalFormatting>
  <conditionalFormatting sqref="N9:N10">
    <cfRule type="cellIs" dxfId="2" priority="6" stopIfTrue="1" operator="between">
      <formula>$N$8</formula>
      <formula>$N$7</formula>
    </cfRule>
    <cfRule type="cellIs" dxfId="1" priority="7" stopIfTrue="1" operator="greaterThan">
      <formula>$N$7</formula>
    </cfRule>
    <cfRule type="cellIs" dxfId="0" priority="8" stopIfTrue="1" operator="lessThan">
      <formula>$N$8</formula>
    </cfRule>
  </conditionalFormatting>
  <dataValidations count="4">
    <dataValidation type="list" allowBlank="1" showInputMessage="1" showErrorMessage="1" sqref="B41" xr:uid="{00000000-0002-0000-0B00-000000000000}">
      <formula1>OFFSET(INDIRECT(#REF!),0,0,1,$C$42)</formula1>
    </dataValidation>
    <dataValidation type="list" allowBlank="1" showInputMessage="1" showErrorMessage="1" sqref="C3 A3" xr:uid="{00000000-0002-0000-0B00-000001000000}">
      <formula1>OFFSET(INDIRECT($B$42),-1,0,1,$C$42)</formula1>
    </dataValidation>
    <dataValidation type="list" allowBlank="1" showInputMessage="1" showErrorMessage="1" sqref="M41" xr:uid="{00000000-0002-0000-0B00-000002000000}">
      <formula1>OFFSET(INDIRECT(#REF!),0,0,1,$N$42)</formula1>
    </dataValidation>
    <dataValidation type="list" allowBlank="1" showInputMessage="1" showErrorMessage="1" sqref="N3" xr:uid="{00000000-0002-0000-0B00-000003000000}">
      <formula1>OFFSET(INDIRECT($M$42),-1,0,1,$N$42)</formula1>
    </dataValidation>
  </dataValidations>
  <pageMargins left="0.75" right="0.75" top="1" bottom="1" header="0.5" footer="0.5"/>
  <pageSetup paperSize="9" orientation="portrait" horizontalDpi="4294967292" verticalDpi="4294967292" r:id="rId1"/>
  <drawing r:id="rId2"/>
  <legacyDrawing r:id="rId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H243"/>
  <sheetViews>
    <sheetView showGridLines="0" workbookViewId="0">
      <selection activeCell="BQ9" sqref="BQ9"/>
    </sheetView>
  </sheetViews>
  <sheetFormatPr defaultColWidth="11" defaultRowHeight="12.75"/>
  <sheetData>
    <row r="1" spans="1:2">
      <c r="A1" s="32" t="s">
        <v>143</v>
      </c>
    </row>
    <row r="3" spans="1:2">
      <c r="A3" s="49" t="s">
        <v>146</v>
      </c>
    </row>
    <row r="4" spans="1:2">
      <c r="A4" s="49"/>
    </row>
    <row r="5" spans="1:2">
      <c r="B5" s="49" t="s">
        <v>145</v>
      </c>
    </row>
    <row r="6" spans="1:2">
      <c r="B6" t="s">
        <v>123</v>
      </c>
    </row>
    <row r="7" spans="1:2">
      <c r="B7" t="s">
        <v>188</v>
      </c>
    </row>
    <row r="8" spans="1:2">
      <c r="B8" t="s">
        <v>189</v>
      </c>
    </row>
    <row r="9" spans="1:2">
      <c r="B9" t="s">
        <v>190</v>
      </c>
    </row>
    <row r="10" spans="1:2">
      <c r="B10" t="s">
        <v>191</v>
      </c>
    </row>
    <row r="20" spans="2:2">
      <c r="B20" t="s">
        <v>192</v>
      </c>
    </row>
    <row r="30" spans="2:2">
      <c r="B30" t="s">
        <v>193</v>
      </c>
    </row>
    <row r="44" spans="2:3">
      <c r="B44" t="s">
        <v>194</v>
      </c>
    </row>
    <row r="45" spans="2:3">
      <c r="C45" t="s">
        <v>181</v>
      </c>
    </row>
    <row r="46" spans="2:3">
      <c r="C46" t="s">
        <v>185</v>
      </c>
    </row>
    <row r="47" spans="2:3">
      <c r="C47" t="s">
        <v>186</v>
      </c>
    </row>
    <row r="62" spans="2:2">
      <c r="B62" t="s">
        <v>195</v>
      </c>
    </row>
    <row r="63" spans="2:2">
      <c r="B63" t="s">
        <v>187</v>
      </c>
    </row>
    <row r="76" spans="2:2">
      <c r="B76" s="49" t="s">
        <v>148</v>
      </c>
    </row>
    <row r="77" spans="2:2">
      <c r="B77" s="49" t="s">
        <v>108</v>
      </c>
    </row>
    <row r="78" spans="2:2">
      <c r="B78" t="s">
        <v>127</v>
      </c>
    </row>
    <row r="89" spans="2:2">
      <c r="B89" s="49"/>
    </row>
    <row r="94" spans="2:2">
      <c r="B94" s="49"/>
    </row>
    <row r="104" spans="2:2">
      <c r="B104" s="49" t="s">
        <v>112</v>
      </c>
    </row>
    <row r="105" spans="2:2">
      <c r="B105" t="s">
        <v>128</v>
      </c>
    </row>
    <row r="131" spans="1:2">
      <c r="B131" s="49" t="s">
        <v>109</v>
      </c>
    </row>
    <row r="132" spans="1:2">
      <c r="B132" t="s">
        <v>129</v>
      </c>
    </row>
    <row r="134" spans="1:2">
      <c r="B134" s="49" t="s">
        <v>144</v>
      </c>
    </row>
    <row r="139" spans="1:2">
      <c r="A139" s="49" t="s">
        <v>147</v>
      </c>
    </row>
    <row r="141" spans="1:2">
      <c r="B141" s="49" t="s">
        <v>149</v>
      </c>
    </row>
    <row r="142" spans="1:2">
      <c r="B142" s="49" t="s">
        <v>111</v>
      </c>
    </row>
    <row r="143" spans="1:2">
      <c r="B143" t="s">
        <v>113</v>
      </c>
    </row>
    <row r="147" spans="2:7">
      <c r="B147" s="49" t="s">
        <v>112</v>
      </c>
    </row>
    <row r="148" spans="2:7">
      <c r="B148" s="32" t="s">
        <v>114</v>
      </c>
    </row>
    <row r="150" spans="2:7">
      <c r="G150" t="s">
        <v>115</v>
      </c>
    </row>
    <row r="151" spans="2:7">
      <c r="G151" t="s">
        <v>116</v>
      </c>
    </row>
    <row r="159" spans="2:7">
      <c r="B159" s="49" t="s">
        <v>109</v>
      </c>
    </row>
    <row r="160" spans="2:7">
      <c r="B160" t="s">
        <v>130</v>
      </c>
    </row>
    <row r="171" spans="2:2">
      <c r="B171" s="49" t="s">
        <v>110</v>
      </c>
    </row>
    <row r="172" spans="2:2">
      <c r="B172" t="s">
        <v>117</v>
      </c>
    </row>
    <row r="181" spans="1:3">
      <c r="B181" s="49" t="s">
        <v>118</v>
      </c>
    </row>
    <row r="182" spans="1:3">
      <c r="B182" t="s">
        <v>135</v>
      </c>
    </row>
    <row r="183" spans="1:3">
      <c r="B183" s="32" t="s">
        <v>136</v>
      </c>
    </row>
    <row r="185" spans="1:3">
      <c r="B185" s="32" t="s">
        <v>137</v>
      </c>
    </row>
    <row r="186" spans="1:3">
      <c r="B186" t="s">
        <v>121</v>
      </c>
    </row>
    <row r="187" spans="1:3">
      <c r="B187" t="s">
        <v>131</v>
      </c>
    </row>
    <row r="188" spans="1:3">
      <c r="B188" s="50" t="s">
        <v>132</v>
      </c>
    </row>
    <row r="189" spans="1:3">
      <c r="C189" s="51" t="s">
        <v>133</v>
      </c>
    </row>
    <row r="190" spans="1:3">
      <c r="A190" s="52"/>
      <c r="C190" s="51" t="s">
        <v>134</v>
      </c>
    </row>
    <row r="191" spans="1:3">
      <c r="B191" s="50" t="s">
        <v>119</v>
      </c>
    </row>
    <row r="192" spans="1:3">
      <c r="C192" t="s">
        <v>120</v>
      </c>
    </row>
    <row r="201" spans="2:2">
      <c r="B201" s="49" t="s">
        <v>150</v>
      </c>
    </row>
    <row r="202" spans="2:2">
      <c r="B202" t="s">
        <v>122</v>
      </c>
    </row>
    <row r="203" spans="2:2">
      <c r="B203" s="49" t="s">
        <v>111</v>
      </c>
    </row>
    <row r="204" spans="2:2">
      <c r="B204" t="s">
        <v>124</v>
      </c>
    </row>
    <row r="215" spans="2:2">
      <c r="B215" s="49" t="s">
        <v>112</v>
      </c>
    </row>
    <row r="216" spans="2:2">
      <c r="B216" t="s">
        <v>125</v>
      </c>
    </row>
    <row r="227" spans="2:8">
      <c r="B227" s="49" t="s">
        <v>109</v>
      </c>
    </row>
    <row r="228" spans="2:8">
      <c r="B228" t="s">
        <v>126</v>
      </c>
      <c r="H228" s="53"/>
    </row>
    <row r="243" spans="3:3">
      <c r="C243" s="52"/>
    </row>
  </sheetData>
  <phoneticPr fontId="54" type="noConversion"/>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A12"/>
  <sheetViews>
    <sheetView zoomScale="150" workbookViewId="0">
      <selection activeCell="O67" sqref="O67"/>
    </sheetView>
  </sheetViews>
  <sheetFormatPr defaultColWidth="11" defaultRowHeight="12.75"/>
  <cols>
    <col min="1" max="1" width="110.125" customWidth="1"/>
  </cols>
  <sheetData>
    <row r="1" spans="1:1" s="22" customFormat="1"/>
    <row r="2" spans="1:1" s="22" customFormat="1" ht="38.25">
      <c r="A2" s="22" t="s">
        <v>2</v>
      </c>
    </row>
    <row r="3" spans="1:1" s="22" customFormat="1"/>
    <row r="4" spans="1:1" ht="38.25">
      <c r="A4" s="24" t="s">
        <v>24</v>
      </c>
    </row>
    <row r="5" spans="1:1">
      <c r="A5" s="22"/>
    </row>
    <row r="6" spans="1:1" ht="51">
      <c r="A6" s="24" t="s">
        <v>4</v>
      </c>
    </row>
    <row r="8" spans="1:1" ht="25.5">
      <c r="A8" s="24" t="s">
        <v>3</v>
      </c>
    </row>
    <row r="10" spans="1:1">
      <c r="A10" s="23" t="s">
        <v>32</v>
      </c>
    </row>
    <row r="12" spans="1:1" ht="63.75">
      <c r="A12" s="22" t="s">
        <v>30</v>
      </c>
    </row>
  </sheetData>
  <phoneticPr fontId="3" type="noConversion"/>
  <pageMargins left="0.75" right="0.75" top="1" bottom="1" header="0.5" footer="0.5"/>
  <pageSetup paperSize="0"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B2:B95"/>
  <sheetViews>
    <sheetView showGridLines="0" workbookViewId="0">
      <selection activeCell="O67" sqref="O67"/>
    </sheetView>
  </sheetViews>
  <sheetFormatPr defaultColWidth="11" defaultRowHeight="12.75"/>
  <cols>
    <col min="1" max="1" width="3.625" customWidth="1"/>
  </cols>
  <sheetData>
    <row r="2" spans="2:2" ht="41.1" customHeight="1">
      <c r="B2" s="21" t="s">
        <v>25</v>
      </c>
    </row>
    <row r="94" spans="2:2" ht="15.75" customHeight="1"/>
    <row r="95" spans="2:2" ht="23.25">
      <c r="B95" s="20" t="s">
        <v>31</v>
      </c>
    </row>
  </sheetData>
  <phoneticPr fontId="3" type="noConversion"/>
  <pageMargins left="0.75" right="0.75" top="1" bottom="1" header="0.5" footer="0.5"/>
  <pageSetup paperSize="9" orientation="portrait" r:id="rId1"/>
  <drawing r:id="rId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Cpk Summary</vt:lpstr>
      <vt:lpstr>Data</vt:lpstr>
      <vt:lpstr>CAV1_</vt:lpstr>
      <vt:lpstr>Histogram Chart</vt:lpstr>
      <vt:lpstr>User Guide (Delete after Read)</vt:lpstr>
      <vt:lpstr>CpK Scenario</vt:lpstr>
      <vt:lpstr>CpK and yield explanation</vt:lpstr>
    </vt:vector>
  </TitlesOfParts>
  <Company>Apple,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 Kim</dc:creator>
  <cp:lastModifiedBy>1124418</cp:lastModifiedBy>
  <cp:lastPrinted>2010-02-08T10:27:24Z</cp:lastPrinted>
  <dcterms:created xsi:type="dcterms:W3CDTF">2008-05-31T01:27:16Z</dcterms:created>
  <dcterms:modified xsi:type="dcterms:W3CDTF">2020-12-29T06:35:41Z</dcterms:modified>
</cp:coreProperties>
</file>