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94A50D7-C137-467B-842A-8BA3F6B30B5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D32" i="1" l="1"/>
  <c r="D30" i="1" l="1"/>
  <c r="H22" i="1" l="1"/>
  <c r="D8" i="1" l="1"/>
  <c r="H13" i="1" s="1"/>
  <c r="D16" i="1"/>
  <c r="H17" i="1" l="1"/>
  <c r="D21" i="1"/>
  <c r="H21" i="1" l="1"/>
  <c r="G27" i="1" s="1"/>
</calcChain>
</file>

<file path=xl/sharedStrings.xml><?xml version="1.0" encoding="utf-8"?>
<sst xmlns="http://schemas.openxmlformats.org/spreadsheetml/2006/main" count="73" uniqueCount="44">
  <si>
    <t xml:space="preserve">Calcul régulateur de tension </t>
  </si>
  <si>
    <t xml:space="preserve">Vin </t>
  </si>
  <si>
    <t xml:space="preserve">Vout </t>
  </si>
  <si>
    <t>Iout</t>
  </si>
  <si>
    <t>Pc</t>
  </si>
  <si>
    <t>Colonne1</t>
  </si>
  <si>
    <t>Colonne2</t>
  </si>
  <si>
    <t>Colonne3</t>
  </si>
  <si>
    <t>Calcul transistor Mos</t>
  </si>
  <si>
    <t>Vds</t>
  </si>
  <si>
    <t>Id</t>
  </si>
  <si>
    <t>Rdson</t>
  </si>
  <si>
    <t>iDef</t>
  </si>
  <si>
    <t>Calcul transistor bipolaire</t>
  </si>
  <si>
    <t>Vce</t>
  </si>
  <si>
    <t>Ie</t>
  </si>
  <si>
    <t xml:space="preserve">Choix du radiateur </t>
  </si>
  <si>
    <r>
      <t>R</t>
    </r>
    <r>
      <rPr>
        <sz val="9"/>
        <color theme="1"/>
        <rFont val="Calibri"/>
        <family val="2"/>
        <scheme val="minor"/>
      </rPr>
      <t>th r-a calculé &gt; Rth r-a du radiateur</t>
    </r>
  </si>
  <si>
    <t>Rth r-a</t>
  </si>
  <si>
    <t xml:space="preserve">Tj max </t>
  </si>
  <si>
    <t xml:space="preserve">Pd max </t>
  </si>
  <si>
    <t>Rth b-r</t>
  </si>
  <si>
    <t>Rth j-a</t>
  </si>
  <si>
    <t>°C</t>
  </si>
  <si>
    <t>w</t>
  </si>
  <si>
    <t>°C/w</t>
  </si>
  <si>
    <t xml:space="preserve">oui ou non radiateur ? </t>
  </si>
  <si>
    <t>Colonne4</t>
  </si>
  <si>
    <t>Colonne5</t>
  </si>
  <si>
    <t xml:space="preserve">Tjmax composant </t>
  </si>
  <si>
    <t xml:space="preserve">Températue ambiante Max </t>
  </si>
  <si>
    <t xml:space="preserve">Critère </t>
  </si>
  <si>
    <t>Choisir un radiateur inferieur au Rth r-a</t>
  </si>
  <si>
    <t xml:space="preserve">Temperature sans radiateur </t>
  </si>
  <si>
    <t>Puissance Max</t>
  </si>
  <si>
    <t xml:space="preserve">Temperature Ambiante </t>
  </si>
  <si>
    <t>Regardé la temperature sans radiateur si plus elevé que tj max metttre un radiateur</t>
  </si>
  <si>
    <t>*</t>
  </si>
  <si>
    <t>Rth j-b*</t>
  </si>
  <si>
    <t>Vout</t>
  </si>
  <si>
    <t xml:space="preserve">Rendement </t>
  </si>
  <si>
    <t xml:space="preserve">puissance </t>
  </si>
  <si>
    <t>Calcul régulateur à découpage</t>
  </si>
  <si>
    <t>choisir la puissance du composant voulu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</si>
</sst>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01FF1-48D4-40EB-9F2B-D6E0A25AFF8C}" name="Tableau1" displayName="Tableau1" ref="B2:D8" totalsRowShown="0">
  <autoFilter ref="B2:D8" xr:uid="{39A97E16-D19A-47D0-89DA-F253A3754759}"/>
  <tableColumns count="3">
    <tableColumn id="1" xr3:uid="{41F612F0-3E0D-4631-AB4B-01DC1E360BA4}" name="Colonne1"/>
    <tableColumn id="2" xr3:uid="{466B4B57-F4A0-4E3E-9B8A-11345BA2082E}" name="Colonne2"/>
    <tableColumn id="3" xr3:uid="{C4A7663C-7879-4EA7-89F8-A16D862856A1}" name="Colonn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C45A5-BE8D-4DE8-A36C-991CD57463C0}" name="Tableau2" displayName="Tableau2" ref="B10:D16" totalsRowShown="0">
  <autoFilter ref="B10:D16" xr:uid="{493F6A1A-4AD4-4EEA-A9D6-16BD3F55FE8F}"/>
  <tableColumns count="3">
    <tableColumn id="1" xr3:uid="{ABB4897C-4B24-476E-AE21-083006BC6A48}" name="Colonne1"/>
    <tableColumn id="2" xr3:uid="{0E1964FD-7E14-4658-B946-FF524D41000E}" name="Colonne2"/>
    <tableColumn id="3" xr3:uid="{BB4B5365-C67D-4F7F-A5B4-DE767070AA96}" name="Colonne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2521F-F336-42E9-BE75-D9D3ECE554CA}" name="Tableau3" displayName="Tableau3" ref="B17:D21" totalsRowShown="0">
  <autoFilter ref="B17:D21" xr:uid="{5B60308D-464F-402A-A1F5-DC94AD5F2ED2}"/>
  <tableColumns count="3">
    <tableColumn id="1" xr3:uid="{51E8755B-0B54-4FDB-AC2E-89904ECB931F}" name="Colonne1"/>
    <tableColumn id="2" xr3:uid="{B5B1D53D-A380-4549-BA30-4E1419583140}" name="Colonne2"/>
    <tableColumn id="3" xr3:uid="{87186D2D-0A65-42C6-BDD5-08D8CEC758B7}" name="Colonne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1F849D-9481-4038-B3E1-C0948FE14A9A}" name="Tableau4" displayName="Tableau4" ref="G4:I17" totalsRowShown="0">
  <autoFilter ref="G4:I17" xr:uid="{809D7343-997A-474E-9A63-F4C11509F260}"/>
  <tableColumns count="3">
    <tableColumn id="1" xr3:uid="{6897B81A-488A-4D6D-AB51-71EB6CA4660A}" name="Colonne1"/>
    <tableColumn id="2" xr3:uid="{F5DBAD61-9754-4761-8F45-E2180CEB526B}" name="Colonne2"/>
    <tableColumn id="3" xr3:uid="{F0B8A30C-3265-4912-BE97-C6441438EEC4}" name="Colonne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29F3F-E179-4A5B-8723-30FC49397D77}" name="Tableau5" displayName="Tableau5" ref="G19:K27" totalsRowCount="1">
  <autoFilter ref="G19:K26" xr:uid="{82FECB1A-4E90-4F7B-87B6-7A7FBFE0EBD7}"/>
  <tableColumns count="5">
    <tableColumn id="1" xr3:uid="{E52524CA-1812-410F-874F-C5FC91742892}" name="Colonne1" totalsRowFunction="custom">
      <totalsRowFormula>IF(H21&lt;H25,"pas de radiateur ","radiateur nécessaire ")</totalsRowFormula>
    </tableColumn>
    <tableColumn id="2" xr3:uid="{5D78B310-5070-44D3-8FB5-1489FB94BC0E}" name="Colonne2"/>
    <tableColumn id="3" xr3:uid="{A536BFEE-E889-4C38-AD02-F2D04BB2E278}" name="Colonne3"/>
    <tableColumn id="4" xr3:uid="{C9FE4B03-7F8E-4FC3-865D-B933BC1B0498}" name="Colonne4"/>
    <tableColumn id="5" xr3:uid="{E74A04F7-1D43-4869-A9FD-7F4F24A47AEF}" name="Colonne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2A86A2-81AC-4619-8EFF-6DAA9871EF7E}" name="Tableau7" displayName="Tableau7" ref="B25:D32" totalsRowShown="0">
  <autoFilter ref="B25:D32" xr:uid="{F66A331D-CF52-4F29-B753-A1DA49BBCB73}"/>
  <tableColumns count="3">
    <tableColumn id="1" xr3:uid="{3D271BF1-E5C0-4E53-BD27-664C12A0C8B3}" name="Colonne1"/>
    <tableColumn id="2" xr3:uid="{08C8130B-A42A-4A3A-8258-1E4B4C118398}" name="Colonne2"/>
    <tableColumn id="3" xr3:uid="{42F90721-D492-4E81-A3BD-1735BA10E587}" name="Colonne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tabSelected="1" workbookViewId="0">
      <selection activeCell="M11" sqref="M11"/>
    </sheetView>
  </sheetViews>
  <sheetFormatPr baseColWidth="10" defaultColWidth="9.140625" defaultRowHeight="15" x14ac:dyDescent="0.25"/>
  <cols>
    <col min="2" max="2" width="28.140625" customWidth="1"/>
    <col min="3" max="4" width="11.5703125" customWidth="1"/>
    <col min="7" max="7" width="30.140625" customWidth="1"/>
    <col min="8" max="11" width="11.5703125" customWidth="1"/>
  </cols>
  <sheetData>
    <row r="2" spans="2:9" x14ac:dyDescent="0.25">
      <c r="B2" t="s">
        <v>5</v>
      </c>
      <c r="C2" t="s">
        <v>6</v>
      </c>
      <c r="D2" t="s">
        <v>7</v>
      </c>
    </row>
    <row r="3" spans="2:9" x14ac:dyDescent="0.25">
      <c r="B3" t="s">
        <v>0</v>
      </c>
    </row>
    <row r="4" spans="2:9" x14ac:dyDescent="0.25">
      <c r="G4" t="s">
        <v>5</v>
      </c>
      <c r="H4" t="s">
        <v>6</v>
      </c>
      <c r="I4" t="s">
        <v>7</v>
      </c>
    </row>
    <row r="5" spans="2:9" x14ac:dyDescent="0.25">
      <c r="C5" t="s">
        <v>1</v>
      </c>
      <c r="D5">
        <v>15</v>
      </c>
      <c r="G5" t="s">
        <v>16</v>
      </c>
    </row>
    <row r="6" spans="2:9" x14ac:dyDescent="0.25">
      <c r="C6" t="s">
        <v>2</v>
      </c>
      <c r="D6">
        <v>13</v>
      </c>
    </row>
    <row r="7" spans="2:9" x14ac:dyDescent="0.25">
      <c r="C7" t="s">
        <v>3</v>
      </c>
      <c r="D7">
        <v>1</v>
      </c>
      <c r="G7" t="s">
        <v>31</v>
      </c>
    </row>
    <row r="8" spans="2:9" x14ac:dyDescent="0.25">
      <c r="C8" t="s">
        <v>4</v>
      </c>
      <c r="D8">
        <f>(D5-D6)*D7</f>
        <v>2</v>
      </c>
      <c r="G8" t="s">
        <v>17</v>
      </c>
    </row>
    <row r="9" spans="2:9" x14ac:dyDescent="0.25">
      <c r="G9" t="s">
        <v>32</v>
      </c>
    </row>
    <row r="10" spans="2:9" x14ac:dyDescent="0.25">
      <c r="B10" t="s">
        <v>5</v>
      </c>
      <c r="C10" t="s">
        <v>6</v>
      </c>
      <c r="D10" t="s">
        <v>7</v>
      </c>
    </row>
    <row r="11" spans="2:9" x14ac:dyDescent="0.25">
      <c r="B11" t="s">
        <v>8</v>
      </c>
      <c r="G11" t="s">
        <v>19</v>
      </c>
      <c r="H11">
        <f>H25</f>
        <v>125</v>
      </c>
      <c r="I11" t="s">
        <v>23</v>
      </c>
    </row>
    <row r="12" spans="2:9" x14ac:dyDescent="0.25">
      <c r="C12" t="s">
        <v>9</v>
      </c>
      <c r="D12">
        <v>0</v>
      </c>
      <c r="G12" t="s">
        <v>30</v>
      </c>
      <c r="H12">
        <v>40</v>
      </c>
      <c r="I12" t="s">
        <v>23</v>
      </c>
    </row>
    <row r="13" spans="2:9" x14ac:dyDescent="0.25">
      <c r="C13" t="s">
        <v>10</v>
      </c>
      <c r="D13">
        <v>0</v>
      </c>
      <c r="G13" t="s">
        <v>20</v>
      </c>
      <c r="H13">
        <f>H22</f>
        <v>2.8571428571428577</v>
      </c>
      <c r="I13" t="s">
        <v>24</v>
      </c>
    </row>
    <row r="14" spans="2:9" x14ac:dyDescent="0.25">
      <c r="C14" t="s">
        <v>11</v>
      </c>
      <c r="D14">
        <v>0</v>
      </c>
      <c r="G14" t="s">
        <v>38</v>
      </c>
      <c r="H14">
        <v>2</v>
      </c>
      <c r="I14" t="s">
        <v>25</v>
      </c>
    </row>
    <row r="15" spans="2:9" x14ac:dyDescent="0.25">
      <c r="C15" t="s">
        <v>12</v>
      </c>
      <c r="D15">
        <v>0</v>
      </c>
      <c r="G15" t="s">
        <v>21</v>
      </c>
      <c r="H15">
        <v>1.1000000000000001</v>
      </c>
      <c r="I15" t="s">
        <v>25</v>
      </c>
    </row>
    <row r="16" spans="2:9" x14ac:dyDescent="0.25">
      <c r="C16" t="s">
        <v>4</v>
      </c>
      <c r="D16">
        <f>(D12*D13)+(D14*(D15^2))</f>
        <v>0</v>
      </c>
    </row>
    <row r="17" spans="2:11" x14ac:dyDescent="0.25">
      <c r="B17" t="s">
        <v>5</v>
      </c>
      <c r="C17" t="s">
        <v>6</v>
      </c>
      <c r="D17" t="s">
        <v>7</v>
      </c>
      <c r="G17" t="s">
        <v>18</v>
      </c>
      <c r="H17">
        <f>((H11-H12)/H13)-H14-H15</f>
        <v>26.649999999999995</v>
      </c>
      <c r="I17" t="s">
        <v>25</v>
      </c>
    </row>
    <row r="18" spans="2:11" x14ac:dyDescent="0.25">
      <c r="B18" t="s">
        <v>13</v>
      </c>
    </row>
    <row r="19" spans="2:11" x14ac:dyDescent="0.25">
      <c r="C19" t="s">
        <v>14</v>
      </c>
      <c r="G19" t="s">
        <v>5</v>
      </c>
      <c r="H19" t="s">
        <v>6</v>
      </c>
      <c r="I19" t="s">
        <v>7</v>
      </c>
      <c r="J19" t="s">
        <v>27</v>
      </c>
      <c r="K19" t="s">
        <v>28</v>
      </c>
    </row>
    <row r="20" spans="2:11" x14ac:dyDescent="0.25">
      <c r="C20" t="s">
        <v>15</v>
      </c>
      <c r="G20" t="s">
        <v>26</v>
      </c>
    </row>
    <row r="21" spans="2:11" x14ac:dyDescent="0.25">
      <c r="C21" t="s">
        <v>4</v>
      </c>
      <c r="D21">
        <f>D19*D20</f>
        <v>0</v>
      </c>
      <c r="G21" t="s">
        <v>33</v>
      </c>
      <c r="H21">
        <f>H22*H23+H24</f>
        <v>140</v>
      </c>
      <c r="I21" t="s">
        <v>23</v>
      </c>
    </row>
    <row r="22" spans="2:11" x14ac:dyDescent="0.25">
      <c r="G22" t="s">
        <v>34</v>
      </c>
      <c r="H22">
        <f>D32</f>
        <v>2.8571428571428577</v>
      </c>
      <c r="I22" t="s">
        <v>24</v>
      </c>
      <c r="J22" t="s">
        <v>43</v>
      </c>
    </row>
    <row r="23" spans="2:11" x14ac:dyDescent="0.25">
      <c r="G23" t="s">
        <v>22</v>
      </c>
      <c r="H23">
        <v>35</v>
      </c>
      <c r="I23" t="s">
        <v>25</v>
      </c>
      <c r="J23" t="s">
        <v>37</v>
      </c>
    </row>
    <row r="24" spans="2:11" x14ac:dyDescent="0.25">
      <c r="G24" t="s">
        <v>35</v>
      </c>
      <c r="H24">
        <v>40</v>
      </c>
      <c r="I24" t="s">
        <v>23</v>
      </c>
    </row>
    <row r="25" spans="2:11" x14ac:dyDescent="0.25">
      <c r="B25" t="s">
        <v>5</v>
      </c>
      <c r="C25" t="s">
        <v>6</v>
      </c>
      <c r="D25" t="s">
        <v>7</v>
      </c>
      <c r="G25" t="s">
        <v>29</v>
      </c>
      <c r="H25">
        <v>125</v>
      </c>
      <c r="I25" t="s">
        <v>23</v>
      </c>
      <c r="J25" t="s">
        <v>37</v>
      </c>
    </row>
    <row r="26" spans="2:11" x14ac:dyDescent="0.25">
      <c r="B26" t="s">
        <v>42</v>
      </c>
      <c r="G26" t="s">
        <v>36</v>
      </c>
    </row>
    <row r="27" spans="2:11" x14ac:dyDescent="0.25">
      <c r="C27" t="s">
        <v>1</v>
      </c>
      <c r="D27">
        <v>11.1</v>
      </c>
      <c r="G27" t="str">
        <f>IF(H21&lt;H25,"pas de radiateur ","radiateur nécessaire ")</f>
        <v xml:space="preserve">radiateur nécessaire </v>
      </c>
    </row>
    <row r="28" spans="2:11" x14ac:dyDescent="0.25">
      <c r="C28" t="s">
        <v>39</v>
      </c>
      <c r="D28">
        <v>7.5</v>
      </c>
    </row>
    <row r="29" spans="2:11" x14ac:dyDescent="0.25">
      <c r="C29" t="s">
        <v>3</v>
      </c>
      <c r="D29">
        <v>2</v>
      </c>
    </row>
    <row r="30" spans="2:11" x14ac:dyDescent="0.25">
      <c r="C30" t="s">
        <v>41</v>
      </c>
      <c r="D30">
        <f>D28*D29</f>
        <v>15</v>
      </c>
    </row>
    <row r="31" spans="2:11" x14ac:dyDescent="0.25">
      <c r="C31" t="s">
        <v>40</v>
      </c>
      <c r="D31">
        <v>0.84</v>
      </c>
    </row>
    <row r="32" spans="2:11" x14ac:dyDescent="0.25">
      <c r="C32" t="s">
        <v>4</v>
      </c>
      <c r="D32">
        <f>((D28*D29)/D31)-D28*D29</f>
        <v>2.8571428571428577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2018-03-23T16:56:35Z</dcterms:modified>
</cp:coreProperties>
</file>