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18" sheetId="1" r:id="rId4"/>
    <sheet state="visible" name="419" sheetId="2" r:id="rId5"/>
    <sheet state="visible" name="420" sheetId="3" r:id="rId6"/>
    <sheet state="visible" name="421" sheetId="4" r:id="rId7"/>
    <sheet state="visible" name="422" sheetId="5" r:id="rId8"/>
    <sheet state="visible" name="423" sheetId="6" r:id="rId9"/>
    <sheet state="visible" name="424" sheetId="7" r:id="rId10"/>
  </sheets>
  <definedNames/>
  <calcPr/>
</workbook>
</file>

<file path=xl/sharedStrings.xml><?xml version="1.0" encoding="utf-8"?>
<sst xmlns="http://schemas.openxmlformats.org/spreadsheetml/2006/main" count="154" uniqueCount="48">
  <si>
    <t>Time</t>
  </si>
  <si>
    <t># Transactions</t>
  </si>
  <si>
    <t># Items</t>
  </si>
  <si>
    <t>Avg. Sales/Check</t>
  </si>
  <si>
    <t>Sales</t>
  </si>
  <si>
    <t>Customers per Drink</t>
  </si>
  <si>
    <t>Weekend</t>
  </si>
  <si>
    <t>Drinks per Customer</t>
  </si>
  <si>
    <t>Friday</t>
  </si>
  <si>
    <t>12:00-12:59</t>
  </si>
  <si>
    <t>Shift 1</t>
  </si>
  <si>
    <t>1:00-1:59</t>
  </si>
  <si>
    <t>2:00-2:59</t>
  </si>
  <si>
    <t>Shift 2</t>
  </si>
  <si>
    <t>3:00-3:59</t>
  </si>
  <si>
    <t>4:00-4:59</t>
  </si>
  <si>
    <t>5:00-5:59</t>
  </si>
  <si>
    <t>6:00-6:59</t>
  </si>
  <si>
    <t>Shift 3</t>
  </si>
  <si>
    <t>7:00-7:59</t>
  </si>
  <si>
    <t>Averages</t>
  </si>
  <si>
    <t>Arrival Rates</t>
  </si>
  <si>
    <t>Shift 1 (2 servers)</t>
  </si>
  <si>
    <t>Shift 2 (4 servers)</t>
  </si>
  <si>
    <t>Shift 3 (3 servers)</t>
  </si>
  <si>
    <t>Saturday</t>
  </si>
  <si>
    <t>Customers/hr</t>
  </si>
  <si>
    <t>Drinks/hr</t>
  </si>
  <si>
    <t>Drinks/Cust</t>
  </si>
  <si>
    <t>Cust/min</t>
  </si>
  <si>
    <t>Drinks/min</t>
  </si>
  <si>
    <t>Service Rates</t>
  </si>
  <si>
    <t>At register</t>
  </si>
  <si>
    <t>At drink making</t>
  </si>
  <si>
    <t>Sunday</t>
  </si>
  <si>
    <t>w/ one server</t>
  </si>
  <si>
    <t>w/ three servers</t>
  </si>
  <si>
    <t>Week</t>
  </si>
  <si>
    <t>Items is drinks ordered, transactions is customers</t>
  </si>
  <si>
    <t>Mon</t>
  </si>
  <si>
    <t>Average</t>
  </si>
  <si>
    <t>Weekday</t>
  </si>
  <si>
    <t>Avg Cust/hr</t>
  </si>
  <si>
    <t>Tues</t>
  </si>
  <si>
    <t>Avg Drinks/hr</t>
  </si>
  <si>
    <t>Wed</t>
  </si>
  <si>
    <t>Thur</t>
  </si>
  <si>
    <t xml:space="preserve">Mean Total: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</si>
</sst>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3">
    <font>
      <sz val="10.0"/>
      <color rgb="FF000000"/>
      <name val="Arial"/>
      <scheme val="minor"/>
    </font>
    <font>
      <i/>
      <color theme="1"/>
      <name val="Inconsolata"/>
    </font>
    <font>
      <b/>
      <color theme="1"/>
      <name val="Inconsolata"/>
    </font>
    <font>
      <b/>
      <sz val="12.0"/>
      <color theme="1"/>
      <name val="Inconsolata"/>
    </font>
    <font>
      <b/>
      <sz val="16.0"/>
      <color theme="0"/>
      <name val="Inconsolata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Inconsolata"/>
    </font>
    <font>
      <b/>
      <sz val="10.0"/>
      <color theme="1"/>
      <name val="Inconsolata"/>
    </font>
    <font>
      <color theme="1"/>
      <name val="Arial"/>
    </font>
    <font>
      <b/>
      <sz val="16.0"/>
      <color rgb="FFFFFFFF"/>
      <name val="Inconsolata"/>
    </font>
    <font>
      <sz val="10.0"/>
      <color theme="1"/>
      <name val="Inconsolata"/>
    </font>
    <font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990000"/>
        <bgColor rgb="FF990000"/>
      </patternFill>
    </fill>
    <fill>
      <patternFill patternType="solid">
        <fgColor rgb="FFFFD8D8"/>
        <bgColor rgb="FFFFD8D8"/>
      </patternFill>
    </fill>
    <fill>
      <patternFill patternType="solid">
        <fgColor rgb="FFFFB3B3"/>
        <bgColor rgb="FFFFB3B3"/>
      </patternFill>
    </fill>
    <fill>
      <patternFill patternType="solid">
        <fgColor rgb="FFFF7676"/>
        <bgColor rgb="FFFF7676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 vertical="center"/>
    </xf>
    <xf borderId="0" fillId="0" fontId="5" numFmtId="0" xfId="0" applyAlignment="1" applyFont="1">
      <alignment vertical="center"/>
    </xf>
    <xf borderId="0" fillId="0" fontId="6" numFmtId="0" xfId="0" applyFont="1"/>
    <xf borderId="0" fillId="2" fontId="1" numFmtId="0" xfId="0" applyAlignment="1" applyFont="1">
      <alignment horizontal="center" readingOrder="0" vertical="bottom"/>
    </xf>
    <xf borderId="0" fillId="2" fontId="7" numFmtId="0" xfId="0" applyAlignment="1" applyFont="1">
      <alignment horizontal="center" readingOrder="0" vertical="bottom"/>
    </xf>
    <xf borderId="0" fillId="2" fontId="7" numFmtId="2" xfId="0" applyAlignment="1" applyFont="1" applyNumberFormat="1">
      <alignment horizontal="center" vertical="bottom"/>
    </xf>
    <xf borderId="0" fillId="2" fontId="7" numFmtId="2" xfId="0" applyAlignment="1" applyFont="1" applyNumberFormat="1">
      <alignment horizontal="center" readingOrder="0" vertical="bottom"/>
    </xf>
    <xf borderId="0" fillId="2" fontId="7" numFmtId="0" xfId="0" applyAlignment="1" applyFont="1">
      <alignment horizontal="center" vertical="center"/>
    </xf>
    <xf borderId="0" fillId="0" fontId="7" numFmtId="0" xfId="0" applyFont="1"/>
    <xf borderId="0" fillId="4" fontId="8" numFmtId="0" xfId="0" applyAlignment="1" applyFill="1" applyFont="1">
      <alignment horizontal="center" readingOrder="0" vertical="center"/>
    </xf>
    <xf borderId="0" fillId="4" fontId="7" numFmtId="0" xfId="0" applyAlignment="1" applyFont="1">
      <alignment horizontal="center" readingOrder="0"/>
    </xf>
    <xf borderId="0" fillId="4" fontId="7" numFmtId="2" xfId="0" applyAlignment="1" applyFont="1" applyNumberFormat="1">
      <alignment horizontal="center"/>
    </xf>
    <xf borderId="0" fillId="4" fontId="7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7" numFmtId="0" xfId="0" applyAlignment="1" applyFont="1">
      <alignment horizontal="center" vertical="bottom"/>
    </xf>
    <xf borderId="0" fillId="5" fontId="2" numFmtId="0" xfId="0" applyAlignment="1" applyFill="1" applyFont="1">
      <alignment horizontal="center" readingOrder="0" vertical="center"/>
    </xf>
    <xf borderId="0" fillId="5" fontId="7" numFmtId="0" xfId="0" applyAlignment="1" applyFont="1">
      <alignment horizontal="center" readingOrder="0"/>
    </xf>
    <xf borderId="0" fillId="5" fontId="7" numFmtId="2" xfId="0" applyAlignment="1" applyFont="1" applyNumberFormat="1">
      <alignment horizontal="center"/>
    </xf>
    <xf borderId="0" fillId="5" fontId="7" numFmtId="0" xfId="0" applyAlignment="1" applyFont="1">
      <alignment horizontal="center"/>
    </xf>
    <xf borderId="0" fillId="6" fontId="2" numFmtId="0" xfId="0" applyAlignment="1" applyFill="1" applyFont="1">
      <alignment horizontal="center" readingOrder="0" vertical="center"/>
    </xf>
    <xf borderId="0" fillId="6" fontId="7" numFmtId="0" xfId="0" applyAlignment="1" applyFont="1">
      <alignment horizontal="center" readingOrder="0"/>
    </xf>
    <xf borderId="0" fillId="6" fontId="7" numFmtId="2" xfId="0" applyAlignment="1" applyFont="1" applyNumberFormat="1">
      <alignment horizontal="center"/>
    </xf>
    <xf borderId="0" fillId="6" fontId="7" numFmtId="0" xfId="0" applyAlignment="1" applyFont="1">
      <alignment horizontal="center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2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/>
    </xf>
    <xf borderId="0" fillId="0" fontId="7" numFmtId="2" xfId="0" applyAlignment="1" applyFont="1" applyNumberFormat="1">
      <alignment horizontal="center"/>
    </xf>
    <xf borderId="0" fillId="7" fontId="1" numFmtId="164" xfId="0" applyAlignment="1" applyFill="1" applyFont="1" applyNumberFormat="1">
      <alignment horizontal="center" readingOrder="0" vertical="bottom"/>
    </xf>
    <xf borderId="0" fillId="7" fontId="2" numFmtId="0" xfId="0" applyAlignment="1" applyFont="1">
      <alignment horizontal="center" readingOrder="0" vertical="bottom"/>
    </xf>
    <xf borderId="0" fillId="7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4" fontId="7" numFmtId="0" xfId="0" applyAlignment="1" applyFont="1">
      <alignment readingOrder="0"/>
    </xf>
    <xf borderId="0" fillId="5" fontId="7" numFmtId="0" xfId="0" applyAlignment="1" applyFont="1">
      <alignment readingOrder="0"/>
    </xf>
    <xf borderId="0" fillId="6" fontId="7" numFmtId="0" xfId="0" applyAlignment="1" applyFont="1">
      <alignment readingOrder="0"/>
    </xf>
    <xf borderId="0" fillId="7" fontId="1" numFmtId="0" xfId="0" applyAlignment="1" applyFont="1">
      <alignment horizontal="center" readingOrder="0" vertical="bottom"/>
    </xf>
    <xf borderId="0" fillId="7" fontId="7" numFmtId="0" xfId="0" applyAlignment="1" applyFont="1">
      <alignment horizontal="center" readingOrder="0" vertical="bottom"/>
    </xf>
    <xf borderId="0" fillId="7" fontId="7" numFmtId="2" xfId="0" applyAlignment="1" applyFont="1" applyNumberFormat="1">
      <alignment horizontal="center" vertical="bottom"/>
    </xf>
    <xf borderId="0" fillId="7" fontId="7" numFmtId="0" xfId="0" applyAlignment="1" applyFont="1">
      <alignment horizontal="center" vertical="center"/>
    </xf>
    <xf borderId="0" fillId="0" fontId="7" numFmtId="0" xfId="0" applyAlignment="1" applyFont="1">
      <alignment readingOrder="0"/>
    </xf>
    <xf borderId="0" fillId="4" fontId="7" numFmtId="2" xfId="0" applyFont="1" applyNumberFormat="1"/>
    <xf borderId="0" fillId="5" fontId="7" numFmtId="2" xfId="0" applyFont="1" applyNumberFormat="1"/>
    <xf borderId="0" fillId="6" fontId="7" numFmtId="2" xfId="0" applyFont="1" applyNumberFormat="1"/>
    <xf borderId="0" fillId="4" fontId="7" numFmtId="0" xfId="0" applyFont="1"/>
    <xf borderId="0" fillId="5" fontId="7" numFmtId="0" xfId="0" applyFont="1"/>
    <xf borderId="0" fillId="6" fontId="7" numFmtId="0" xfId="0" applyFont="1"/>
    <xf borderId="0" fillId="0" fontId="2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8" fontId="1" numFmtId="164" xfId="0" applyAlignment="1" applyFill="1" applyFont="1" applyNumberFormat="1">
      <alignment horizontal="center" readingOrder="0" vertical="bottom"/>
    </xf>
    <xf borderId="0" fillId="8" fontId="2" numFmtId="0" xfId="0" applyAlignment="1" applyFont="1">
      <alignment horizontal="center" readingOrder="0" vertical="bottom"/>
    </xf>
    <xf borderId="0" fillId="8" fontId="2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8" fontId="1" numFmtId="0" xfId="0" applyAlignment="1" applyFont="1">
      <alignment horizontal="center" readingOrder="0" vertical="bottom"/>
    </xf>
    <xf borderId="0" fillId="8" fontId="7" numFmtId="0" xfId="0" applyAlignment="1" applyFont="1">
      <alignment horizontal="center" readingOrder="0" vertical="bottom"/>
    </xf>
    <xf borderId="0" fillId="8" fontId="7" numFmtId="2" xfId="0" applyAlignment="1" applyFont="1" applyNumberFormat="1">
      <alignment horizontal="center" vertical="bottom"/>
    </xf>
    <xf borderId="0" fillId="8" fontId="7" numFmtId="0" xfId="0" applyAlignment="1" applyFont="1">
      <alignment horizontal="center" vertical="center"/>
    </xf>
    <xf borderId="0" fillId="0" fontId="11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2" xfId="0" applyAlignment="1" applyFont="1" applyNumberFormat="1">
      <alignment horizontal="center" readingOrder="0" vertical="bottom"/>
    </xf>
    <xf borderId="0" fillId="0" fontId="6" numFmtId="0" xfId="0" applyAlignment="1" applyFont="1">
      <alignment readingOrder="0"/>
    </xf>
    <xf borderId="0" fillId="9" fontId="5" numFmtId="164" xfId="0" applyAlignment="1" applyFill="1" applyFont="1" applyNumberFormat="1">
      <alignment readingOrder="0"/>
    </xf>
    <xf borderId="0" fillId="9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5" numFmtId="2" xfId="0" applyFont="1" applyNumberFormat="1"/>
    <xf borderId="0" fillId="9" fontId="5" numFmtId="0" xfId="0" applyAlignment="1" applyFont="1">
      <alignment readingOrder="0"/>
    </xf>
    <xf borderId="0" fillId="9" fontId="7" numFmtId="0" xfId="0" applyAlignment="1" applyFont="1">
      <alignment readingOrder="0"/>
    </xf>
    <xf borderId="0" fillId="9" fontId="7" numFmtId="2" xfId="0" applyFont="1" applyNumberFormat="1"/>
    <xf borderId="0" fillId="11" fontId="7" numFmtId="0" xfId="0" applyAlignment="1" applyFill="1" applyFont="1">
      <alignment readingOrder="0"/>
    </xf>
    <xf borderId="0" fillId="11" fontId="7" numFmtId="2" xfId="0" applyFont="1" applyNumberFormat="1"/>
    <xf borderId="0" fillId="0" fontId="7" numFmtId="2" xfId="0" applyFont="1" applyNumberFormat="1"/>
    <xf borderId="0" fillId="12" fontId="5" numFmtId="164" xfId="0" applyAlignment="1" applyFill="1" applyFont="1" applyNumberFormat="1">
      <alignment readingOrder="0"/>
    </xf>
    <xf borderId="0" fillId="12" fontId="2" numFmtId="0" xfId="0" applyAlignment="1" applyFont="1">
      <alignment readingOrder="0"/>
    </xf>
    <xf borderId="0" fillId="10" fontId="6" numFmtId="0" xfId="0" applyAlignment="1" applyFont="1">
      <alignment readingOrder="0"/>
    </xf>
    <xf borderId="0" fillId="12" fontId="5" numFmtId="0" xfId="0" applyAlignment="1" applyFont="1">
      <alignment readingOrder="0"/>
    </xf>
    <xf borderId="0" fillId="12" fontId="7" numFmtId="0" xfId="0" applyAlignment="1" applyFont="1">
      <alignment readingOrder="0"/>
    </xf>
    <xf borderId="0" fillId="12" fontId="7" numFmtId="2" xfId="0" applyFont="1" applyNumberFormat="1"/>
    <xf borderId="0" fillId="13" fontId="12" numFmtId="2" xfId="0" applyFill="1" applyFont="1" applyNumberFormat="1"/>
    <xf borderId="0" fillId="0" fontId="5" numFmtId="0" xfId="0" applyFont="1"/>
    <xf borderId="0" fillId="14" fontId="5" numFmtId="164" xfId="0" applyAlignment="1" applyFill="1" applyFont="1" applyNumberFormat="1">
      <alignment readingOrder="0"/>
    </xf>
    <xf borderId="0" fillId="14" fontId="2" numFmtId="0" xfId="0" applyAlignment="1" applyFont="1">
      <alignment readingOrder="0"/>
    </xf>
    <xf borderId="0" fillId="14" fontId="5" numFmtId="0" xfId="0" applyAlignment="1" applyFont="1">
      <alignment readingOrder="0"/>
    </xf>
    <xf borderId="0" fillId="14" fontId="7" numFmtId="0" xfId="0" applyAlignment="1" applyFont="1">
      <alignment readingOrder="0"/>
    </xf>
    <xf borderId="0" fillId="14" fontId="7" numFmtId="2" xfId="0" applyFont="1" applyNumberFormat="1"/>
    <xf borderId="0" fillId="8" fontId="5" numFmtId="164" xfId="0" applyAlignment="1" applyFont="1" applyNumberFormat="1">
      <alignment readingOrder="0"/>
    </xf>
    <xf borderId="0" fillId="8" fontId="2" numFmtId="0" xfId="0" applyAlignment="1" applyFont="1">
      <alignment readingOrder="0"/>
    </xf>
    <xf borderId="0" fillId="8" fontId="5" numFmtId="0" xfId="0" applyAlignment="1" applyFont="1">
      <alignment readingOrder="0"/>
    </xf>
    <xf borderId="0" fillId="8" fontId="7" numFmtId="0" xfId="0" applyAlignment="1" applyFont="1">
      <alignment readingOrder="0"/>
    </xf>
    <xf borderId="0" fillId="8" fontId="7" numFmtId="2" xfId="0" applyFont="1" applyNumberFormat="1"/>
    <xf borderId="0" fillId="0" fontId="6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bottom"/>
    </xf>
    <xf borderId="0" fillId="0" fontId="5" numFmtId="2" xfId="0" applyAlignment="1" applyFont="1" applyNumberFormat="1">
      <alignment horizontal="center" vertical="bottom"/>
    </xf>
    <xf borderId="0" fillId="0" fontId="5" numFmtId="2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809625</xdr:colOff>
      <xdr:row>34</xdr:row>
      <xdr:rowOff>47625</xdr:rowOff>
    </xdr:from>
    <xdr:ext cx="6534150" cy="45243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41</xdr:row>
      <xdr:rowOff>0</xdr:rowOff>
    </xdr:from>
    <xdr:ext cx="10772775" cy="20383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53</xdr:row>
      <xdr:rowOff>0</xdr:rowOff>
    </xdr:from>
    <xdr:ext cx="10839450" cy="23431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13"/>
    <col customWidth="1" min="7" max="7" width="17.5"/>
    <col customWidth="1" min="8" max="8" width="13.5"/>
    <col customWidth="1" min="10" max="10" width="16.88"/>
    <col customWidth="1" min="11" max="11" width="19.63"/>
    <col customWidth="1" min="12" max="12" width="16.88"/>
    <col customWidth="1" min="13" max="13" width="24.13"/>
    <col customWidth="1" min="14" max="14" width="23.63"/>
    <col customWidth="1" min="15" max="15" width="27.88"/>
  </cols>
  <sheetData>
    <row r="1">
      <c r="A1" s="1">
        <v>44673.0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4" t="s">
        <v>6</v>
      </c>
      <c r="J1" s="5" t="s">
        <v>0</v>
      </c>
      <c r="K1" s="5" t="s">
        <v>1</v>
      </c>
      <c r="L1" s="5" t="s">
        <v>2</v>
      </c>
      <c r="M1" s="5" t="s">
        <v>3</v>
      </c>
      <c r="N1" s="5" t="s">
        <v>4</v>
      </c>
      <c r="O1" s="5" t="s">
        <v>7</v>
      </c>
      <c r="P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 t="s">
        <v>8</v>
      </c>
      <c r="B2" s="9" t="s">
        <v>9</v>
      </c>
      <c r="C2" s="9">
        <v>28.0</v>
      </c>
      <c r="D2" s="9">
        <v>54.0</v>
      </c>
      <c r="E2" s="10">
        <f t="shared" ref="E2:E9" si="2">F2/C2</f>
        <v>13.69285714</v>
      </c>
      <c r="F2" s="11">
        <v>383.4</v>
      </c>
      <c r="G2" s="12">
        <f t="shared" ref="G2:G10" si="3">D2/C2</f>
        <v>1.928571429</v>
      </c>
      <c r="H2" s="13"/>
      <c r="I2" s="14" t="s">
        <v>10</v>
      </c>
      <c r="J2" s="15" t="s">
        <v>9</v>
      </c>
      <c r="K2" s="16">
        <f t="shared" ref="K2:N2" si="1">average(C2,C13,C24)</f>
        <v>27</v>
      </c>
      <c r="L2" s="16">
        <f t="shared" si="1"/>
        <v>44.33333333</v>
      </c>
      <c r="M2" s="16">
        <f t="shared" si="1"/>
        <v>11.02415161</v>
      </c>
      <c r="N2" s="16">
        <f t="shared" si="1"/>
        <v>298.2333333</v>
      </c>
      <c r="O2" s="17">
        <f t="shared" ref="O2:O9" si="5">L2:L9/K2:K9</f>
        <v>1.641975309</v>
      </c>
      <c r="P2" s="18"/>
    </row>
    <row r="3">
      <c r="A3" s="19"/>
      <c r="B3" s="9" t="s">
        <v>11</v>
      </c>
      <c r="C3" s="9">
        <v>27.0</v>
      </c>
      <c r="D3" s="9">
        <v>43.0</v>
      </c>
      <c r="E3" s="10">
        <f t="shared" si="2"/>
        <v>11.1537037</v>
      </c>
      <c r="F3" s="11">
        <v>301.15</v>
      </c>
      <c r="G3" s="12">
        <f t="shared" si="3"/>
        <v>1.592592593</v>
      </c>
      <c r="H3" s="13"/>
      <c r="J3" s="15" t="s">
        <v>11</v>
      </c>
      <c r="K3" s="16">
        <f t="shared" ref="K3:N3" si="4">average(C3,C14,C25)</f>
        <v>23.66666667</v>
      </c>
      <c r="L3" s="16">
        <f t="shared" si="4"/>
        <v>41</v>
      </c>
      <c r="M3" s="16">
        <f t="shared" si="4"/>
        <v>11.22530474</v>
      </c>
      <c r="N3" s="16">
        <f t="shared" si="4"/>
        <v>268</v>
      </c>
      <c r="O3" s="17">
        <f t="shared" si="5"/>
        <v>1.732394366</v>
      </c>
      <c r="P3" s="13" t="str">
        <f>Q4</f>
        <v/>
      </c>
    </row>
    <row r="4">
      <c r="A4" s="19"/>
      <c r="B4" s="9" t="s">
        <v>12</v>
      </c>
      <c r="C4" s="9">
        <v>28.0</v>
      </c>
      <c r="D4" s="9">
        <v>50.0</v>
      </c>
      <c r="E4" s="10">
        <f t="shared" si="2"/>
        <v>12.0625</v>
      </c>
      <c r="F4" s="11">
        <v>337.75</v>
      </c>
      <c r="G4" s="12">
        <f t="shared" si="3"/>
        <v>1.785714286</v>
      </c>
      <c r="H4" s="13"/>
      <c r="I4" s="20" t="s">
        <v>13</v>
      </c>
      <c r="J4" s="21" t="s">
        <v>12</v>
      </c>
      <c r="K4" s="22">
        <f t="shared" ref="K4:N4" si="6">average(C4,C15,C26)</f>
        <v>27</v>
      </c>
      <c r="L4" s="22">
        <f t="shared" si="6"/>
        <v>43</v>
      </c>
      <c r="M4" s="22">
        <f t="shared" si="6"/>
        <v>10.57535714</v>
      </c>
      <c r="N4" s="22">
        <f t="shared" si="6"/>
        <v>286.2</v>
      </c>
      <c r="O4" s="23">
        <f t="shared" si="5"/>
        <v>1.592592593</v>
      </c>
      <c r="P4" s="18"/>
    </row>
    <row r="5">
      <c r="A5" s="19"/>
      <c r="B5" s="9" t="s">
        <v>14</v>
      </c>
      <c r="C5" s="9">
        <v>33.0</v>
      </c>
      <c r="D5" s="9">
        <v>55.0</v>
      </c>
      <c r="E5" s="10">
        <f t="shared" si="2"/>
        <v>10.93787879</v>
      </c>
      <c r="F5" s="11">
        <v>360.95</v>
      </c>
      <c r="G5" s="12">
        <f t="shared" si="3"/>
        <v>1.666666667</v>
      </c>
      <c r="H5" s="13"/>
      <c r="J5" s="21" t="s">
        <v>14</v>
      </c>
      <c r="K5" s="22">
        <f t="shared" ref="K5:N5" si="7">average(C5,C16,C27)</f>
        <v>30.66666667</v>
      </c>
      <c r="L5" s="22">
        <f t="shared" si="7"/>
        <v>48.66666667</v>
      </c>
      <c r="M5" s="22">
        <f t="shared" si="7"/>
        <v>10.02576284</v>
      </c>
      <c r="N5" s="22">
        <f t="shared" si="7"/>
        <v>310.1</v>
      </c>
      <c r="O5" s="23">
        <f t="shared" si="5"/>
        <v>1.586956522</v>
      </c>
      <c r="P5" s="13"/>
    </row>
    <row r="6">
      <c r="A6" s="19"/>
      <c r="B6" s="9" t="s">
        <v>15</v>
      </c>
      <c r="C6" s="9">
        <v>35.0</v>
      </c>
      <c r="D6" s="9">
        <v>58.0</v>
      </c>
      <c r="E6" s="10">
        <f t="shared" si="2"/>
        <v>11.11</v>
      </c>
      <c r="F6" s="11">
        <v>388.85</v>
      </c>
      <c r="G6" s="12">
        <f t="shared" si="3"/>
        <v>1.657142857</v>
      </c>
      <c r="H6" s="13"/>
      <c r="J6" s="21" t="s">
        <v>15</v>
      </c>
      <c r="K6" s="22">
        <f t="shared" ref="K6:N6" si="8">average(C6,C17,C28)</f>
        <v>32</v>
      </c>
      <c r="L6" s="22">
        <f t="shared" si="8"/>
        <v>48.33333333</v>
      </c>
      <c r="M6" s="22">
        <f t="shared" si="8"/>
        <v>9.564761905</v>
      </c>
      <c r="N6" s="22">
        <f t="shared" si="8"/>
        <v>307.9166667</v>
      </c>
      <c r="O6" s="23">
        <f t="shared" si="5"/>
        <v>1.510416667</v>
      </c>
      <c r="P6" s="13"/>
    </row>
    <row r="7">
      <c r="A7" s="19"/>
      <c r="B7" s="9" t="s">
        <v>16</v>
      </c>
      <c r="C7" s="9">
        <v>34.0</v>
      </c>
      <c r="D7" s="9">
        <v>55.0</v>
      </c>
      <c r="E7" s="10">
        <f t="shared" si="2"/>
        <v>11.09558824</v>
      </c>
      <c r="F7" s="11">
        <v>377.25</v>
      </c>
      <c r="G7" s="12">
        <f t="shared" si="3"/>
        <v>1.617647059</v>
      </c>
      <c r="H7" s="13"/>
      <c r="J7" s="21" t="s">
        <v>16</v>
      </c>
      <c r="K7" s="22">
        <f t="shared" ref="K7:N7" si="9">average(C7,C18,C29)</f>
        <v>32.66666667</v>
      </c>
      <c r="L7" s="22">
        <f t="shared" si="9"/>
        <v>51.66666667</v>
      </c>
      <c r="M7" s="22">
        <f t="shared" si="9"/>
        <v>10.53399117</v>
      </c>
      <c r="N7" s="22">
        <f t="shared" si="9"/>
        <v>343.5666667</v>
      </c>
      <c r="O7" s="23">
        <f t="shared" si="5"/>
        <v>1.581632653</v>
      </c>
      <c r="P7" s="13"/>
    </row>
    <row r="8">
      <c r="A8" s="19"/>
      <c r="B8" s="9" t="s">
        <v>17</v>
      </c>
      <c r="C8" s="9">
        <v>20.0</v>
      </c>
      <c r="D8" s="9">
        <v>34.0</v>
      </c>
      <c r="E8" s="10">
        <f t="shared" si="2"/>
        <v>12.2425</v>
      </c>
      <c r="F8" s="11">
        <v>244.85</v>
      </c>
      <c r="G8" s="12">
        <f t="shared" si="3"/>
        <v>1.7</v>
      </c>
      <c r="H8" s="13"/>
      <c r="I8" s="24" t="s">
        <v>18</v>
      </c>
      <c r="J8" s="25" t="s">
        <v>17</v>
      </c>
      <c r="K8" s="26">
        <f t="shared" ref="K8:N8" si="10">average(C8,C19,C30)</f>
        <v>24.66666667</v>
      </c>
      <c r="L8" s="26">
        <f t="shared" si="10"/>
        <v>41</v>
      </c>
      <c r="M8" s="26">
        <f t="shared" si="10"/>
        <v>11.18141772</v>
      </c>
      <c r="N8" s="26">
        <f t="shared" si="10"/>
        <v>275.3</v>
      </c>
      <c r="O8" s="27">
        <f t="shared" si="5"/>
        <v>1.662162162</v>
      </c>
      <c r="P8" s="13"/>
    </row>
    <row r="9">
      <c r="A9" s="19"/>
      <c r="B9" s="9" t="s">
        <v>19</v>
      </c>
      <c r="C9" s="9">
        <v>25.0</v>
      </c>
      <c r="D9" s="9">
        <v>29.0</v>
      </c>
      <c r="E9" s="10">
        <f t="shared" si="2"/>
        <v>7.518</v>
      </c>
      <c r="F9" s="11">
        <v>187.95</v>
      </c>
      <c r="G9" s="12">
        <f t="shared" si="3"/>
        <v>1.16</v>
      </c>
      <c r="H9" s="13"/>
      <c r="J9" s="25" t="s">
        <v>19</v>
      </c>
      <c r="K9" s="26">
        <f t="shared" ref="K9:N9" si="11">average(C9,C20,C31)</f>
        <v>18.66666667</v>
      </c>
      <c r="L9" s="26">
        <f t="shared" si="11"/>
        <v>21.33333333</v>
      </c>
      <c r="M9" s="26">
        <f t="shared" si="11"/>
        <v>7.449347339</v>
      </c>
      <c r="N9" s="26">
        <f t="shared" si="11"/>
        <v>140.0833333</v>
      </c>
      <c r="O9" s="27">
        <f t="shared" si="5"/>
        <v>1.142857143</v>
      </c>
      <c r="P9" s="13"/>
    </row>
    <row r="10">
      <c r="A10" s="28" t="s">
        <v>20</v>
      </c>
      <c r="B10" s="29"/>
      <c r="C10" s="29">
        <f t="shared" ref="C10:F10" si="12">AVERAGE(C2:C9)</f>
        <v>28.75</v>
      </c>
      <c r="D10" s="29">
        <f t="shared" si="12"/>
        <v>47.25</v>
      </c>
      <c r="E10" s="30">
        <f t="shared" si="12"/>
        <v>11.22662848</v>
      </c>
      <c r="F10" s="30">
        <f t="shared" si="12"/>
        <v>322.76875</v>
      </c>
      <c r="G10" s="31">
        <f t="shared" si="3"/>
        <v>1.643478261</v>
      </c>
      <c r="H10" s="13"/>
      <c r="I10" s="13"/>
      <c r="J10" s="32"/>
      <c r="K10" s="33">
        <f t="shared" ref="K10:L10" si="13">SUM(K2:K9)</f>
        <v>216.3333333</v>
      </c>
      <c r="L10" s="33">
        <f t="shared" si="13"/>
        <v>339.3333333</v>
      </c>
      <c r="M10" s="32"/>
      <c r="N10" s="32"/>
      <c r="O10" s="32"/>
      <c r="P10" s="13"/>
    </row>
    <row r="11">
      <c r="A11" s="29"/>
      <c r="B11" s="29"/>
      <c r="C11" s="29">
        <f>SUM(C2:C9)</f>
        <v>230</v>
      </c>
      <c r="D11" s="29"/>
      <c r="E11" s="29"/>
      <c r="F11" s="29"/>
      <c r="G11" s="31"/>
      <c r="H11" s="13"/>
    </row>
    <row r="12">
      <c r="A12" s="34">
        <v>44674.0</v>
      </c>
      <c r="B12" s="35" t="s">
        <v>0</v>
      </c>
      <c r="C12" s="35" t="s">
        <v>1</v>
      </c>
      <c r="D12" s="35" t="s">
        <v>2</v>
      </c>
      <c r="E12" s="35" t="s">
        <v>3</v>
      </c>
      <c r="F12" s="35" t="s">
        <v>4</v>
      </c>
      <c r="G12" s="36" t="s">
        <v>5</v>
      </c>
      <c r="H12" s="13"/>
      <c r="I12" s="37" t="s">
        <v>21</v>
      </c>
      <c r="J12" s="38" t="s">
        <v>22</v>
      </c>
      <c r="K12" s="39" t="s">
        <v>23</v>
      </c>
      <c r="L12" s="40" t="s">
        <v>24</v>
      </c>
    </row>
    <row r="13">
      <c r="A13" s="41" t="s">
        <v>25</v>
      </c>
      <c r="B13" s="42" t="s">
        <v>9</v>
      </c>
      <c r="C13" s="42">
        <v>24.0</v>
      </c>
      <c r="D13" s="42">
        <v>36.0</v>
      </c>
      <c r="E13" s="43">
        <f t="shared" ref="E13:E20" si="14">F13/C13</f>
        <v>10.14166667</v>
      </c>
      <c r="F13" s="42">
        <v>243.4</v>
      </c>
      <c r="G13" s="44">
        <f t="shared" ref="G13:G21" si="15">D13/C13</f>
        <v>1.5</v>
      </c>
      <c r="H13" s="45"/>
      <c r="I13" s="45" t="s">
        <v>26</v>
      </c>
      <c r="J13" s="46">
        <f>Average(K2:K3)</f>
        <v>25.33333333</v>
      </c>
      <c r="K13" s="47">
        <f>average(K4:K7)</f>
        <v>30.58333333</v>
      </c>
      <c r="L13" s="48">
        <f>average(K8:K9)</f>
        <v>21.66666667</v>
      </c>
    </row>
    <row r="14">
      <c r="A14" s="42"/>
      <c r="B14" s="42" t="s">
        <v>11</v>
      </c>
      <c r="C14" s="42">
        <v>19.0</v>
      </c>
      <c r="D14" s="42">
        <v>31.0</v>
      </c>
      <c r="E14" s="43">
        <f t="shared" si="14"/>
        <v>10.03421053</v>
      </c>
      <c r="F14" s="42">
        <v>190.65</v>
      </c>
      <c r="G14" s="44">
        <f t="shared" si="15"/>
        <v>1.631578947</v>
      </c>
      <c r="H14" s="13"/>
      <c r="I14" s="45" t="s">
        <v>27</v>
      </c>
      <c r="J14" s="46">
        <f>average(L2:L3)</f>
        <v>42.66666667</v>
      </c>
      <c r="K14" s="47">
        <f>average(L4:L7)</f>
        <v>47.91666667</v>
      </c>
      <c r="L14" s="48">
        <f>average(L8:L9)</f>
        <v>31.16666667</v>
      </c>
    </row>
    <row r="15">
      <c r="A15" s="42"/>
      <c r="B15" s="42" t="s">
        <v>12</v>
      </c>
      <c r="C15" s="42">
        <v>28.0</v>
      </c>
      <c r="D15" s="42">
        <v>41.0</v>
      </c>
      <c r="E15" s="43">
        <f t="shared" si="14"/>
        <v>9.753571429</v>
      </c>
      <c r="F15" s="42">
        <v>273.1</v>
      </c>
      <c r="G15" s="44">
        <f t="shared" si="15"/>
        <v>1.464285714</v>
      </c>
      <c r="H15" s="13"/>
      <c r="I15" s="45" t="s">
        <v>28</v>
      </c>
      <c r="J15" s="49">
        <f t="shared" ref="J15:L15" si="16">J14/J13</f>
        <v>1.684210526</v>
      </c>
      <c r="K15" s="50">
        <f t="shared" si="16"/>
        <v>1.566757493</v>
      </c>
      <c r="L15" s="51">
        <f t="shared" si="16"/>
        <v>1.438461538</v>
      </c>
    </row>
    <row r="16">
      <c r="A16" s="42"/>
      <c r="B16" s="42" t="s">
        <v>14</v>
      </c>
      <c r="C16" s="42">
        <v>32.0</v>
      </c>
      <c r="D16" s="42">
        <v>54.0</v>
      </c>
      <c r="E16" s="43">
        <f t="shared" si="14"/>
        <v>10.5171875</v>
      </c>
      <c r="F16" s="42">
        <v>336.55</v>
      </c>
      <c r="G16" s="44">
        <f t="shared" si="15"/>
        <v>1.6875</v>
      </c>
      <c r="H16" s="45"/>
      <c r="I16" s="45" t="s">
        <v>29</v>
      </c>
      <c r="J16" s="49">
        <f t="shared" ref="J16:L16" si="17">J13/60</f>
        <v>0.4222222222</v>
      </c>
      <c r="K16" s="50">
        <f t="shared" si="17"/>
        <v>0.5097222222</v>
      </c>
      <c r="L16" s="51">
        <f t="shared" si="17"/>
        <v>0.3611111111</v>
      </c>
    </row>
    <row r="17">
      <c r="A17" s="42"/>
      <c r="B17" s="42" t="s">
        <v>15</v>
      </c>
      <c r="C17" s="42">
        <v>35.0</v>
      </c>
      <c r="D17" s="42">
        <v>49.0</v>
      </c>
      <c r="E17" s="43">
        <f t="shared" si="14"/>
        <v>8.634285714</v>
      </c>
      <c r="F17" s="42">
        <v>302.2</v>
      </c>
      <c r="G17" s="44">
        <f t="shared" si="15"/>
        <v>1.4</v>
      </c>
      <c r="H17" s="13"/>
      <c r="I17" s="45" t="s">
        <v>30</v>
      </c>
      <c r="J17" s="49">
        <f>J14/60</f>
        <v>0.7111111111</v>
      </c>
      <c r="K17" s="50">
        <f t="shared" ref="K17:L17" si="18">K16*K15</f>
        <v>0.7986111111</v>
      </c>
      <c r="L17" s="51">
        <f t="shared" si="18"/>
        <v>0.5194444444</v>
      </c>
    </row>
    <row r="18">
      <c r="A18" s="42"/>
      <c r="B18" s="42" t="s">
        <v>16</v>
      </c>
      <c r="C18" s="42">
        <v>42.0</v>
      </c>
      <c r="D18" s="42">
        <v>63.0</v>
      </c>
      <c r="E18" s="43">
        <f t="shared" si="14"/>
        <v>10.11547619</v>
      </c>
      <c r="F18" s="42">
        <v>424.85</v>
      </c>
      <c r="G18" s="44">
        <f t="shared" si="15"/>
        <v>1.5</v>
      </c>
      <c r="H18" s="13"/>
      <c r="I18" s="52" t="s">
        <v>31</v>
      </c>
      <c r="J18" s="13"/>
      <c r="K18" s="13"/>
      <c r="L18" s="13"/>
    </row>
    <row r="19">
      <c r="A19" s="42"/>
      <c r="B19" s="42" t="s">
        <v>17</v>
      </c>
      <c r="C19" s="42">
        <v>31.0</v>
      </c>
      <c r="D19" s="42">
        <v>53.0</v>
      </c>
      <c r="E19" s="43">
        <f t="shared" si="14"/>
        <v>11.38870968</v>
      </c>
      <c r="F19" s="42">
        <v>353.05</v>
      </c>
      <c r="G19" s="44">
        <f t="shared" si="15"/>
        <v>1.709677419</v>
      </c>
      <c r="H19" s="45" t="s">
        <v>32</v>
      </c>
      <c r="I19" s="53" t="s">
        <v>30</v>
      </c>
      <c r="J19" s="38">
        <v>1.11</v>
      </c>
      <c r="K19" s="39">
        <v>1.11</v>
      </c>
      <c r="L19" s="40">
        <v>1.11</v>
      </c>
    </row>
    <row r="20">
      <c r="A20" s="42"/>
      <c r="B20" s="42" t="s">
        <v>19</v>
      </c>
      <c r="C20" s="42">
        <v>17.0</v>
      </c>
      <c r="D20" s="42">
        <v>23.0</v>
      </c>
      <c r="E20" s="43">
        <f t="shared" si="14"/>
        <v>8.226470588</v>
      </c>
      <c r="F20" s="42">
        <v>139.85</v>
      </c>
      <c r="G20" s="44">
        <f t="shared" si="15"/>
        <v>1.352941176</v>
      </c>
      <c r="H20" s="45" t="s">
        <v>33</v>
      </c>
      <c r="I20" s="53" t="s">
        <v>30</v>
      </c>
      <c r="J20" s="38">
        <v>0.67</v>
      </c>
      <c r="K20" s="39">
        <v>0.67</v>
      </c>
      <c r="L20" s="40">
        <v>0.67</v>
      </c>
    </row>
    <row r="21">
      <c r="A21" s="28" t="s">
        <v>20</v>
      </c>
      <c r="B21" s="29"/>
      <c r="C21" s="29">
        <f t="shared" ref="C21:F21" si="19">AVERAGE(C13:C20)</f>
        <v>28.5</v>
      </c>
      <c r="D21" s="29">
        <f t="shared" si="19"/>
        <v>43.75</v>
      </c>
      <c r="E21" s="30">
        <f t="shared" si="19"/>
        <v>9.851447286</v>
      </c>
      <c r="F21" s="29">
        <f t="shared" si="19"/>
        <v>282.95625</v>
      </c>
      <c r="G21" s="31">
        <f t="shared" si="15"/>
        <v>1.535087719</v>
      </c>
      <c r="H21" s="13"/>
    </row>
    <row r="22">
      <c r="A22" s="29"/>
      <c r="B22" s="29"/>
      <c r="C22" s="29">
        <f>SUM(C13:C20)</f>
        <v>228</v>
      </c>
      <c r="D22" s="29"/>
      <c r="E22" s="29"/>
      <c r="F22" s="29"/>
      <c r="G22" s="31"/>
      <c r="H22" s="13"/>
      <c r="I22" s="13"/>
      <c r="J22" s="13"/>
      <c r="K22" s="13"/>
      <c r="L22" s="13"/>
      <c r="M22" s="13"/>
      <c r="N22" s="13"/>
      <c r="O22" s="13"/>
    </row>
    <row r="23" ht="17.25" customHeight="1">
      <c r="A23" s="54">
        <v>44675.0</v>
      </c>
      <c r="B23" s="55" t="s">
        <v>0</v>
      </c>
      <c r="C23" s="55" t="s">
        <v>1</v>
      </c>
      <c r="D23" s="55" t="s">
        <v>2</v>
      </c>
      <c r="E23" s="55" t="s">
        <v>3</v>
      </c>
      <c r="F23" s="55" t="s">
        <v>4</v>
      </c>
      <c r="G23" s="56" t="s">
        <v>5</v>
      </c>
      <c r="H23" s="13"/>
      <c r="I23" s="57"/>
      <c r="J23" s="58"/>
      <c r="K23" s="59"/>
      <c r="L23" s="60"/>
      <c r="M23" s="60"/>
      <c r="N23" s="60"/>
      <c r="O23" s="60"/>
      <c r="P23" s="13"/>
    </row>
    <row r="24">
      <c r="A24" s="61" t="s">
        <v>34</v>
      </c>
      <c r="B24" s="62" t="s">
        <v>9</v>
      </c>
      <c r="C24" s="62">
        <v>29.0</v>
      </c>
      <c r="D24" s="62">
        <v>43.0</v>
      </c>
      <c r="E24" s="63">
        <f t="shared" ref="E24:E31" si="20">F24/C24</f>
        <v>9.237931034</v>
      </c>
      <c r="F24" s="62">
        <v>267.9</v>
      </c>
      <c r="G24" s="64">
        <f t="shared" ref="G24:G32" si="21">D24/C24</f>
        <v>1.482758621</v>
      </c>
      <c r="H24" s="13"/>
      <c r="I24" s="57"/>
      <c r="J24" s="65"/>
      <c r="K24" s="66"/>
      <c r="L24" s="33"/>
      <c r="M24" s="33"/>
      <c r="N24" s="33"/>
      <c r="O24" s="33"/>
      <c r="P24" s="13"/>
      <c r="Q24" s="18"/>
    </row>
    <row r="25">
      <c r="A25" s="62"/>
      <c r="B25" s="62" t="s">
        <v>11</v>
      </c>
      <c r="C25" s="62">
        <v>25.0</v>
      </c>
      <c r="D25" s="62">
        <v>49.0</v>
      </c>
      <c r="E25" s="63">
        <f t="shared" si="20"/>
        <v>12.488</v>
      </c>
      <c r="F25" s="62">
        <v>312.2</v>
      </c>
      <c r="G25" s="64">
        <f t="shared" si="21"/>
        <v>1.96</v>
      </c>
      <c r="H25" s="13"/>
      <c r="I25" s="57"/>
      <c r="J25" s="13"/>
      <c r="K25" s="66"/>
      <c r="L25" s="33"/>
      <c r="M25" s="33"/>
      <c r="N25" s="33"/>
      <c r="O25" s="33"/>
      <c r="P25" s="13"/>
      <c r="Q25" s="13"/>
    </row>
    <row r="26">
      <c r="A26" s="62"/>
      <c r="B26" s="62" t="s">
        <v>12</v>
      </c>
      <c r="C26" s="62">
        <v>25.0</v>
      </c>
      <c r="D26" s="62">
        <v>38.0</v>
      </c>
      <c r="E26" s="63">
        <f t="shared" si="20"/>
        <v>9.91</v>
      </c>
      <c r="F26" s="62">
        <v>247.75</v>
      </c>
      <c r="G26" s="64">
        <f t="shared" si="21"/>
        <v>1.52</v>
      </c>
      <c r="H26" s="13"/>
      <c r="I26" s="13"/>
      <c r="J26" s="45"/>
      <c r="K26" s="66"/>
      <c r="L26" s="33"/>
      <c r="M26" s="33"/>
      <c r="N26" s="33"/>
      <c r="O26" s="33"/>
      <c r="P26" s="13"/>
      <c r="Q26" s="18"/>
    </row>
    <row r="27">
      <c r="A27" s="62"/>
      <c r="B27" s="62" t="s">
        <v>14</v>
      </c>
      <c r="C27" s="62">
        <v>27.0</v>
      </c>
      <c r="D27" s="62">
        <v>37.0</v>
      </c>
      <c r="E27" s="63">
        <f t="shared" si="20"/>
        <v>8.622222222</v>
      </c>
      <c r="F27" s="62">
        <v>232.8</v>
      </c>
      <c r="G27" s="64">
        <f t="shared" si="21"/>
        <v>1.37037037</v>
      </c>
      <c r="H27" s="13"/>
      <c r="I27" s="13"/>
      <c r="J27" s="13"/>
      <c r="K27" s="66"/>
      <c r="L27" s="33"/>
      <c r="M27" s="33"/>
      <c r="N27" s="33"/>
      <c r="O27" s="33"/>
      <c r="P27" s="13"/>
      <c r="Q27" s="13"/>
    </row>
    <row r="28">
      <c r="A28" s="62"/>
      <c r="B28" s="62" t="s">
        <v>15</v>
      </c>
      <c r="C28" s="62">
        <v>26.0</v>
      </c>
      <c r="D28" s="62">
        <v>38.0</v>
      </c>
      <c r="E28" s="63">
        <f t="shared" si="20"/>
        <v>8.95</v>
      </c>
      <c r="F28" s="62">
        <v>232.7</v>
      </c>
      <c r="G28" s="64">
        <f t="shared" si="21"/>
        <v>1.461538462</v>
      </c>
      <c r="H28" s="13"/>
      <c r="I28" s="13"/>
      <c r="J28" s="13"/>
      <c r="K28" s="66"/>
      <c r="L28" s="33"/>
      <c r="M28" s="33"/>
      <c r="N28" s="33"/>
      <c r="O28" s="33"/>
      <c r="P28" s="13"/>
      <c r="Q28" s="13"/>
    </row>
    <row r="29">
      <c r="A29" s="62"/>
      <c r="B29" s="62" t="s">
        <v>16</v>
      </c>
      <c r="C29" s="62">
        <v>22.0</v>
      </c>
      <c r="D29" s="62">
        <v>37.0</v>
      </c>
      <c r="E29" s="63">
        <f t="shared" si="20"/>
        <v>10.39090909</v>
      </c>
      <c r="F29" s="62">
        <v>228.6</v>
      </c>
      <c r="G29" s="64">
        <f t="shared" si="21"/>
        <v>1.681818182</v>
      </c>
      <c r="H29" s="13"/>
      <c r="I29" s="13"/>
      <c r="J29" s="13"/>
      <c r="K29" s="66"/>
      <c r="L29" s="33"/>
      <c r="M29" s="33"/>
      <c r="N29" s="33"/>
      <c r="O29" s="33"/>
      <c r="P29" s="13"/>
      <c r="Q29" s="13"/>
    </row>
    <row r="30">
      <c r="A30" s="62"/>
      <c r="B30" s="62" t="s">
        <v>17</v>
      </c>
      <c r="C30" s="62">
        <v>23.0</v>
      </c>
      <c r="D30" s="62">
        <v>36.0</v>
      </c>
      <c r="E30" s="63">
        <f t="shared" si="20"/>
        <v>9.913043478</v>
      </c>
      <c r="F30" s="62">
        <v>228.0</v>
      </c>
      <c r="G30" s="64">
        <f t="shared" si="21"/>
        <v>1.565217391</v>
      </c>
      <c r="H30" s="13"/>
      <c r="I30" s="13"/>
      <c r="J30" s="13"/>
      <c r="K30" s="66"/>
      <c r="L30" s="33"/>
      <c r="M30" s="33"/>
      <c r="N30" s="33"/>
      <c r="O30" s="33"/>
      <c r="P30" s="13"/>
      <c r="Q30" s="13"/>
    </row>
    <row r="31">
      <c r="A31" s="62"/>
      <c r="B31" s="62" t="s">
        <v>19</v>
      </c>
      <c r="C31" s="62">
        <v>14.0</v>
      </c>
      <c r="D31" s="62">
        <v>12.0</v>
      </c>
      <c r="E31" s="63">
        <f t="shared" si="20"/>
        <v>6.603571429</v>
      </c>
      <c r="F31" s="62">
        <v>92.45</v>
      </c>
      <c r="G31" s="64">
        <f t="shared" si="21"/>
        <v>0.8571428571</v>
      </c>
      <c r="H31" s="13"/>
      <c r="I31" s="13"/>
      <c r="J31" s="13"/>
      <c r="K31" s="66"/>
      <c r="L31" s="33"/>
      <c r="M31" s="33"/>
      <c r="N31" s="33"/>
      <c r="O31" s="33"/>
      <c r="P31" s="13"/>
      <c r="Q31" s="13"/>
    </row>
    <row r="32">
      <c r="A32" s="28" t="s">
        <v>20</v>
      </c>
      <c r="B32" s="29"/>
      <c r="C32" s="29">
        <f t="shared" ref="C32:F32" si="22">AVERAGE(C24:C31)</f>
        <v>23.875</v>
      </c>
      <c r="D32" s="29">
        <f t="shared" si="22"/>
        <v>36.25</v>
      </c>
      <c r="E32" s="30">
        <f t="shared" si="22"/>
        <v>9.514459657</v>
      </c>
      <c r="F32" s="29">
        <f t="shared" si="22"/>
        <v>230.3</v>
      </c>
      <c r="G32" s="31">
        <f t="shared" si="21"/>
        <v>1.518324607</v>
      </c>
      <c r="H32" s="13"/>
      <c r="I32" s="13"/>
      <c r="J32" s="13"/>
      <c r="K32" s="32"/>
      <c r="L32" s="32"/>
      <c r="M32" s="32"/>
      <c r="N32" s="32"/>
      <c r="O32" s="32"/>
      <c r="P32" s="13"/>
      <c r="Q32" s="13"/>
    </row>
    <row r="33">
      <c r="A33" s="29"/>
      <c r="B33" s="29"/>
      <c r="C33" s="29">
        <f>SUM(C24:C31)</f>
        <v>191</v>
      </c>
      <c r="D33" s="29"/>
      <c r="E33" s="29"/>
      <c r="F33" s="29"/>
      <c r="G33" s="13"/>
      <c r="H33" s="13"/>
      <c r="I33" s="13"/>
      <c r="J33" s="13"/>
      <c r="K33" s="13"/>
      <c r="L33" s="13"/>
      <c r="M33" s="13"/>
      <c r="N33" s="13"/>
      <c r="O33" s="13"/>
    </row>
    <row r="34">
      <c r="G34" s="13"/>
      <c r="H34" s="13"/>
      <c r="I34" s="13"/>
      <c r="J34" s="13"/>
      <c r="K34" s="13"/>
      <c r="L34" s="13"/>
      <c r="M34" s="13"/>
      <c r="N34" s="13"/>
      <c r="O34" s="13"/>
    </row>
    <row r="35">
      <c r="A35" s="28"/>
      <c r="B35" s="67"/>
      <c r="C35" s="28"/>
      <c r="D35" s="28"/>
      <c r="G35" s="13"/>
      <c r="H35" s="13"/>
      <c r="I35" s="13"/>
      <c r="J35" s="13"/>
      <c r="K35" s="13"/>
      <c r="L35" s="13"/>
      <c r="M35" s="13"/>
      <c r="N35" s="13"/>
      <c r="O35" s="13"/>
    </row>
    <row r="36">
      <c r="A36" s="28"/>
      <c r="B36" s="67"/>
      <c r="C36" s="28"/>
      <c r="D36" s="28"/>
      <c r="G36" s="13"/>
      <c r="H36" s="13"/>
      <c r="I36" s="13"/>
      <c r="J36" s="13"/>
      <c r="K36" s="13"/>
      <c r="L36" s="13"/>
      <c r="M36" s="13"/>
      <c r="N36" s="13"/>
      <c r="O36" s="13"/>
    </row>
    <row r="37">
      <c r="A37" s="28"/>
      <c r="B37" s="67"/>
      <c r="C37" s="28"/>
      <c r="D37" s="28"/>
      <c r="G37" s="13"/>
      <c r="H37" s="13"/>
      <c r="I37" s="13"/>
      <c r="J37" s="13"/>
      <c r="K37" s="13"/>
      <c r="L37" s="13"/>
      <c r="M37" s="13"/>
      <c r="N37" s="13"/>
      <c r="O37" s="13"/>
    </row>
    <row r="38">
      <c r="A38" s="28"/>
      <c r="B38" s="67"/>
      <c r="C38" s="28"/>
      <c r="D38" s="28"/>
      <c r="G38" s="13"/>
      <c r="H38" s="13"/>
      <c r="I38" s="13"/>
      <c r="J38" s="13"/>
      <c r="K38" s="13"/>
      <c r="L38" s="13"/>
      <c r="M38" s="13"/>
      <c r="N38" s="13"/>
      <c r="O38" s="13"/>
    </row>
    <row r="39">
      <c r="A39" s="28"/>
      <c r="B39" s="67"/>
      <c r="C39" s="28"/>
      <c r="D39" s="28"/>
      <c r="G39" s="13"/>
      <c r="H39" s="13"/>
      <c r="I39" s="13"/>
      <c r="J39" s="13"/>
      <c r="K39" s="13"/>
      <c r="L39" s="13"/>
      <c r="M39" s="13"/>
      <c r="N39" s="13"/>
      <c r="O39" s="13"/>
    </row>
    <row r="40">
      <c r="A40" s="28"/>
      <c r="B40" s="67"/>
      <c r="C40" s="28"/>
      <c r="D40" s="28"/>
      <c r="G40" s="13"/>
      <c r="H40" s="13"/>
      <c r="I40" s="13"/>
      <c r="J40" s="13"/>
      <c r="K40" s="13"/>
      <c r="L40" s="13"/>
      <c r="M40" s="13"/>
      <c r="N40" s="13"/>
      <c r="O40" s="13"/>
    </row>
    <row r="41">
      <c r="A41" s="28"/>
      <c r="B41" s="67"/>
      <c r="C41" s="28"/>
      <c r="D41" s="28"/>
      <c r="G41" s="13"/>
      <c r="H41" s="13"/>
      <c r="I41" s="13"/>
      <c r="J41" s="13"/>
      <c r="K41" s="45" t="s">
        <v>35</v>
      </c>
      <c r="L41" s="13"/>
      <c r="M41" s="13"/>
      <c r="N41" s="13"/>
      <c r="O41" s="13"/>
    </row>
    <row r="42">
      <c r="A42" s="28"/>
      <c r="B42" s="67"/>
      <c r="C42" s="28"/>
      <c r="D42" s="28"/>
      <c r="G42" s="13"/>
      <c r="H42" s="13"/>
      <c r="I42" s="13"/>
      <c r="J42" s="13"/>
      <c r="K42" s="13"/>
      <c r="L42" s="13"/>
      <c r="M42" s="13"/>
      <c r="N42" s="13"/>
      <c r="O42" s="13"/>
    </row>
    <row r="43">
      <c r="A43" s="28"/>
      <c r="G43" s="13"/>
      <c r="H43" s="13"/>
      <c r="I43" s="13"/>
      <c r="J43" s="13"/>
      <c r="K43" s="13"/>
      <c r="L43" s="13"/>
      <c r="M43" s="13"/>
      <c r="N43" s="13"/>
      <c r="O43" s="13"/>
    </row>
    <row r="44">
      <c r="A44" s="28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</row>
    <row r="45">
      <c r="A45" s="28"/>
      <c r="G45" s="13"/>
      <c r="H45" s="13"/>
      <c r="I45" s="13"/>
      <c r="J45" s="13"/>
      <c r="K45" s="13"/>
      <c r="L45" s="13"/>
      <c r="M45" s="13"/>
      <c r="N45" s="13"/>
      <c r="O45" s="13"/>
    </row>
    <row r="46">
      <c r="A46" s="28"/>
      <c r="G46" s="13"/>
      <c r="H46" s="13"/>
      <c r="I46" s="13"/>
      <c r="J46" s="13"/>
      <c r="K46" s="13"/>
      <c r="L46" s="13"/>
      <c r="M46" s="13"/>
      <c r="N46" s="13"/>
      <c r="O46" s="13"/>
    </row>
    <row r="47">
      <c r="A47" s="28"/>
      <c r="G47" s="13"/>
      <c r="H47" s="13"/>
      <c r="I47" s="13"/>
      <c r="J47" s="13"/>
      <c r="K47" s="13"/>
      <c r="L47" s="13"/>
      <c r="M47" s="13"/>
      <c r="N47" s="13"/>
      <c r="O47" s="13"/>
    </row>
    <row r="48">
      <c r="A48" s="28"/>
      <c r="G48" s="13"/>
      <c r="H48" s="13"/>
      <c r="I48" s="13"/>
      <c r="J48" s="13"/>
      <c r="K48" s="13"/>
      <c r="L48" s="13"/>
      <c r="M48" s="13"/>
      <c r="N48" s="13"/>
      <c r="O48" s="13"/>
    </row>
    <row r="49">
      <c r="A49" s="28"/>
      <c r="G49" s="13"/>
      <c r="H49" s="13"/>
      <c r="I49" s="13"/>
      <c r="J49" s="13"/>
      <c r="K49" s="13"/>
      <c r="L49" s="13"/>
      <c r="M49" s="13"/>
      <c r="N49" s="13"/>
      <c r="O49" s="13"/>
    </row>
    <row r="50">
      <c r="A50" s="28"/>
      <c r="G50" s="13"/>
      <c r="H50" s="13"/>
      <c r="I50" s="13"/>
      <c r="J50" s="13"/>
      <c r="K50" s="13"/>
      <c r="L50" s="13"/>
      <c r="M50" s="13"/>
      <c r="N50" s="13"/>
      <c r="O50" s="13"/>
    </row>
    <row r="51">
      <c r="A51" s="28"/>
      <c r="G51" s="13"/>
      <c r="H51" s="13"/>
      <c r="I51" s="13"/>
      <c r="J51" s="13"/>
      <c r="K51" s="13"/>
      <c r="L51" s="13"/>
      <c r="M51" s="13"/>
      <c r="N51" s="13"/>
      <c r="O51" s="13"/>
    </row>
    <row r="52">
      <c r="A52" s="28"/>
      <c r="G52" s="13"/>
      <c r="H52" s="13"/>
      <c r="I52" s="13"/>
      <c r="J52" s="13"/>
      <c r="K52" s="13"/>
      <c r="L52" s="13"/>
      <c r="M52" s="13"/>
      <c r="N52" s="13"/>
      <c r="O52" s="13"/>
    </row>
    <row r="53">
      <c r="A53" s="28"/>
      <c r="G53" s="13"/>
      <c r="H53" s="13"/>
      <c r="I53" s="13"/>
      <c r="J53" s="13"/>
      <c r="K53" s="45" t="s">
        <v>36</v>
      </c>
      <c r="L53" s="13"/>
      <c r="M53" s="13"/>
      <c r="N53" s="13"/>
      <c r="O53" s="13"/>
    </row>
    <row r="54">
      <c r="A54" s="28"/>
      <c r="G54" s="13"/>
      <c r="H54" s="13"/>
      <c r="I54" s="13"/>
      <c r="J54" s="13"/>
      <c r="K54" s="13"/>
      <c r="L54" s="13"/>
      <c r="M54" s="13"/>
      <c r="N54" s="13"/>
      <c r="O54" s="13"/>
    </row>
    <row r="55">
      <c r="A55" s="28"/>
      <c r="G55" s="13"/>
      <c r="H55" s="13"/>
      <c r="I55" s="13"/>
      <c r="J55" s="13"/>
      <c r="K55" s="13"/>
      <c r="L55" s="13"/>
      <c r="M55" s="13"/>
      <c r="N55" s="13"/>
      <c r="O55" s="13"/>
    </row>
    <row r="56">
      <c r="A56" s="28"/>
      <c r="G56" s="13"/>
      <c r="H56" s="13"/>
      <c r="I56" s="13"/>
      <c r="J56" s="13"/>
      <c r="K56" s="13"/>
      <c r="L56" s="13"/>
      <c r="M56" s="13"/>
      <c r="N56" s="13"/>
      <c r="O56" s="13"/>
    </row>
    <row r="57">
      <c r="A57" s="28"/>
      <c r="G57" s="13"/>
      <c r="H57" s="13"/>
      <c r="I57" s="13"/>
      <c r="J57" s="13"/>
      <c r="K57" s="13"/>
      <c r="L57" s="13"/>
      <c r="M57" s="13"/>
      <c r="N57" s="13"/>
      <c r="O57" s="13"/>
    </row>
    <row r="58">
      <c r="A58" s="28"/>
      <c r="G58" s="13"/>
      <c r="H58" s="13"/>
      <c r="I58" s="13"/>
      <c r="J58" s="13"/>
      <c r="K58" s="13"/>
      <c r="L58" s="13"/>
      <c r="M58" s="13"/>
      <c r="N58" s="13"/>
      <c r="O58" s="13"/>
    </row>
    <row r="59">
      <c r="G59" s="13"/>
      <c r="H59" s="13"/>
      <c r="I59" s="13"/>
      <c r="J59" s="13"/>
      <c r="K59" s="13"/>
      <c r="L59" s="13"/>
      <c r="M59" s="13"/>
      <c r="N59" s="13"/>
      <c r="O59" s="13"/>
    </row>
    <row r="60">
      <c r="G60" s="13"/>
      <c r="H60" s="13"/>
      <c r="I60" s="13"/>
      <c r="J60" s="13"/>
      <c r="K60" s="13"/>
      <c r="L60" s="13"/>
      <c r="M60" s="13"/>
      <c r="N60" s="13"/>
      <c r="O60" s="13"/>
    </row>
    <row r="61">
      <c r="G61" s="13"/>
      <c r="H61" s="13"/>
      <c r="I61" s="13"/>
      <c r="J61" s="13"/>
      <c r="K61" s="13"/>
      <c r="L61" s="13"/>
      <c r="M61" s="13"/>
      <c r="N61" s="13"/>
      <c r="O61" s="13"/>
    </row>
    <row r="62">
      <c r="G62" s="13"/>
      <c r="H62" s="13"/>
      <c r="I62" s="13"/>
      <c r="J62" s="13"/>
      <c r="K62" s="13"/>
      <c r="L62" s="13"/>
      <c r="M62" s="13"/>
      <c r="N62" s="13"/>
      <c r="O62" s="13"/>
    </row>
    <row r="63">
      <c r="G63" s="13"/>
      <c r="H63" s="13"/>
      <c r="I63" s="13"/>
      <c r="J63" s="13"/>
      <c r="K63" s="13"/>
      <c r="L63" s="13"/>
      <c r="M63" s="13"/>
      <c r="N63" s="13"/>
      <c r="O63" s="13"/>
    </row>
    <row r="64">
      <c r="G64" s="13"/>
      <c r="H64" s="13"/>
      <c r="I64" s="13"/>
      <c r="J64" s="13"/>
      <c r="K64" s="13"/>
      <c r="L64" s="13"/>
      <c r="M64" s="13"/>
      <c r="N64" s="13"/>
      <c r="O64" s="13"/>
    </row>
    <row r="65">
      <c r="G65" s="13"/>
      <c r="H65" s="13"/>
      <c r="I65" s="13"/>
      <c r="J65" s="13"/>
      <c r="K65" s="13"/>
      <c r="L65" s="13"/>
      <c r="M65" s="13"/>
      <c r="N65" s="13"/>
      <c r="O65" s="13"/>
    </row>
    <row r="66">
      <c r="G66" s="13"/>
      <c r="H66" s="13"/>
      <c r="I66" s="13"/>
      <c r="J66" s="13"/>
      <c r="K66" s="13"/>
      <c r="L66" s="13"/>
      <c r="M66" s="13"/>
      <c r="N66" s="13"/>
      <c r="O66" s="13"/>
    </row>
    <row r="67">
      <c r="G67" s="13"/>
      <c r="H67" s="13"/>
      <c r="I67" s="13"/>
      <c r="J67" s="13"/>
      <c r="K67" s="13"/>
      <c r="L67" s="13"/>
      <c r="M67" s="13"/>
      <c r="N67" s="13"/>
      <c r="O67" s="13"/>
    </row>
    <row r="68">
      <c r="G68" s="13"/>
      <c r="H68" s="13"/>
      <c r="I68" s="13"/>
      <c r="J68" s="13"/>
      <c r="K68" s="13"/>
      <c r="L68" s="13"/>
      <c r="M68" s="13"/>
      <c r="N68" s="13"/>
      <c r="O68" s="13"/>
    </row>
    <row r="69">
      <c r="G69" s="13"/>
      <c r="H69" s="13"/>
      <c r="I69" s="13"/>
      <c r="J69" s="13"/>
      <c r="K69" s="13"/>
      <c r="L69" s="13"/>
      <c r="M69" s="13"/>
      <c r="N69" s="13"/>
      <c r="O69" s="13"/>
    </row>
    <row r="70">
      <c r="G70" s="13"/>
      <c r="H70" s="13"/>
      <c r="I70" s="13"/>
      <c r="J70" s="13"/>
      <c r="K70" s="13"/>
      <c r="L70" s="13"/>
      <c r="M70" s="13"/>
      <c r="N70" s="13"/>
      <c r="O70" s="13"/>
    </row>
    <row r="71">
      <c r="G71" s="13"/>
      <c r="H71" s="13"/>
      <c r="I71" s="13"/>
      <c r="J71" s="13"/>
      <c r="K71" s="13"/>
      <c r="L71" s="13"/>
      <c r="M71" s="13"/>
      <c r="N71" s="13"/>
      <c r="O71" s="13"/>
    </row>
    <row r="72">
      <c r="G72" s="13"/>
      <c r="H72" s="13"/>
      <c r="I72" s="13"/>
      <c r="J72" s="13"/>
      <c r="K72" s="13"/>
      <c r="L72" s="13"/>
      <c r="M72" s="13"/>
      <c r="N72" s="13"/>
      <c r="O72" s="13"/>
    </row>
    <row r="73">
      <c r="G73" s="13"/>
      <c r="H73" s="13"/>
      <c r="I73" s="13"/>
      <c r="J73" s="13"/>
      <c r="K73" s="13"/>
      <c r="L73" s="13"/>
      <c r="M73" s="13"/>
      <c r="N73" s="13"/>
      <c r="O73" s="13"/>
    </row>
    <row r="74">
      <c r="G74" s="13"/>
      <c r="H74" s="13"/>
      <c r="I74" s="13"/>
      <c r="J74" s="13"/>
      <c r="K74" s="13"/>
      <c r="L74" s="13"/>
      <c r="M74" s="13"/>
      <c r="N74" s="13"/>
      <c r="O74" s="13"/>
    </row>
    <row r="75">
      <c r="G75" s="13"/>
      <c r="H75" s="13"/>
      <c r="I75" s="13"/>
      <c r="J75" s="13"/>
      <c r="K75" s="13"/>
      <c r="L75" s="13"/>
      <c r="M75" s="13"/>
      <c r="N75" s="13"/>
      <c r="O75" s="13"/>
    </row>
    <row r="76">
      <c r="G76" s="13"/>
      <c r="H76" s="13"/>
      <c r="I76" s="13"/>
      <c r="J76" s="13"/>
      <c r="K76" s="13"/>
      <c r="L76" s="13"/>
      <c r="M76" s="13"/>
      <c r="N76" s="13"/>
      <c r="O76" s="13"/>
    </row>
  </sheetData>
  <mergeCells count="3">
    <mergeCell ref="I2:I3"/>
    <mergeCell ref="I4:I7"/>
    <mergeCell ref="I8:I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</cols>
  <sheetData>
    <row r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/>
      <c r="G1" s="69">
        <v>44669.0</v>
      </c>
      <c r="H1" s="70" t="s">
        <v>0</v>
      </c>
      <c r="I1" s="70" t="s">
        <v>1</v>
      </c>
      <c r="J1" s="70" t="s">
        <v>2</v>
      </c>
      <c r="K1" s="70" t="s">
        <v>3</v>
      </c>
      <c r="L1" s="70" t="s">
        <v>4</v>
      </c>
      <c r="M1" s="7"/>
      <c r="N1" s="37"/>
      <c r="O1" s="37" t="s">
        <v>37</v>
      </c>
      <c r="P1" s="71" t="s">
        <v>0</v>
      </c>
      <c r="Q1" s="71" t="s">
        <v>1</v>
      </c>
      <c r="R1" s="71" t="s">
        <v>2</v>
      </c>
      <c r="S1" s="71" t="s">
        <v>3</v>
      </c>
      <c r="T1" s="71" t="s">
        <v>4</v>
      </c>
      <c r="U1" s="68"/>
      <c r="V1" s="72" t="s">
        <v>38</v>
      </c>
      <c r="W1" s="7"/>
      <c r="X1" s="7"/>
      <c r="Y1" s="7"/>
      <c r="Z1" s="7"/>
    </row>
    <row r="2">
      <c r="A2" s="72">
        <v>0.0</v>
      </c>
      <c r="B2" s="72">
        <v>17.0</v>
      </c>
      <c r="C2" s="72">
        <v>23.0</v>
      </c>
      <c r="D2" s="73">
        <f t="shared" ref="D2:D9" si="1">E2/B2</f>
        <v>9.044117647</v>
      </c>
      <c r="E2" s="72">
        <v>153.75</v>
      </c>
      <c r="G2" s="74" t="s">
        <v>39</v>
      </c>
      <c r="H2" s="75">
        <v>0.0</v>
      </c>
      <c r="I2" s="75">
        <v>9.0</v>
      </c>
      <c r="J2" s="75">
        <v>13.0</v>
      </c>
      <c r="K2" s="76">
        <f t="shared" ref="K2:K9" si="2">L2/I2</f>
        <v>9.838888889</v>
      </c>
      <c r="L2" s="75">
        <v>88.55</v>
      </c>
      <c r="N2" s="13"/>
      <c r="O2" s="13"/>
      <c r="P2" s="77">
        <v>0.0</v>
      </c>
      <c r="Q2" s="78">
        <f>average('419'!I2,'419'!I13,'419'!I24,'419'!I35,'418'!C2,'418'!C13,'418'!C24)</f>
        <v>22.42857143</v>
      </c>
      <c r="R2" s="78">
        <f>average('419'!J2,'419'!J13,'419'!J24,'419'!J35,'418'!D2,'418'!D13,'418'!D24)</f>
        <v>36.57142857</v>
      </c>
      <c r="S2" s="78">
        <f>average('419'!K2,'419'!K13,'419'!K24,'419'!K35,'418'!E2,'418'!E13,'418'!E24)</f>
        <v>10.96353803</v>
      </c>
      <c r="T2" s="78">
        <f>average('419'!L2,'419'!L13,'419'!L24,'419'!L35,'418'!F2,'418'!F13,'418'!F24)</f>
        <v>249.6857143</v>
      </c>
    </row>
    <row r="3">
      <c r="A3" s="72">
        <v>1.0</v>
      </c>
      <c r="B3" s="72">
        <v>12.0</v>
      </c>
      <c r="C3" s="72">
        <v>22.0</v>
      </c>
      <c r="D3" s="73">
        <f t="shared" si="1"/>
        <v>11.98333333</v>
      </c>
      <c r="E3" s="72">
        <v>143.8</v>
      </c>
      <c r="G3" s="74"/>
      <c r="H3" s="75">
        <v>1.0</v>
      </c>
      <c r="I3" s="75">
        <v>16.0</v>
      </c>
      <c r="J3" s="75">
        <v>37.0</v>
      </c>
      <c r="K3" s="76">
        <f t="shared" si="2"/>
        <v>13.809375</v>
      </c>
      <c r="L3" s="75">
        <v>220.95</v>
      </c>
      <c r="N3" s="13"/>
      <c r="O3" s="13"/>
      <c r="P3" s="77">
        <v>1.0</v>
      </c>
      <c r="Q3" s="78">
        <f>average('419'!I3,'419'!I14,'419'!I25,'419'!I36,'418'!C3,'418'!C14,'418'!C25)</f>
        <v>19.57142857</v>
      </c>
      <c r="R3" s="78">
        <f>average('419'!J3,'419'!J14,'419'!J25,'419'!J36,'418'!D3,'418'!D14,'418'!D25)</f>
        <v>35</v>
      </c>
      <c r="S3" s="78">
        <f>average('419'!K3,'419'!K14,'419'!K25,'419'!K36,'418'!E3,'418'!E14,'418'!E25)</f>
        <v>11.58730322</v>
      </c>
      <c r="T3" s="78">
        <f>average('419'!L3,'419'!L14,'419'!L25,'419'!L36,'418'!F3,'418'!F14,'418'!F25)</f>
        <v>225.6142857</v>
      </c>
    </row>
    <row r="4">
      <c r="A4" s="72">
        <v>2.0</v>
      </c>
      <c r="B4" s="72">
        <v>10.0</v>
      </c>
      <c r="C4" s="72">
        <v>16.0</v>
      </c>
      <c r="D4" s="73">
        <f t="shared" si="1"/>
        <v>11.39</v>
      </c>
      <c r="E4" s="72">
        <v>113.9</v>
      </c>
      <c r="G4" s="74"/>
      <c r="H4" s="75">
        <v>2.0</v>
      </c>
      <c r="I4" s="75">
        <v>6.0</v>
      </c>
      <c r="J4" s="75">
        <v>12.0</v>
      </c>
      <c r="K4" s="76">
        <f t="shared" si="2"/>
        <v>12.69166667</v>
      </c>
      <c r="L4" s="75">
        <v>76.15</v>
      </c>
      <c r="N4" s="13"/>
      <c r="O4" s="13"/>
      <c r="P4" s="77">
        <v>2.0</v>
      </c>
      <c r="Q4" s="78">
        <f>average('419'!I4,'419'!I15,'419'!I26,'419'!I37,'418'!C4,'418'!C15,'418'!C26)</f>
        <v>20</v>
      </c>
      <c r="R4" s="78">
        <f>average('419'!J4,'419'!J15,'419'!J26,'419'!J37,'418'!D4,'418'!D15,'418'!D26)</f>
        <v>31.71428571</v>
      </c>
      <c r="S4" s="78">
        <f>average('419'!K4,'419'!K15,'419'!K26,'419'!K37,'418'!E4,'418'!E15,'418'!E26)</f>
        <v>10.88143939</v>
      </c>
      <c r="T4" s="78">
        <f>average('419'!L4,'419'!L15,'419'!L26,'419'!L37,'418'!F4,'418'!F15,'418'!F26)</f>
        <v>212.3571429</v>
      </c>
    </row>
    <row r="5">
      <c r="A5" s="72">
        <v>3.0</v>
      </c>
      <c r="B5" s="72">
        <v>13.0</v>
      </c>
      <c r="C5" s="72">
        <v>28.0</v>
      </c>
      <c r="D5" s="73">
        <f t="shared" si="1"/>
        <v>13.84230769</v>
      </c>
      <c r="E5" s="72">
        <v>179.95</v>
      </c>
      <c r="G5" s="74"/>
      <c r="H5" s="75">
        <v>3.0</v>
      </c>
      <c r="I5" s="75">
        <v>18.0</v>
      </c>
      <c r="J5" s="75">
        <v>29.0</v>
      </c>
      <c r="K5" s="76">
        <f t="shared" si="2"/>
        <v>10.55</v>
      </c>
      <c r="L5" s="75">
        <v>189.9</v>
      </c>
      <c r="N5" s="13"/>
      <c r="O5" s="13"/>
      <c r="P5" s="77">
        <v>3.0</v>
      </c>
      <c r="Q5" s="78">
        <f>average('419'!I5,'419'!I16,'419'!I27,'419'!I38,'418'!C5,'418'!C16,'418'!C27)</f>
        <v>25</v>
      </c>
      <c r="R5" s="78">
        <f>average('419'!J5,'419'!J16,'419'!J27,'419'!J38,'418'!D5,'418'!D16,'418'!D27)</f>
        <v>40.71428571</v>
      </c>
      <c r="S5" s="78">
        <f>average('419'!K5,'419'!K16,'419'!K27,'419'!K38,'418'!E5,'418'!E16,'418'!E27)</f>
        <v>10.62952962</v>
      </c>
      <c r="T5" s="78">
        <f>average('419'!L5,'419'!L16,'419'!L27,'419'!L38,'418'!F5,'418'!F16,'418'!F27)</f>
        <v>260.2</v>
      </c>
    </row>
    <row r="6">
      <c r="A6" s="72">
        <v>4.0</v>
      </c>
      <c r="B6" s="72">
        <v>21.0</v>
      </c>
      <c r="C6" s="72">
        <v>27.0</v>
      </c>
      <c r="D6" s="73">
        <f t="shared" si="1"/>
        <v>8.166666667</v>
      </c>
      <c r="E6" s="72">
        <v>171.5</v>
      </c>
      <c r="G6" s="74"/>
      <c r="H6" s="75">
        <v>4.0</v>
      </c>
      <c r="I6" s="75">
        <v>20.0</v>
      </c>
      <c r="J6" s="75">
        <v>31.0</v>
      </c>
      <c r="K6" s="76">
        <f t="shared" si="2"/>
        <v>11.29</v>
      </c>
      <c r="L6" s="75">
        <v>225.8</v>
      </c>
      <c r="N6" s="13"/>
      <c r="O6" s="13"/>
      <c r="P6" s="77">
        <v>4.0</v>
      </c>
      <c r="Q6" s="78">
        <f>average('419'!I6,'419'!I17,'419'!I28,'419'!I39,'418'!C6,'418'!C17,'418'!C28)</f>
        <v>26.14285714</v>
      </c>
      <c r="R6" s="78">
        <f>average('419'!J6,'419'!J17,'419'!J28,'419'!J39,'418'!D6,'418'!D17,'418'!D28)</f>
        <v>39</v>
      </c>
      <c r="S6" s="78">
        <f>average('419'!K6,'419'!K17,'419'!K28,'419'!K39,'418'!E6,'418'!E17,'418'!E28)</f>
        <v>9.629586168</v>
      </c>
      <c r="T6" s="78">
        <f>average('419'!L6,'419'!L17,'419'!L28,'419'!L39,'418'!F6,'418'!F17,'418'!F28)</f>
        <v>253</v>
      </c>
    </row>
    <row r="7">
      <c r="A7" s="72">
        <v>5.0</v>
      </c>
      <c r="B7" s="72">
        <v>20.0</v>
      </c>
      <c r="C7" s="72">
        <v>33.0</v>
      </c>
      <c r="D7" s="73">
        <f t="shared" si="1"/>
        <v>10.9325</v>
      </c>
      <c r="E7" s="72">
        <v>218.65</v>
      </c>
      <c r="G7" s="74"/>
      <c r="H7" s="75">
        <v>5.0</v>
      </c>
      <c r="I7" s="75">
        <v>14.0</v>
      </c>
      <c r="J7" s="75">
        <v>23.0</v>
      </c>
      <c r="K7" s="76">
        <f t="shared" si="2"/>
        <v>11.43214286</v>
      </c>
      <c r="L7" s="75">
        <v>160.05</v>
      </c>
      <c r="N7" s="13"/>
      <c r="O7" s="13"/>
      <c r="P7" s="77">
        <v>5.0</v>
      </c>
      <c r="Q7" s="78">
        <f>average('419'!I7,'419'!I18,'419'!I29,'419'!I40,'418'!C7,'418'!C18,'418'!C29)</f>
        <v>23.42857143</v>
      </c>
      <c r="R7" s="78">
        <f>average('419'!J7,'419'!J18,'419'!J29,'419'!J40,'418'!D7,'418'!D18,'418'!D29)</f>
        <v>37.28571429</v>
      </c>
      <c r="S7" s="78">
        <f>average('419'!K7,'419'!K18,'419'!K29,'419'!K40,'418'!E7,'418'!E18,'418'!E29)</f>
        <v>10.60373293</v>
      </c>
      <c r="T7" s="78">
        <f>average('419'!L7,'419'!L18,'419'!L29,'419'!L40,'418'!F7,'418'!F18,'418'!F29)</f>
        <v>247.9</v>
      </c>
    </row>
    <row r="8">
      <c r="A8" s="72">
        <v>6.0</v>
      </c>
      <c r="B8" s="72">
        <v>15.0</v>
      </c>
      <c r="C8" s="72">
        <v>24.0</v>
      </c>
      <c r="D8" s="73">
        <f t="shared" si="1"/>
        <v>11.01</v>
      </c>
      <c r="E8" s="72">
        <v>165.15</v>
      </c>
      <c r="G8" s="74"/>
      <c r="H8" s="75">
        <v>6.0</v>
      </c>
      <c r="I8" s="75">
        <v>15.0</v>
      </c>
      <c r="J8" s="75">
        <v>23.0</v>
      </c>
      <c r="K8" s="76">
        <f t="shared" si="2"/>
        <v>10.85</v>
      </c>
      <c r="L8" s="75">
        <v>162.75</v>
      </c>
      <c r="N8" s="13"/>
      <c r="O8" s="13"/>
      <c r="P8" s="77">
        <v>6.0</v>
      </c>
      <c r="Q8" s="78">
        <f>'419'!I8+'419'!I19+'419'!I30+'419'!I41+'418'!C8+'418'!C19/6</f>
        <v>108.1666667</v>
      </c>
      <c r="R8" s="78">
        <f>average('419'!J8,'419'!J19,'419'!J30,'419'!J41,'418'!D8,'418'!D19,'418'!D30)</f>
        <v>34.57142857</v>
      </c>
      <c r="S8" s="78">
        <f>average('419'!K8,'419'!K19,'419'!K30,'419'!K41,'418'!E8,'418'!E19,'418'!E30)</f>
        <v>10.59358636</v>
      </c>
      <c r="T8" s="78">
        <f>average('419'!L8,'419'!L19,'419'!L30,'419'!L41,'418'!F8,'418'!F19,'418'!F30)</f>
        <v>235.5357143</v>
      </c>
    </row>
    <row r="9">
      <c r="A9" s="72">
        <v>7.0</v>
      </c>
      <c r="B9" s="72">
        <v>18.0</v>
      </c>
      <c r="C9" s="72">
        <v>19.0</v>
      </c>
      <c r="D9" s="73">
        <f t="shared" si="1"/>
        <v>6.916666667</v>
      </c>
      <c r="E9" s="72">
        <v>124.5</v>
      </c>
      <c r="G9" s="74"/>
      <c r="H9" s="75">
        <v>7.0</v>
      </c>
      <c r="I9" s="75">
        <v>13.0</v>
      </c>
      <c r="J9" s="75">
        <v>18.0</v>
      </c>
      <c r="K9" s="76">
        <f t="shared" si="2"/>
        <v>8.919230769</v>
      </c>
      <c r="L9" s="75">
        <v>115.95</v>
      </c>
      <c r="N9" s="13"/>
      <c r="O9" s="13"/>
      <c r="P9" s="77">
        <v>7.0</v>
      </c>
      <c r="Q9" s="78">
        <f>'419'!I9+'419'!I20+'419'!I31+'419'!I42+'418'!C9+'418'!C20/6</f>
        <v>96.83333333</v>
      </c>
      <c r="R9" s="78">
        <f>average('419'!J9,'419'!J20,'419'!J31,'419'!J42,'418'!D9,'418'!D20,'418'!D31)</f>
        <v>21.14285714</v>
      </c>
      <c r="S9" s="78">
        <f>average('419'!K9,'419'!K20,'419'!K31,'419'!K42,'418'!E9,'418'!E20,'418'!E31)</f>
        <v>7.602546906</v>
      </c>
      <c r="T9" s="78">
        <f>average('419'!L9,'419'!L20,'419'!L31,'419'!L42,'418'!F9,'418'!F20,'418'!F31)</f>
        <v>135.1357143</v>
      </c>
    </row>
    <row r="10">
      <c r="G10" s="72" t="s">
        <v>40</v>
      </c>
      <c r="H10" s="13"/>
      <c r="I10" s="13">
        <f t="shared" ref="I10:L10" si="3">AVERAGE(I2:I9)</f>
        <v>13.875</v>
      </c>
      <c r="J10" s="13">
        <f t="shared" si="3"/>
        <v>23.25</v>
      </c>
      <c r="K10" s="79">
        <f t="shared" si="3"/>
        <v>11.17266302</v>
      </c>
      <c r="L10" s="13">
        <f t="shared" si="3"/>
        <v>155.0125</v>
      </c>
      <c r="N10" s="13"/>
      <c r="O10" s="13"/>
      <c r="P10" s="13"/>
      <c r="Q10" s="13"/>
      <c r="R10" s="13"/>
      <c r="S10" s="13"/>
      <c r="T10" s="13"/>
    </row>
    <row r="11">
      <c r="H11" s="13"/>
      <c r="I11" s="13"/>
      <c r="J11" s="13"/>
      <c r="K11" s="13"/>
      <c r="L11" s="13"/>
      <c r="N11" s="13"/>
      <c r="O11" s="13"/>
      <c r="P11" s="13"/>
      <c r="Q11" s="13"/>
      <c r="R11" s="13"/>
      <c r="S11" s="13"/>
      <c r="T11" s="13"/>
    </row>
    <row r="12">
      <c r="G12" s="80">
        <v>44670.0</v>
      </c>
      <c r="H12" s="81" t="s">
        <v>0</v>
      </c>
      <c r="I12" s="81" t="s">
        <v>1</v>
      </c>
      <c r="J12" s="81" t="s">
        <v>2</v>
      </c>
      <c r="K12" s="81" t="s">
        <v>3</v>
      </c>
      <c r="L12" s="81" t="s">
        <v>4</v>
      </c>
      <c r="N12" s="37"/>
      <c r="O12" s="37" t="s">
        <v>41</v>
      </c>
      <c r="P12" s="71" t="s">
        <v>0</v>
      </c>
      <c r="Q12" s="71" t="s">
        <v>1</v>
      </c>
      <c r="R12" s="71" t="s">
        <v>2</v>
      </c>
      <c r="S12" s="71" t="s">
        <v>3</v>
      </c>
      <c r="T12" s="71" t="s">
        <v>4</v>
      </c>
      <c r="U12" s="82" t="s">
        <v>7</v>
      </c>
      <c r="V12" s="37"/>
      <c r="W12" s="82" t="s">
        <v>42</v>
      </c>
    </row>
    <row r="13">
      <c r="G13" s="83" t="s">
        <v>43</v>
      </c>
      <c r="H13" s="84">
        <v>0.0</v>
      </c>
      <c r="I13" s="84">
        <v>17.0</v>
      </c>
      <c r="J13" s="84">
        <v>23.0</v>
      </c>
      <c r="K13" s="85">
        <f t="shared" ref="K13:K20" si="4">L13/I13</f>
        <v>9.044117647</v>
      </c>
      <c r="L13" s="84">
        <v>153.75</v>
      </c>
      <c r="N13" s="45">
        <v>1.0</v>
      </c>
      <c r="O13" s="13"/>
      <c r="P13" s="77">
        <v>0.0</v>
      </c>
      <c r="Q13" s="86">
        <f>average('419'!I2,'419'!I13,'419'!I24,'419'!I35)</f>
        <v>19</v>
      </c>
      <c r="R13" s="86">
        <f>average('419'!J2,'419'!J13,'419'!J24,'419'!J35)</f>
        <v>30.75</v>
      </c>
      <c r="S13" s="86">
        <f>average('419'!K2,'419'!K13,'419'!K24,'419'!K35)</f>
        <v>10.91807784</v>
      </c>
      <c r="T13" s="86">
        <f>average('419'!L2,'419'!L13,'419'!L24,'419'!L35)</f>
        <v>213.275</v>
      </c>
      <c r="U13" s="87">
        <f t="shared" ref="U13:U20" si="5">R13/Q13</f>
        <v>1.618421053</v>
      </c>
      <c r="V13" s="77"/>
      <c r="W13" s="73">
        <f>AVERAGE(Q13:Q20)</f>
        <v>18.40625</v>
      </c>
    </row>
    <row r="14">
      <c r="G14" s="83"/>
      <c r="H14" s="84">
        <v>1.0</v>
      </c>
      <c r="I14" s="84">
        <v>12.0</v>
      </c>
      <c r="J14" s="84">
        <v>22.0</v>
      </c>
      <c r="K14" s="85">
        <f t="shared" si="4"/>
        <v>11.98333333</v>
      </c>
      <c r="L14" s="84">
        <v>143.8</v>
      </c>
      <c r="N14" s="45">
        <v>2.0</v>
      </c>
      <c r="O14" s="13"/>
      <c r="P14" s="77">
        <v>1.0</v>
      </c>
      <c r="Q14" s="86">
        <f>average('419'!I3,'419'!I14,'419'!I25,'419'!I36)</f>
        <v>16.5</v>
      </c>
      <c r="R14" s="86">
        <f>average('419'!J3,'419'!J14,'419'!J25,'419'!J36)</f>
        <v>30.5</v>
      </c>
      <c r="S14" s="86">
        <f>average('419'!K3,'419'!K14,'419'!K25,'419'!K36)</f>
        <v>11.85880208</v>
      </c>
      <c r="T14" s="86">
        <f>average('419'!L3,'419'!L14,'419'!L25,'419'!L36)</f>
        <v>193.825</v>
      </c>
      <c r="U14" s="87">
        <f t="shared" si="5"/>
        <v>1.848484848</v>
      </c>
      <c r="V14" s="77"/>
      <c r="W14" s="82" t="s">
        <v>44</v>
      </c>
    </row>
    <row r="15">
      <c r="G15" s="83"/>
      <c r="H15" s="84">
        <v>2.0</v>
      </c>
      <c r="I15" s="84">
        <v>10.0</v>
      </c>
      <c r="J15" s="84">
        <v>16.0</v>
      </c>
      <c r="K15" s="85">
        <f t="shared" si="4"/>
        <v>11.39</v>
      </c>
      <c r="L15" s="84">
        <v>113.9</v>
      </c>
      <c r="N15" s="45">
        <v>3.0</v>
      </c>
      <c r="O15" s="13"/>
      <c r="P15" s="77">
        <v>2.0</v>
      </c>
      <c r="Q15" s="86">
        <f>average('419'!I4,'419'!I15,'419'!I26,'419'!I37)</f>
        <v>14.75</v>
      </c>
      <c r="R15" s="86">
        <f>average('419'!J4,'419'!J15,'419'!J26,'419'!J37)</f>
        <v>23.25</v>
      </c>
      <c r="S15" s="86">
        <f>average('419'!K4,'419'!K15,'419'!K26,'419'!K37)</f>
        <v>11.11100108</v>
      </c>
      <c r="T15" s="86">
        <f>average('419'!L4,'419'!L15,'419'!L26,'419'!L37)</f>
        <v>156.975</v>
      </c>
      <c r="U15" s="87">
        <f t="shared" si="5"/>
        <v>1.576271186</v>
      </c>
      <c r="V15" s="77"/>
      <c r="W15" s="73">
        <f>average(R13:R20)</f>
        <v>28.5625</v>
      </c>
    </row>
    <row r="16">
      <c r="G16" s="83"/>
      <c r="H16" s="84">
        <v>3.0</v>
      </c>
      <c r="I16" s="84">
        <v>13.0</v>
      </c>
      <c r="J16" s="84">
        <v>28.0</v>
      </c>
      <c r="K16" s="85">
        <f t="shared" si="4"/>
        <v>13.84230769</v>
      </c>
      <c r="L16" s="84">
        <v>179.95</v>
      </c>
      <c r="N16" s="45">
        <v>4.0</v>
      </c>
      <c r="O16" s="13"/>
      <c r="P16" s="77">
        <v>3.0</v>
      </c>
      <c r="Q16" s="86">
        <f>average('419'!I5,'419'!I16,'419'!I27,'419'!I38)</f>
        <v>20.75</v>
      </c>
      <c r="R16" s="86">
        <f>average('419'!J5,'419'!J16,'419'!J27,'419'!J38)</f>
        <v>34.75</v>
      </c>
      <c r="S16" s="86">
        <f>average('419'!K5,'419'!K16,'419'!K27,'419'!K38)</f>
        <v>11.0823547</v>
      </c>
      <c r="T16" s="86">
        <f>average('419'!L5,'419'!L16,'419'!L27,'419'!L38)</f>
        <v>222.775</v>
      </c>
      <c r="U16" s="87">
        <f t="shared" si="5"/>
        <v>1.674698795</v>
      </c>
      <c r="V16" s="77"/>
    </row>
    <row r="17">
      <c r="G17" s="83"/>
      <c r="H17" s="84">
        <v>4.0</v>
      </c>
      <c r="I17" s="84">
        <v>21.0</v>
      </c>
      <c r="J17" s="84">
        <v>27.0</v>
      </c>
      <c r="K17" s="85">
        <f t="shared" si="4"/>
        <v>8.166666667</v>
      </c>
      <c r="L17" s="84">
        <v>171.5</v>
      </c>
      <c r="N17" s="45">
        <v>5.0</v>
      </c>
      <c r="O17" s="13"/>
      <c r="P17" s="77">
        <v>4.0</v>
      </c>
      <c r="Q17" s="86">
        <f>average('419'!I6,'419'!I17,'419'!I28,'419'!I39)</f>
        <v>21.75</v>
      </c>
      <c r="R17" s="86">
        <f>average('419'!J6,'419'!J17,'419'!J28,'419'!J39)</f>
        <v>32</v>
      </c>
      <c r="S17" s="86">
        <f>average('419'!K6,'419'!K17,'419'!K28,'419'!K39)</f>
        <v>9.678204365</v>
      </c>
      <c r="T17" s="86">
        <f>average('419'!L6,'419'!L17,'419'!L28,'419'!L39)</f>
        <v>211.8125</v>
      </c>
      <c r="U17" s="87">
        <f t="shared" si="5"/>
        <v>1.471264368</v>
      </c>
      <c r="V17" s="77"/>
    </row>
    <row r="18">
      <c r="G18" s="83"/>
      <c r="H18" s="84">
        <v>5.0</v>
      </c>
      <c r="I18" s="84">
        <v>20.0</v>
      </c>
      <c r="J18" s="84">
        <v>33.0</v>
      </c>
      <c r="K18" s="85">
        <f t="shared" si="4"/>
        <v>10.9325</v>
      </c>
      <c r="L18" s="84">
        <v>218.65</v>
      </c>
      <c r="N18" s="45">
        <v>6.0</v>
      </c>
      <c r="O18" s="13"/>
      <c r="P18" s="77">
        <v>5.0</v>
      </c>
      <c r="Q18" s="86">
        <f>average('419'!I7,'419'!I18,'419'!I29,'419'!I40)</f>
        <v>16.5</v>
      </c>
      <c r="R18" s="86">
        <f>average('419'!J7,'419'!J18,'419'!J29,'419'!J40)</f>
        <v>26.5</v>
      </c>
      <c r="S18" s="86">
        <f>average('419'!K7,'419'!K18,'419'!K29,'419'!K40)</f>
        <v>10.65603926</v>
      </c>
      <c r="T18" s="86">
        <f>average('419'!L7,'419'!L18,'419'!L29,'419'!L40)</f>
        <v>176.15</v>
      </c>
      <c r="U18" s="87">
        <f t="shared" si="5"/>
        <v>1.606060606</v>
      </c>
      <c r="V18" s="77"/>
    </row>
    <row r="19">
      <c r="G19" s="83"/>
      <c r="H19" s="84">
        <v>6.0</v>
      </c>
      <c r="I19" s="84">
        <v>15.0</v>
      </c>
      <c r="J19" s="84">
        <v>24.0</v>
      </c>
      <c r="K19" s="85">
        <f t="shared" si="4"/>
        <v>11.01</v>
      </c>
      <c r="L19" s="84">
        <v>165.15</v>
      </c>
      <c r="N19" s="45">
        <v>7.0</v>
      </c>
      <c r="O19" s="13"/>
      <c r="P19" s="77">
        <v>6.0</v>
      </c>
      <c r="Q19" s="86">
        <f>average('419'!I8,'419'!I19,'419'!I30,'419'!I41)</f>
        <v>20.75</v>
      </c>
      <c r="R19" s="86">
        <f>average('419'!J8,'419'!J19,'419'!J30,'419'!J41)</f>
        <v>29.75</v>
      </c>
      <c r="S19" s="86">
        <f>average('419'!K8,'419'!K19,'419'!K30,'419'!K41)</f>
        <v>10.15271285</v>
      </c>
      <c r="T19" s="86">
        <f>average('419'!L8,'419'!L19,'419'!L30,'419'!L41)</f>
        <v>205.7125</v>
      </c>
      <c r="U19" s="87">
        <f t="shared" si="5"/>
        <v>1.43373494</v>
      </c>
      <c r="V19" s="77"/>
    </row>
    <row r="20">
      <c r="G20" s="83"/>
      <c r="H20" s="84">
        <v>7.0</v>
      </c>
      <c r="I20" s="84">
        <v>18.0</v>
      </c>
      <c r="J20" s="84">
        <v>19.0</v>
      </c>
      <c r="K20" s="85">
        <f t="shared" si="4"/>
        <v>6.916666667</v>
      </c>
      <c r="L20" s="84">
        <v>124.5</v>
      </c>
      <c r="N20" s="45">
        <v>8.0</v>
      </c>
      <c r="O20" s="13"/>
      <c r="P20" s="77">
        <v>7.0</v>
      </c>
      <c r="Q20" s="86">
        <f>average('419'!I9,'419'!I20,'419'!I31,'419'!I42)</f>
        <v>17.25</v>
      </c>
      <c r="R20" s="86">
        <f>average('419'!J9,'419'!J20,'419'!J31,'419'!J42)</f>
        <v>21</v>
      </c>
      <c r="S20" s="86">
        <f>average('419'!K9,'419'!K20,'419'!K31,'419'!K42)</f>
        <v>7.717446581</v>
      </c>
      <c r="T20" s="86">
        <f>average('419'!L9,'419'!L20,'419'!L31,'419'!L42)</f>
        <v>131.425</v>
      </c>
      <c r="U20" s="87">
        <f t="shared" si="5"/>
        <v>1.217391304</v>
      </c>
      <c r="V20" s="77"/>
    </row>
    <row r="21">
      <c r="H21" s="13"/>
      <c r="I21" s="13">
        <f t="shared" ref="I21:L21" si="6">AVERAGE(I13:I20)</f>
        <v>15.75</v>
      </c>
      <c r="J21" s="13">
        <f t="shared" si="6"/>
        <v>24</v>
      </c>
      <c r="K21" s="79">
        <f t="shared" si="6"/>
        <v>10.410699</v>
      </c>
      <c r="L21" s="13">
        <f t="shared" si="6"/>
        <v>158.9</v>
      </c>
      <c r="N21" s="13"/>
      <c r="O21" s="13"/>
      <c r="P21" s="13"/>
      <c r="Q21" s="13"/>
      <c r="R21" s="13"/>
      <c r="S21" s="13"/>
      <c r="T21" s="13"/>
      <c r="U21" s="87">
        <f>AVERAGE(U13:U20)</f>
        <v>1.555790888</v>
      </c>
    </row>
    <row r="22">
      <c r="H22" s="13"/>
      <c r="I22" s="13"/>
      <c r="J22" s="13"/>
      <c r="K22" s="13"/>
      <c r="L22" s="13"/>
    </row>
    <row r="23">
      <c r="G23" s="88">
        <v>44671.0</v>
      </c>
      <c r="H23" s="89" t="s">
        <v>0</v>
      </c>
      <c r="I23" s="89" t="s">
        <v>1</v>
      </c>
      <c r="J23" s="89" t="s">
        <v>2</v>
      </c>
      <c r="K23" s="89" t="s">
        <v>3</v>
      </c>
      <c r="L23" s="89" t="s">
        <v>4</v>
      </c>
    </row>
    <row r="24">
      <c r="G24" s="90" t="s">
        <v>45</v>
      </c>
      <c r="H24" s="91">
        <v>0.0</v>
      </c>
      <c r="I24" s="91">
        <v>17.0</v>
      </c>
      <c r="J24" s="91">
        <v>31.0</v>
      </c>
      <c r="K24" s="92">
        <f t="shared" ref="K24:K31" si="7">L24/I24</f>
        <v>12.95294118</v>
      </c>
      <c r="L24" s="91">
        <v>220.2</v>
      </c>
    </row>
    <row r="25">
      <c r="G25" s="90"/>
      <c r="H25" s="91">
        <v>1.0</v>
      </c>
      <c r="I25" s="91">
        <v>18.0</v>
      </c>
      <c r="J25" s="91">
        <v>29.0</v>
      </c>
      <c r="K25" s="92">
        <f t="shared" si="7"/>
        <v>11.15</v>
      </c>
      <c r="L25" s="91">
        <v>200.7</v>
      </c>
    </row>
    <row r="26">
      <c r="G26" s="90"/>
      <c r="H26" s="91">
        <v>2.0</v>
      </c>
      <c r="I26" s="91">
        <v>22.0</v>
      </c>
      <c r="J26" s="91">
        <v>33.0</v>
      </c>
      <c r="K26" s="92">
        <f t="shared" si="7"/>
        <v>10.24090909</v>
      </c>
      <c r="L26" s="91">
        <v>225.3</v>
      </c>
    </row>
    <row r="27">
      <c r="G27" s="90"/>
      <c r="H27" s="91">
        <v>3.0</v>
      </c>
      <c r="I27" s="91">
        <v>27.0</v>
      </c>
      <c r="J27" s="91">
        <v>48.0</v>
      </c>
      <c r="K27" s="92">
        <f t="shared" si="7"/>
        <v>11.41111111</v>
      </c>
      <c r="L27" s="91">
        <v>308.1</v>
      </c>
    </row>
    <row r="28">
      <c r="G28" s="90"/>
      <c r="H28" s="91">
        <v>4.0</v>
      </c>
      <c r="I28" s="91">
        <v>28.0</v>
      </c>
      <c r="J28" s="91">
        <v>45.0</v>
      </c>
      <c r="K28" s="92">
        <f t="shared" si="7"/>
        <v>10.33392857</v>
      </c>
      <c r="L28" s="91">
        <v>289.35</v>
      </c>
    </row>
    <row r="29">
      <c r="G29" s="90"/>
      <c r="H29" s="91">
        <v>5.0</v>
      </c>
      <c r="I29" s="91">
        <v>13.0</v>
      </c>
      <c r="J29" s="91">
        <v>20.0</v>
      </c>
      <c r="K29" s="92">
        <f t="shared" si="7"/>
        <v>9.838461538</v>
      </c>
      <c r="L29" s="91">
        <v>127.9</v>
      </c>
    </row>
    <row r="30">
      <c r="G30" s="90"/>
      <c r="H30" s="91">
        <v>6.0</v>
      </c>
      <c r="I30" s="91">
        <v>34.0</v>
      </c>
      <c r="J30" s="91">
        <v>44.0</v>
      </c>
      <c r="K30" s="92">
        <f t="shared" si="7"/>
        <v>9.245588235</v>
      </c>
      <c r="L30" s="91">
        <v>314.35</v>
      </c>
    </row>
    <row r="31">
      <c r="G31" s="90"/>
      <c r="H31" s="91">
        <v>7.0</v>
      </c>
      <c r="I31" s="91">
        <v>18.0</v>
      </c>
      <c r="J31" s="91">
        <v>23.0</v>
      </c>
      <c r="K31" s="92">
        <f t="shared" si="7"/>
        <v>7.713888889</v>
      </c>
      <c r="L31" s="91">
        <v>138.85</v>
      </c>
    </row>
    <row r="32">
      <c r="H32" s="13"/>
      <c r="I32" s="13">
        <f t="shared" ref="I32:L32" si="8">AVERAGE(I24:I31)</f>
        <v>22.125</v>
      </c>
      <c r="J32" s="13">
        <f t="shared" si="8"/>
        <v>34.125</v>
      </c>
      <c r="K32" s="79">
        <f t="shared" si="8"/>
        <v>10.36085358</v>
      </c>
      <c r="L32" s="13">
        <f t="shared" si="8"/>
        <v>228.09375</v>
      </c>
    </row>
    <row r="33">
      <c r="H33" s="13"/>
      <c r="I33" s="13"/>
      <c r="J33" s="13"/>
      <c r="K33" s="13"/>
      <c r="L33" s="13"/>
    </row>
    <row r="34">
      <c r="G34" s="93">
        <v>44672.0</v>
      </c>
      <c r="H34" s="94" t="s">
        <v>0</v>
      </c>
      <c r="I34" s="94" t="s">
        <v>1</v>
      </c>
      <c r="J34" s="94" t="s">
        <v>2</v>
      </c>
      <c r="K34" s="94" t="s">
        <v>3</v>
      </c>
      <c r="L34" s="94" t="s">
        <v>4</v>
      </c>
    </row>
    <row r="35">
      <c r="G35" s="95" t="s">
        <v>46</v>
      </c>
      <c r="H35" s="96">
        <v>0.0</v>
      </c>
      <c r="I35" s="96">
        <v>33.0</v>
      </c>
      <c r="J35" s="96">
        <v>56.0</v>
      </c>
      <c r="K35" s="97">
        <f t="shared" ref="K35:K42" si="9">L35/I35</f>
        <v>11.83636364</v>
      </c>
      <c r="L35" s="96">
        <v>390.6</v>
      </c>
    </row>
    <row r="36">
      <c r="G36" s="95"/>
      <c r="H36" s="96">
        <v>1.0</v>
      </c>
      <c r="I36" s="96">
        <v>20.0</v>
      </c>
      <c r="J36" s="96">
        <v>34.0</v>
      </c>
      <c r="K36" s="97">
        <f t="shared" si="9"/>
        <v>10.4925</v>
      </c>
      <c r="L36" s="96">
        <v>209.85</v>
      </c>
    </row>
    <row r="37">
      <c r="G37" s="95"/>
      <c r="H37" s="96">
        <v>2.0</v>
      </c>
      <c r="I37" s="96">
        <v>21.0</v>
      </c>
      <c r="J37" s="96">
        <v>32.0</v>
      </c>
      <c r="K37" s="97">
        <f t="shared" si="9"/>
        <v>10.12142857</v>
      </c>
      <c r="L37" s="96">
        <v>212.55</v>
      </c>
    </row>
    <row r="38">
      <c r="G38" s="95"/>
      <c r="H38" s="96">
        <v>3.0</v>
      </c>
      <c r="I38" s="96">
        <v>25.0</v>
      </c>
      <c r="J38" s="96">
        <v>34.0</v>
      </c>
      <c r="K38" s="97">
        <f t="shared" si="9"/>
        <v>8.526</v>
      </c>
      <c r="L38" s="96">
        <v>213.15</v>
      </c>
    </row>
    <row r="39">
      <c r="G39" s="95"/>
      <c r="H39" s="96">
        <v>4.0</v>
      </c>
      <c r="I39" s="96">
        <v>18.0</v>
      </c>
      <c r="J39" s="96">
        <v>25.0</v>
      </c>
      <c r="K39" s="97">
        <f t="shared" si="9"/>
        <v>8.922222222</v>
      </c>
      <c r="L39" s="96">
        <v>160.6</v>
      </c>
    </row>
    <row r="40">
      <c r="G40" s="95"/>
      <c r="H40" s="96">
        <v>5.0</v>
      </c>
      <c r="I40" s="96">
        <v>19.0</v>
      </c>
      <c r="J40" s="96">
        <v>30.0</v>
      </c>
      <c r="K40" s="97">
        <f t="shared" si="9"/>
        <v>10.42105263</v>
      </c>
      <c r="L40" s="96">
        <v>198.0</v>
      </c>
    </row>
    <row r="41">
      <c r="G41" s="95"/>
      <c r="H41" s="96">
        <v>6.0</v>
      </c>
      <c r="I41" s="96">
        <v>19.0</v>
      </c>
      <c r="J41" s="96">
        <v>28.0</v>
      </c>
      <c r="K41" s="97">
        <f t="shared" si="9"/>
        <v>9.505263158</v>
      </c>
      <c r="L41" s="96">
        <v>180.6</v>
      </c>
    </row>
    <row r="42">
      <c r="G42" s="95"/>
      <c r="H42" s="96">
        <v>7.0</v>
      </c>
      <c r="I42" s="96">
        <v>20.0</v>
      </c>
      <c r="J42" s="96">
        <v>24.0</v>
      </c>
      <c r="K42" s="97">
        <f t="shared" si="9"/>
        <v>7.32</v>
      </c>
      <c r="L42" s="96">
        <v>146.4</v>
      </c>
    </row>
    <row r="43">
      <c r="H43" s="13"/>
      <c r="I43" s="13">
        <f t="shared" ref="I43:L43" si="10">AVERAGE(I35:I42)</f>
        <v>21.875</v>
      </c>
      <c r="J43" s="13">
        <f t="shared" si="10"/>
        <v>32.875</v>
      </c>
      <c r="K43" s="79">
        <f t="shared" si="10"/>
        <v>9.643103777</v>
      </c>
      <c r="L43" s="13">
        <f t="shared" si="10"/>
        <v>213.96875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88"/>
  </cols>
  <sheetData>
    <row r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2">
        <v>0.0</v>
      </c>
      <c r="B2" s="72">
        <v>17.0</v>
      </c>
      <c r="C2" s="72">
        <v>31.0</v>
      </c>
      <c r="D2" s="73">
        <f t="shared" ref="D2:D9" si="1">E2/B2</f>
        <v>12.95294118</v>
      </c>
      <c r="E2" s="72">
        <v>220.2</v>
      </c>
    </row>
    <row r="3">
      <c r="A3" s="72">
        <v>1.0</v>
      </c>
      <c r="B3" s="72">
        <v>18.0</v>
      </c>
      <c r="C3" s="72">
        <v>29.0</v>
      </c>
      <c r="D3" s="73">
        <f t="shared" si="1"/>
        <v>11.15</v>
      </c>
      <c r="E3" s="72">
        <v>200.7</v>
      </c>
    </row>
    <row r="4">
      <c r="A4" s="72">
        <v>2.0</v>
      </c>
      <c r="B4" s="72">
        <v>22.0</v>
      </c>
      <c r="C4" s="72">
        <v>33.0</v>
      </c>
      <c r="D4" s="73">
        <f t="shared" si="1"/>
        <v>10.24090909</v>
      </c>
      <c r="E4" s="72">
        <v>225.3</v>
      </c>
    </row>
    <row r="5">
      <c r="A5" s="72">
        <v>3.0</v>
      </c>
      <c r="B5" s="72">
        <v>27.0</v>
      </c>
      <c r="C5" s="72">
        <v>48.0</v>
      </c>
      <c r="D5" s="73">
        <f t="shared" si="1"/>
        <v>11.41111111</v>
      </c>
      <c r="E5" s="72">
        <v>308.1</v>
      </c>
    </row>
    <row r="6">
      <c r="A6" s="72">
        <v>4.0</v>
      </c>
      <c r="B6" s="72">
        <v>28.0</v>
      </c>
      <c r="C6" s="72">
        <v>45.0</v>
      </c>
      <c r="D6" s="73">
        <f t="shared" si="1"/>
        <v>10.33392857</v>
      </c>
      <c r="E6" s="72">
        <v>289.35</v>
      </c>
    </row>
    <row r="7">
      <c r="A7" s="72">
        <v>5.0</v>
      </c>
      <c r="B7" s="72">
        <v>13.0</v>
      </c>
      <c r="C7" s="72">
        <v>20.0</v>
      </c>
      <c r="D7" s="73">
        <f t="shared" si="1"/>
        <v>9.838461538</v>
      </c>
      <c r="E7" s="72">
        <v>127.9</v>
      </c>
    </row>
    <row r="8">
      <c r="A8" s="72">
        <v>6.0</v>
      </c>
      <c r="B8" s="72">
        <v>34.0</v>
      </c>
      <c r="C8" s="72">
        <v>44.0</v>
      </c>
      <c r="D8" s="73">
        <f t="shared" si="1"/>
        <v>9.245588235</v>
      </c>
      <c r="E8" s="72">
        <v>314.35</v>
      </c>
    </row>
    <row r="9">
      <c r="A9" s="72">
        <v>7.0</v>
      </c>
      <c r="B9" s="72">
        <v>18.0</v>
      </c>
      <c r="C9" s="72">
        <v>23.0</v>
      </c>
      <c r="D9" s="73">
        <f t="shared" si="1"/>
        <v>7.713888889</v>
      </c>
      <c r="E9" s="72">
        <v>138.85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25"/>
  </cols>
  <sheetData>
    <row r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2">
        <v>0.0</v>
      </c>
      <c r="B2" s="72">
        <v>33.0</v>
      </c>
      <c r="C2" s="72">
        <v>56.0</v>
      </c>
      <c r="D2" s="73">
        <f t="shared" ref="D2:D9" si="1">E2/B2</f>
        <v>11.83636364</v>
      </c>
      <c r="E2" s="72">
        <v>390.6</v>
      </c>
    </row>
    <row r="3">
      <c r="A3" s="72">
        <v>1.0</v>
      </c>
      <c r="B3" s="72">
        <v>20.0</v>
      </c>
      <c r="C3" s="72">
        <v>34.0</v>
      </c>
      <c r="D3" s="73">
        <f t="shared" si="1"/>
        <v>10.4925</v>
      </c>
      <c r="E3" s="72">
        <v>209.85</v>
      </c>
    </row>
    <row r="4">
      <c r="A4" s="72">
        <v>2.0</v>
      </c>
      <c r="B4" s="72">
        <v>21.0</v>
      </c>
      <c r="C4" s="72">
        <v>32.0</v>
      </c>
      <c r="D4" s="73">
        <f t="shared" si="1"/>
        <v>10.12142857</v>
      </c>
      <c r="E4" s="72">
        <v>212.55</v>
      </c>
    </row>
    <row r="5">
      <c r="A5" s="72">
        <v>3.0</v>
      </c>
      <c r="B5" s="72">
        <v>25.0</v>
      </c>
      <c r="C5" s="72">
        <v>34.0</v>
      </c>
      <c r="D5" s="73">
        <f t="shared" si="1"/>
        <v>8.526</v>
      </c>
      <c r="E5" s="72">
        <v>213.15</v>
      </c>
    </row>
    <row r="6">
      <c r="A6" s="72">
        <v>4.0</v>
      </c>
      <c r="B6" s="72">
        <v>18.0</v>
      </c>
      <c r="C6" s="72">
        <v>25.0</v>
      </c>
      <c r="D6" s="73">
        <f t="shared" si="1"/>
        <v>8.922222222</v>
      </c>
      <c r="E6" s="72">
        <v>160.6</v>
      </c>
    </row>
    <row r="7">
      <c r="A7" s="72">
        <v>5.0</v>
      </c>
      <c r="B7" s="72">
        <v>19.0</v>
      </c>
      <c r="C7" s="72">
        <v>30.0</v>
      </c>
      <c r="D7" s="73">
        <f t="shared" si="1"/>
        <v>10.42105263</v>
      </c>
      <c r="E7" s="72">
        <v>198.0</v>
      </c>
    </row>
    <row r="8">
      <c r="A8" s="72">
        <v>6.0</v>
      </c>
      <c r="B8" s="72">
        <v>19.0</v>
      </c>
      <c r="C8" s="72">
        <v>28.0</v>
      </c>
      <c r="D8" s="73">
        <f t="shared" si="1"/>
        <v>9.505263158</v>
      </c>
      <c r="E8" s="72">
        <v>180.6</v>
      </c>
    </row>
    <row r="9">
      <c r="A9" s="72">
        <v>7.0</v>
      </c>
      <c r="B9" s="72">
        <v>20.0</v>
      </c>
      <c r="C9" s="72">
        <v>24.0</v>
      </c>
      <c r="D9" s="73">
        <f t="shared" si="1"/>
        <v>7.32</v>
      </c>
      <c r="E9" s="72">
        <v>146.4</v>
      </c>
    </row>
    <row r="10">
      <c r="C10" s="72" t="s">
        <v>47</v>
      </c>
      <c r="D10" s="73">
        <f>average(D2:D9)</f>
        <v>9.643103777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</cols>
  <sheetData>
    <row r="1">
      <c r="A1" s="98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99">
        <v>0.0</v>
      </c>
      <c r="B2" s="99">
        <v>28.0</v>
      </c>
      <c r="C2" s="99">
        <v>54.0</v>
      </c>
      <c r="D2" s="100">
        <f t="shared" ref="D2:D9" si="1">E2/B2</f>
        <v>13.69285714</v>
      </c>
      <c r="E2" s="101">
        <v>383.4</v>
      </c>
    </row>
    <row r="3">
      <c r="A3" s="99">
        <v>1.0</v>
      </c>
      <c r="B3" s="99">
        <v>27.0</v>
      </c>
      <c r="C3" s="99">
        <v>43.0</v>
      </c>
      <c r="D3" s="100">
        <f t="shared" si="1"/>
        <v>11.1537037</v>
      </c>
      <c r="E3" s="101">
        <v>301.15</v>
      </c>
    </row>
    <row r="4">
      <c r="A4" s="99">
        <v>2.0</v>
      </c>
      <c r="B4" s="99">
        <v>28.0</v>
      </c>
      <c r="C4" s="99">
        <v>50.0</v>
      </c>
      <c r="D4" s="100">
        <f t="shared" si="1"/>
        <v>12.0625</v>
      </c>
      <c r="E4" s="101">
        <v>337.75</v>
      </c>
    </row>
    <row r="5">
      <c r="A5" s="99">
        <v>3.0</v>
      </c>
      <c r="B5" s="99">
        <v>33.0</v>
      </c>
      <c r="C5" s="99">
        <v>55.0</v>
      </c>
      <c r="D5" s="100">
        <f t="shared" si="1"/>
        <v>10.93787879</v>
      </c>
      <c r="E5" s="101">
        <v>360.95</v>
      </c>
    </row>
    <row r="6">
      <c r="A6" s="99">
        <v>4.0</v>
      </c>
      <c r="B6" s="99">
        <v>35.0</v>
      </c>
      <c r="C6" s="99">
        <v>58.0</v>
      </c>
      <c r="D6" s="100">
        <f t="shared" si="1"/>
        <v>11.11</v>
      </c>
      <c r="E6" s="101">
        <v>388.85</v>
      </c>
    </row>
    <row r="7">
      <c r="A7" s="99">
        <v>5.0</v>
      </c>
      <c r="B7" s="99">
        <v>34.0</v>
      </c>
      <c r="C7" s="99">
        <v>55.0</v>
      </c>
      <c r="D7" s="100">
        <f t="shared" si="1"/>
        <v>11.09558824</v>
      </c>
      <c r="E7" s="101">
        <v>377.25</v>
      </c>
    </row>
    <row r="8">
      <c r="A8" s="99">
        <v>6.0</v>
      </c>
      <c r="B8" s="99">
        <v>20.0</v>
      </c>
      <c r="C8" s="99">
        <v>34.0</v>
      </c>
      <c r="D8" s="100">
        <f t="shared" si="1"/>
        <v>12.2425</v>
      </c>
      <c r="E8" s="101">
        <v>244.85</v>
      </c>
    </row>
    <row r="9">
      <c r="A9" s="99">
        <v>7.0</v>
      </c>
      <c r="B9" s="99">
        <v>25.0</v>
      </c>
      <c r="C9" s="99">
        <v>29.0</v>
      </c>
      <c r="D9" s="100">
        <f t="shared" si="1"/>
        <v>7.518</v>
      </c>
      <c r="E9" s="101">
        <v>187.95</v>
      </c>
    </row>
    <row r="10">
      <c r="D10" s="73"/>
    </row>
    <row r="11">
      <c r="D11" s="73"/>
    </row>
    <row r="12">
      <c r="D12" s="73"/>
    </row>
    <row r="13">
      <c r="D13" s="73"/>
    </row>
    <row r="14">
      <c r="D14" s="73"/>
    </row>
    <row r="15">
      <c r="D15" s="73"/>
    </row>
    <row r="16">
      <c r="D16" s="73"/>
    </row>
    <row r="17">
      <c r="D17" s="7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</cols>
  <sheetData>
    <row r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2">
        <v>0.0</v>
      </c>
      <c r="B2" s="72">
        <v>24.0</v>
      </c>
      <c r="C2" s="72">
        <v>36.0</v>
      </c>
      <c r="D2" s="73">
        <f t="shared" ref="D2:D9" si="1">E2/B2</f>
        <v>10.14166667</v>
      </c>
      <c r="E2" s="72">
        <v>243.4</v>
      </c>
    </row>
    <row r="3">
      <c r="A3" s="72">
        <v>1.0</v>
      </c>
      <c r="B3" s="72">
        <v>19.0</v>
      </c>
      <c r="C3" s="72">
        <v>31.0</v>
      </c>
      <c r="D3" s="73">
        <f t="shared" si="1"/>
        <v>10.03421053</v>
      </c>
      <c r="E3" s="72">
        <v>190.65</v>
      </c>
    </row>
    <row r="4">
      <c r="A4" s="72">
        <v>2.0</v>
      </c>
      <c r="B4" s="72">
        <v>28.0</v>
      </c>
      <c r="C4" s="72">
        <v>41.0</v>
      </c>
      <c r="D4" s="73">
        <f t="shared" si="1"/>
        <v>9.753571429</v>
      </c>
      <c r="E4" s="72">
        <v>273.1</v>
      </c>
    </row>
    <row r="5">
      <c r="A5" s="72">
        <v>3.0</v>
      </c>
      <c r="B5" s="72">
        <v>32.0</v>
      </c>
      <c r="C5" s="72">
        <v>54.0</v>
      </c>
      <c r="D5" s="73">
        <f t="shared" si="1"/>
        <v>10.5171875</v>
      </c>
      <c r="E5" s="72">
        <v>336.55</v>
      </c>
    </row>
    <row r="6">
      <c r="A6" s="72">
        <v>4.0</v>
      </c>
      <c r="B6" s="72">
        <v>35.0</v>
      </c>
      <c r="C6" s="72">
        <v>49.0</v>
      </c>
      <c r="D6" s="73">
        <f t="shared" si="1"/>
        <v>8.634285714</v>
      </c>
      <c r="E6" s="72">
        <v>302.2</v>
      </c>
    </row>
    <row r="7">
      <c r="A7" s="72">
        <v>5.0</v>
      </c>
      <c r="B7" s="72">
        <v>42.0</v>
      </c>
      <c r="C7" s="72">
        <v>63.0</v>
      </c>
      <c r="D7" s="73">
        <f t="shared" si="1"/>
        <v>10.11547619</v>
      </c>
      <c r="E7" s="72">
        <v>424.85</v>
      </c>
    </row>
    <row r="8">
      <c r="A8" s="72">
        <v>6.0</v>
      </c>
      <c r="B8" s="72">
        <v>31.0</v>
      </c>
      <c r="C8" s="72">
        <v>53.0</v>
      </c>
      <c r="D8" s="73">
        <f t="shared" si="1"/>
        <v>11.38870968</v>
      </c>
      <c r="E8" s="72">
        <v>353.05</v>
      </c>
    </row>
    <row r="9">
      <c r="A9" s="72">
        <v>7.0</v>
      </c>
      <c r="B9" s="72">
        <v>17.0</v>
      </c>
      <c r="C9" s="72">
        <v>23.0</v>
      </c>
      <c r="D9" s="73">
        <f t="shared" si="1"/>
        <v>8.226470588</v>
      </c>
      <c r="E9" s="72">
        <v>139.85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</cols>
  <sheetData>
    <row r="1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2">
        <v>0.0</v>
      </c>
      <c r="B2" s="72">
        <v>29.0</v>
      </c>
      <c r="C2" s="72">
        <v>43.0</v>
      </c>
      <c r="D2" s="73">
        <f t="shared" ref="D2:D9" si="1">E2/B2</f>
        <v>9.237931034</v>
      </c>
      <c r="E2" s="72">
        <v>267.9</v>
      </c>
    </row>
    <row r="3">
      <c r="A3" s="72">
        <v>1.0</v>
      </c>
      <c r="B3" s="72">
        <v>25.0</v>
      </c>
      <c r="C3" s="72">
        <v>49.0</v>
      </c>
      <c r="D3" s="73">
        <f t="shared" si="1"/>
        <v>12.488</v>
      </c>
      <c r="E3" s="72">
        <v>312.2</v>
      </c>
    </row>
    <row r="4">
      <c r="A4" s="72">
        <v>2.0</v>
      </c>
      <c r="B4" s="72">
        <v>25.0</v>
      </c>
      <c r="C4" s="72">
        <v>38.0</v>
      </c>
      <c r="D4" s="73">
        <f t="shared" si="1"/>
        <v>9.91</v>
      </c>
      <c r="E4" s="72">
        <v>247.75</v>
      </c>
    </row>
    <row r="5">
      <c r="A5" s="72">
        <v>3.0</v>
      </c>
      <c r="B5" s="72">
        <v>27.0</v>
      </c>
      <c r="C5" s="72">
        <v>37.0</v>
      </c>
      <c r="D5" s="73">
        <f t="shared" si="1"/>
        <v>8.622222222</v>
      </c>
      <c r="E5" s="72">
        <v>232.8</v>
      </c>
    </row>
    <row r="6">
      <c r="A6" s="72">
        <v>4.0</v>
      </c>
      <c r="B6" s="72">
        <v>26.0</v>
      </c>
      <c r="C6" s="72">
        <v>38.0</v>
      </c>
      <c r="D6" s="73">
        <f t="shared" si="1"/>
        <v>8.95</v>
      </c>
      <c r="E6" s="72">
        <v>232.7</v>
      </c>
    </row>
    <row r="7">
      <c r="A7" s="72">
        <v>5.0</v>
      </c>
      <c r="B7" s="72">
        <v>22.0</v>
      </c>
      <c r="C7" s="72">
        <v>37.0</v>
      </c>
      <c r="D7" s="73">
        <f t="shared" si="1"/>
        <v>10.39090909</v>
      </c>
      <c r="E7" s="72">
        <v>228.6</v>
      </c>
    </row>
    <row r="8">
      <c r="A8" s="72">
        <v>6.0</v>
      </c>
      <c r="B8" s="72">
        <v>23.0</v>
      </c>
      <c r="C8" s="72">
        <v>36.0</v>
      </c>
      <c r="D8" s="73">
        <f t="shared" si="1"/>
        <v>9.913043478</v>
      </c>
      <c r="E8" s="72">
        <v>228.0</v>
      </c>
    </row>
    <row r="9">
      <c r="A9" s="72">
        <v>7.0</v>
      </c>
      <c r="B9" s="72">
        <v>14.0</v>
      </c>
      <c r="C9" s="72">
        <v>12.0</v>
      </c>
      <c r="D9" s="73">
        <f t="shared" si="1"/>
        <v>6.603571429</v>
      </c>
      <c r="E9" s="72">
        <v>92.45</v>
      </c>
    </row>
  </sheetData>
  <drawing r:id="rId1"/>
</worksheet>
</file>