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153-Appendix-C" sheetId="1" r:id="rId3"/>
    <sheet state="visible" name="EXAMPLE" sheetId="2" r:id="rId4"/>
  </sheets>
  <definedNames/>
  <calcPr/>
</workbook>
</file>

<file path=xl/sharedStrings.xml><?xml version="1.0" encoding="utf-8"?>
<sst xmlns="http://schemas.openxmlformats.org/spreadsheetml/2006/main" count="131" uniqueCount="91">
  <si>
    <t>NOTE</t>
  </si>
  <si>
    <t>Factom Protocol Doc 153 - Appendix C                                                                                   Scoring Sheet - 2019-01</t>
  </si>
  <si>
    <t>INSERT YOUR STANDING PARTY NAME HERE</t>
  </si>
  <si>
    <t>ACME ANO LLC</t>
  </si>
  <si>
    <t>Factom Governance Document Grants</t>
  </si>
  <si>
    <t>Abstain</t>
  </si>
  <si>
    <t>Approve</t>
  </si>
  <si>
    <t>Governance Grant 1</t>
  </si>
  <si>
    <t>Name of Grant</t>
  </si>
  <si>
    <t>Anchor Master Continuation (2018-12-09 -&gt; 2019-03-09)</t>
  </si>
  <si>
    <t xml:space="preserve">This standing party approves of all governance grants, but abstains from voting on Governance grant 2 and 4.                                                                                                                                                   </t>
  </si>
  <si>
    <t>Governance Grant 2</t>
  </si>
  <si>
    <t>Governance Grant 3</t>
  </si>
  <si>
    <t>Governance Grant 4</t>
  </si>
  <si>
    <t>Governance Grant 5</t>
  </si>
  <si>
    <t>Factom Grant Applications</t>
  </si>
  <si>
    <t>Grant Rank</t>
  </si>
  <si>
    <t>Anchor Master (2019-03-09 -&gt; 2019-06-09)</t>
  </si>
  <si>
    <t>Oracle Master Continuation (2018-12-09 -&gt; 2019-03-09)</t>
  </si>
  <si>
    <t>Oracle Master (2019-03-09 -&gt; 2019-06-09)</t>
  </si>
  <si>
    <t>Grant application 1</t>
  </si>
  <si>
    <t>Guide compensation (2018-12-07 -&gt; 2019-03-07)</t>
  </si>
  <si>
    <t>Factom Open-source API</t>
  </si>
  <si>
    <t>&lt;---- This is the grant receiving the best score. (ranked 1 out of 21 non-governance grants)</t>
  </si>
  <si>
    <t>Grant application 2</t>
  </si>
  <si>
    <t>&lt;---- Note: All grants are ranked even the ones abstained from. This is to give the rest of the votes the correct weight</t>
  </si>
  <si>
    <t>Document processing and data management application for clinical trials</t>
  </si>
  <si>
    <t>Grant application 3</t>
  </si>
  <si>
    <t>Grant application 4</t>
  </si>
  <si>
    <t>Grant application 5</t>
  </si>
  <si>
    <t>Note: All grants must be ranked, even the ones abstained from.</t>
  </si>
  <si>
    <t>Grant application 6</t>
  </si>
  <si>
    <t>Note: No grants should receive the same ranking.</t>
  </si>
  <si>
    <t>Grant application 7</t>
  </si>
  <si>
    <t>Grant application 8</t>
  </si>
  <si>
    <t>Note: If abstained, the approve/dissaprove carries no weight.</t>
  </si>
  <si>
    <t>Grant application 9</t>
  </si>
  <si>
    <t>Note: Abstaining also removes the grant ranking from being averaged to the other scores for that grant.</t>
  </si>
  <si>
    <t>Grant application 10</t>
  </si>
  <si>
    <t>Blockchain Expo Global 2019</t>
  </si>
  <si>
    <t>Note: 7 non-governance grants are abstained from. The rankings provided for these carries no weight.</t>
  </si>
  <si>
    <t>Grant application 11</t>
  </si>
  <si>
    <t>Grant application 12</t>
  </si>
  <si>
    <r>
      <t>&lt;---- This is the only grant in the score-card that carries "</t>
    </r>
    <r>
      <rPr>
        <u/>
      </rPr>
      <t xml:space="preserve">does not approve" weight. </t>
    </r>
    <r>
      <t xml:space="preserve">                                                Grant application 7 and 14's abstains makes its "approve/dissaprove"-option carry no weight..</t>
    </r>
  </si>
  <si>
    <t>Grant application 13</t>
  </si>
  <si>
    <t>Grant application 14</t>
  </si>
  <si>
    <t>Grant application 15</t>
  </si>
  <si>
    <t>&lt;---- This is the grant receiving the worst score (ranked 21 out of 21 non-governance grants)</t>
  </si>
  <si>
    <t>Grant application 16</t>
  </si>
  <si>
    <t>Telegram Wallet for Factom</t>
  </si>
  <si>
    <t>Grant application 17</t>
  </si>
  <si>
    <t>Note: An abstain means, for all prcatical purposes, that the "Approve"/"Disapprove" will not be taken into account when calculating if the grant has enough support or not. Approving/not approving has no effect on the final calculation. If abstaining, the standing party may decide for themselves if they want to tick/not tick the approve box, as it has no effect on the voting outcome. Abstaining also means that the ranked vote submitted carries no weight.</t>
  </si>
  <si>
    <t>Grant application 18</t>
  </si>
  <si>
    <t>Grant application 19</t>
  </si>
  <si>
    <t>Exchange Committee funding</t>
  </si>
  <si>
    <t>Guide Compensation - 1 Month Extension</t>
  </si>
  <si>
    <t>Grant application 20</t>
  </si>
  <si>
    <t>Marketing Videos</t>
  </si>
  <si>
    <t>Grant application 21</t>
  </si>
  <si>
    <t>Instructions on how to fill out and submit this scoring sheet (also see Example-sheet)</t>
  </si>
  <si>
    <t>Core Development (LayerTech)</t>
  </si>
  <si>
    <t>#1</t>
  </si>
  <si>
    <t>Insert your Standing Party name in the top right corner of this scoring sheet.</t>
  </si>
  <si>
    <t>Factom Open Node Continuity</t>
  </si>
  <si>
    <t>Marketing Strategy including content</t>
  </si>
  <si>
    <t>Core Development (Factomize)</t>
  </si>
  <si>
    <t>IoT gateway for Factom</t>
  </si>
  <si>
    <t>#2</t>
  </si>
  <si>
    <r>
      <t xml:space="preserve">Remove the ticks in the </t>
    </r>
    <r>
      <rPr>
        <u/>
      </rPr>
      <t>abstain boxes</t>
    </r>
    <r>
      <t xml:space="preserve">, leaving only ticks for the grants you are </t>
    </r>
    <r>
      <rPr>
        <u/>
      </rPr>
      <t>abstaining</t>
    </r>
    <r>
      <t xml:space="preserve"> from voting on.</t>
    </r>
  </si>
  <si>
    <t>Hackathon Grant</t>
  </si>
  <si>
    <t>#3</t>
  </si>
  <si>
    <r>
      <t xml:space="preserve">Tick the "Approve-checkbox" for the grants you approve of.                                                                                        </t>
    </r>
    <r>
      <rPr>
        <color rgb="FF666666"/>
      </rPr>
      <t xml:space="preserve">          </t>
    </r>
    <r>
      <rPr>
        <i/>
        <color rgb="FF666666"/>
      </rPr>
      <t>(All grants require a minimum of 60% approval, independent of its final rank, to be awarded)</t>
    </r>
  </si>
  <si>
    <t>#4</t>
  </si>
  <si>
    <r>
      <t xml:space="preserve">Rank all the Non-Governance grant Applications (row 10-30) in the order you want them to be funded.                           Note: </t>
    </r>
    <r>
      <rPr>
        <color rgb="FFFF0000"/>
      </rPr>
      <t>ALL GRANTS MUST BE INCLUDED IN THE RANKING, EVEN IF NOT APPROVED.</t>
    </r>
  </si>
  <si>
    <t>Core Development (BIF#1)</t>
  </si>
  <si>
    <t>Core Development (BIF#2)</t>
  </si>
  <si>
    <t>Core Development Project Manager</t>
  </si>
  <si>
    <t>Explainer Video Grant</t>
  </si>
  <si>
    <t>Protocol Development (2019-03-09 -&gt; 2019-06-09)</t>
  </si>
  <si>
    <t>Protocol Development Continuation (2018-12-09 -&gt; 2019-03-09)</t>
  </si>
  <si>
    <t>Factom Open Node Enhancement</t>
  </si>
  <si>
    <t>FAT Protocol Development</t>
  </si>
  <si>
    <t>Instructions on how to fill out and submit this scoring sheet</t>
  </si>
  <si>
    <t>#0</t>
  </si>
  <si>
    <r>
      <t xml:space="preserve">Remove the ticks in the </t>
    </r>
    <r>
      <rPr>
        <u/>
      </rPr>
      <t>abstain boxes</t>
    </r>
    <r>
      <t xml:space="preserve">, leaving only ticks for the grants you are </t>
    </r>
    <r>
      <rPr>
        <u/>
      </rPr>
      <t>abstaining</t>
    </r>
    <r>
      <t xml:space="preserve"> from voting on.</t>
    </r>
  </si>
  <si>
    <r>
      <t xml:space="preserve">Tick the "Approve-checkbox" for the grants you approve of.                                                                                        </t>
    </r>
    <r>
      <rPr>
        <color rgb="FF666666"/>
      </rPr>
      <t xml:space="preserve">          Note: </t>
    </r>
    <r>
      <rPr>
        <i/>
        <color rgb="FF666666"/>
      </rPr>
      <t>All grants require a minimum of 60% approval, independent of its final rank, to be awarded.</t>
    </r>
  </si>
  <si>
    <r>
      <t xml:space="preserve">Rank all the Non-Governance grant Applications in the order you want them to be funded (1 -&gt; 21, lower is better).                           </t>
    </r>
    <r>
      <rPr>
        <color rgb="FF666666"/>
      </rPr>
      <t>Note:</t>
    </r>
    <r>
      <t xml:space="preserve"> </t>
    </r>
    <r>
      <rPr>
        <color rgb="FFFF0000"/>
      </rPr>
      <t>ALL GRANTS MUST BE INCLUDED IN THE RANKING, EVEN IF NOT APPROVED.</t>
    </r>
  </si>
  <si>
    <t>#5</t>
  </si>
  <si>
    <r>
      <t xml:space="preserve">We </t>
    </r>
    <r>
      <rPr>
        <color rgb="FFFF0000"/>
      </rPr>
      <t>strongly</t>
    </r>
    <r>
      <t xml:space="preserve"> recommend using this Google Sheet template online (make a copy) to fill out the scorecard and only then download to PDF before submiting to the Google form.</t>
    </r>
  </si>
  <si>
    <t>#6</t>
  </si>
  <si>
    <r>
      <t xml:space="preserve">Submit the score card via this form (linked to the right).                                                                                                                  </t>
    </r>
    <r>
      <rPr>
        <color rgb="FF666666"/>
      </rPr>
      <t>Note: All score-cards must be submitted between 2019-02-08 00:00 - 2019-02-10 23:59.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</si>
</sst>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sz val="10.0"/>
    </font>
    <font>
      <b/>
      <sz val="18.0"/>
      <color rgb="FF000000"/>
    </font>
    <font/>
    <font>
      <b/>
      <sz val="14.0"/>
      <color rgb="FF000000"/>
    </font>
    <font>
      <b/>
      <sz val="12.0"/>
    </font>
    <font>
      <b/>
      <sz val="12.0"/>
      <color rgb="FF000000"/>
    </font>
    <font>
      <u/>
      <sz val="9.0"/>
      <color rgb="FF1155CC"/>
      <name val="Arial"/>
    </font>
    <font>
      <sz val="9.0"/>
      <name val="Arial"/>
    </font>
    <font>
      <u/>
      <sz val="9.0"/>
      <color rgb="FF1155CC"/>
      <name val="Arial"/>
    </font>
    <font>
      <sz val="9.0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sz val="9.0"/>
      <color rgb="FF85200C"/>
    </font>
    <font>
      <u/>
      <sz val="9.0"/>
      <color rgb="FF1155CC"/>
      <name val="Arial"/>
    </font>
    <font>
      <b/>
      <sz val="9.0"/>
    </font>
    <font>
      <u/>
      <sz val="9.0"/>
      <color rgb="FF1155CC"/>
      <name val="Arial"/>
    </font>
    <font>
      <sz val="9.0"/>
      <color rgb="FF666666"/>
      <name val="Arial"/>
    </font>
    <font>
      <sz val="10.0"/>
      <color rgb="FF000000"/>
    </font>
    <font>
      <b/>
      <sz val="10.0"/>
      <color rgb="FF000000"/>
    </font>
    <font>
      <u/>
      <sz val="9.0"/>
      <color rgb="FF1155CC"/>
      <name val="Arial"/>
    </font>
    <font>
      <b/>
      <sz val="12.0"/>
      <color rgb="FF85200C"/>
    </font>
    <font>
      <u/>
      <sz val="9.0"/>
      <color rgb="FF1155CC"/>
      <name val="Arial"/>
    </font>
    <font>
      <u/>
      <sz val="9.0"/>
      <color rgb="FF1155CC"/>
      <name val="Arial"/>
    </font>
    <font>
      <b/>
      <u/>
      <sz val="10.0"/>
      <color rgb="FF000000"/>
    </font>
    <font>
      <b/>
      <u/>
      <sz val="9.0"/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1" fillId="4" fontId="5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3" numFmtId="0" xfId="0" applyBorder="1" applyFont="1"/>
    <xf borderId="1" fillId="4" fontId="6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ill="1" applyFont="1">
      <alignment horizontal="center" readingOrder="0" shrinkToFit="0" vertical="bottom" wrapText="1"/>
    </xf>
    <xf borderId="5" fillId="5" fontId="8" numFmtId="0" xfId="0" applyAlignment="1" applyBorder="1" applyFont="1">
      <alignment horizontal="center" readingOrder="0" shrinkToFit="0" vertical="bottom" wrapText="1"/>
    </xf>
    <xf borderId="0" fillId="6" fontId="3" numFmtId="0" xfId="0" applyAlignment="1" applyFill="1" applyFont="1">
      <alignment readingOrder="0"/>
    </xf>
    <xf borderId="5" fillId="5" fontId="9" numFmtId="0" xfId="0" applyAlignment="1" applyBorder="1" applyFont="1">
      <alignment horizontal="center" shrinkToFit="0" vertical="bottom" wrapText="1"/>
    </xf>
    <xf borderId="0" fillId="7" fontId="3" numFmtId="0" xfId="0" applyAlignment="1" applyFill="1" applyFont="1">
      <alignment readingOrder="0"/>
    </xf>
    <xf borderId="5" fillId="5" fontId="8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horizontal="left" readingOrder="0" shrinkToFit="0" vertical="center" wrapText="1"/>
    </xf>
    <xf borderId="6" fillId="5" fontId="11" numFmtId="0" xfId="0" applyAlignment="1" applyBorder="1" applyFont="1">
      <alignment horizontal="center" shrinkToFit="0" vertical="bottom" wrapText="1"/>
    </xf>
    <xf borderId="6" fillId="5" fontId="8" numFmtId="0" xfId="0" applyAlignment="1" applyBorder="1" applyFont="1">
      <alignment horizontal="center" shrinkToFit="0" vertical="bottom" wrapText="1"/>
    </xf>
    <xf borderId="5" fillId="4" fontId="6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5" fillId="8" fontId="12" numFmtId="0" xfId="0" applyAlignment="1" applyBorder="1" applyFill="1" applyFont="1">
      <alignment horizontal="center" readingOrder="0" shrinkToFit="0" wrapText="1"/>
    </xf>
    <xf borderId="5" fillId="8" fontId="13" numFmtId="0" xfId="0" applyAlignment="1" applyBorder="1" applyFont="1">
      <alignment horizontal="center" shrinkToFit="0" wrapText="1"/>
    </xf>
    <xf borderId="2" fillId="8" fontId="8" numFmtId="0" xfId="0" applyAlignment="1" applyBorder="1" applyFont="1">
      <alignment horizontal="center" readingOrder="0"/>
    </xf>
    <xf borderId="2" fillId="8" fontId="8" numFmtId="0" xfId="0" applyAlignment="1" applyBorder="1" applyFont="1">
      <alignment horizontal="center"/>
    </xf>
    <xf borderId="0" fillId="9" fontId="1" numFmtId="0" xfId="0" applyAlignment="1" applyFill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6" fillId="8" fontId="15" numFmtId="0" xfId="0" applyAlignment="1" applyBorder="1" applyFont="1">
      <alignment horizontal="center"/>
    </xf>
    <xf borderId="0" fillId="0" fontId="14" numFmtId="0" xfId="0" applyAlignment="1" applyFont="1">
      <alignment horizontal="left" readingOrder="0" shrinkToFit="0" vertical="top" wrapText="1"/>
    </xf>
    <xf borderId="7" fillId="8" fontId="8" numFmtId="0" xfId="0" applyAlignment="1" applyBorder="1" applyFont="1">
      <alignment horizontal="center"/>
    </xf>
    <xf borderId="0" fillId="0" fontId="10" numFmtId="0" xfId="0" applyFont="1"/>
    <xf borderId="0" fillId="0" fontId="16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6" fillId="8" fontId="17" numFmtId="0" xfId="0" applyAlignment="1" applyBorder="1" applyFont="1">
      <alignment horizontal="center" shrinkToFit="0" wrapText="1"/>
    </xf>
    <xf borderId="0" fillId="0" fontId="10" numFmtId="0" xfId="0" applyAlignment="1" applyFont="1">
      <alignment readingOrder="0"/>
    </xf>
    <xf borderId="7" fillId="8" fontId="8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left" shrinkToFit="0" vertical="center" wrapText="1"/>
    </xf>
    <xf borderId="0" fillId="10" fontId="18" numFmtId="0" xfId="0" applyAlignment="1" applyFill="1" applyFont="1">
      <alignment horizontal="left" readingOrder="0" shrinkToFit="0" vertical="center" wrapText="1"/>
    </xf>
    <xf borderId="0" fillId="9" fontId="19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horizontal="center" readingOrder="0" shrinkToFit="0" wrapText="1"/>
    </xf>
    <xf borderId="6" fillId="8" fontId="21" numFmtId="0" xfId="0" applyAlignment="1" applyBorder="1" applyFont="1">
      <alignment horizontal="center" shrinkToFit="0" wrapText="1"/>
    </xf>
    <xf borderId="0" fillId="11" fontId="22" numFmtId="0" xfId="0" applyAlignment="1" applyFill="1" applyFont="1">
      <alignment horizontal="center" readingOrder="0" shrinkToFit="0" wrapText="1"/>
    </xf>
    <xf borderId="7" fillId="8" fontId="8" numFmtId="0" xfId="0" applyAlignment="1" applyBorder="1" applyFont="1">
      <alignment horizontal="center" shrinkToFit="0" wrapText="1"/>
    </xf>
    <xf borderId="0" fillId="6" fontId="20" numFmtId="0" xfId="0" applyAlignment="1" applyFont="1">
      <alignment horizontal="right" readingOrder="0" shrinkToFit="0" wrapText="1"/>
    </xf>
    <xf borderId="0" fillId="6" fontId="20" numFmtId="0" xfId="0" applyAlignment="1" applyFont="1">
      <alignment horizontal="left" readingOrder="0" shrinkToFit="0" wrapText="1"/>
    </xf>
    <xf borderId="0" fillId="7" fontId="3" numFmtId="0" xfId="0" applyFont="1"/>
    <xf borderId="6" fillId="8" fontId="23" numFmtId="0" xfId="0" applyAlignment="1" applyBorder="1" applyFont="1">
      <alignment horizontal="center"/>
    </xf>
    <xf borderId="7" fillId="8" fontId="8" numFmtId="0" xfId="0" applyAlignment="1" applyBorder="1" applyFont="1">
      <alignment horizontal="center"/>
    </xf>
    <xf borderId="5" fillId="8" fontId="24" numFmtId="0" xfId="0" applyAlignment="1" applyBorder="1" applyFont="1">
      <alignment horizontal="center" shrinkToFit="0" wrapText="1"/>
    </xf>
    <xf borderId="2" fillId="8" fontId="8" numFmtId="0" xfId="0" applyAlignment="1" applyBorder="1" applyFont="1">
      <alignment horizontal="center" shrinkToFit="0" wrapText="1"/>
    </xf>
    <xf borderId="0" fillId="6" fontId="25" numFmtId="0" xfId="0" applyAlignment="1" applyFont="1">
      <alignment horizontal="left" readingOrder="0" shrinkToFit="0" wrapText="1"/>
    </xf>
    <xf borderId="0" fillId="6" fontId="20" numFmtId="0" xfId="0" applyAlignment="1" applyFont="1">
      <alignment horizontal="right" readingOrder="0" shrinkToFit="0" vertical="center" wrapText="1"/>
    </xf>
    <xf borderId="0" fillId="6" fontId="20" numFmtId="0" xfId="0" applyAlignment="1" applyFont="1">
      <alignment horizontal="left" readingOrder="0" shrinkToFit="0" vertical="center" wrapText="1"/>
    </xf>
    <xf borderId="0" fillId="6" fontId="20" numFmtId="0" xfId="0" applyAlignment="1" applyFont="1">
      <alignment horizontal="left" readingOrder="0" shrinkToFit="0" vertical="center" wrapText="1"/>
    </xf>
    <xf borderId="0" fillId="6" fontId="26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53.29"/>
    <col customWidth="1" min="3" max="3" width="56.14"/>
    <col customWidth="1" min="4" max="4" width="16.0"/>
    <col customWidth="1" min="5" max="5" width="16.57"/>
    <col customWidth="1" min="6" max="6" width="15.43"/>
    <col customWidth="1" min="7" max="7" width="3.43"/>
  </cols>
  <sheetData>
    <row r="1" ht="19.5" customHeight="1">
      <c r="A1" s="1"/>
    </row>
    <row r="2">
      <c r="A2" s="1"/>
      <c r="B2" s="3" t="s">
        <v>1</v>
      </c>
      <c r="C2" s="4"/>
      <c r="D2" s="5" t="s">
        <v>2</v>
      </c>
      <c r="E2" s="6"/>
      <c r="F2" s="6"/>
      <c r="G2" s="1"/>
    </row>
    <row r="3" ht="22.5" customHeight="1">
      <c r="B3" s="7" t="s">
        <v>4</v>
      </c>
      <c r="C3" s="9"/>
      <c r="D3" s="10" t="s">
        <v>5</v>
      </c>
      <c r="E3" s="4"/>
      <c r="F3" s="11" t="s">
        <v>6</v>
      </c>
    </row>
    <row r="4">
      <c r="B4" s="15" t="str">
        <f>HYPERLINK("https://factomize.com/forums/threads/factom-grant-factom-inc-008-anchor-master-continuation.1568/","FACTOM-GRANT-FACTOM, INC-008")</f>
        <v>FACTOM-GRANT-FACTOM, INC-008</v>
      </c>
      <c r="C4" s="17" t="s">
        <v>9</v>
      </c>
      <c r="D4" s="14" t="b">
        <v>1</v>
      </c>
      <c r="F4" s="16" t="b">
        <v>0</v>
      </c>
    </row>
    <row r="5">
      <c r="B5" s="19" t="str">
        <f>HYPERLINK("https://factomize.com/forums/threads/factom-grant-factom-inc-011-anchor-master.1569/","FACTOM-GRANT-FACTOM, INC-011")</f>
        <v>FACTOM-GRANT-FACTOM, INC-011</v>
      </c>
      <c r="C5" s="20" t="s">
        <v>17</v>
      </c>
      <c r="D5" s="14" t="b">
        <v>1</v>
      </c>
      <c r="F5" s="16" t="b">
        <v>0</v>
      </c>
    </row>
    <row r="6">
      <c r="B6" s="19" t="str">
        <f>HYPERLINK("https://factomize.com/forums/threads/factom-grant-factom-inc-007-oracle-master-continuation.1566/","FACTOM-GRANT-FACTOM, INC-007")</f>
        <v>FACTOM-GRANT-FACTOM, INC-007</v>
      </c>
      <c r="C6" s="20" t="s">
        <v>18</v>
      </c>
      <c r="D6" s="14" t="b">
        <v>1</v>
      </c>
      <c r="F6" s="16" t="b">
        <v>0</v>
      </c>
    </row>
    <row r="7">
      <c r="B7" s="19" t="str">
        <f>HYPERLINK("https://factomize.com/forums/threads/factom-grant-factom-inc-010-oracle-master.1565/","FACTOM-GRANT-FACTOM, INC-010")</f>
        <v>FACTOM-GRANT-FACTOM, INC-010</v>
      </c>
      <c r="C7" s="20" t="s">
        <v>19</v>
      </c>
      <c r="D7" s="14" t="b">
        <v>1</v>
      </c>
      <c r="F7" s="16" t="b">
        <v>0</v>
      </c>
    </row>
    <row r="8">
      <c r="B8" s="19" t="str">
        <f>HYPERLINK("https://factomize.com/forums/threads/guides-003-guide-compensation.1537/","FACTOM-GRANT-GUIDES-003")</f>
        <v>FACTOM-GRANT-GUIDES-003</v>
      </c>
      <c r="C8" s="20" t="s">
        <v>21</v>
      </c>
      <c r="D8" s="14" t="b">
        <v>1</v>
      </c>
      <c r="F8" s="16" t="b">
        <v>0</v>
      </c>
    </row>
    <row r="9">
      <c r="B9" s="7" t="s">
        <v>15</v>
      </c>
      <c r="C9" s="9"/>
      <c r="D9" s="21" t="s">
        <v>16</v>
      </c>
      <c r="E9" s="21" t="s">
        <v>5</v>
      </c>
      <c r="F9" s="11" t="s">
        <v>6</v>
      </c>
    </row>
    <row r="10">
      <c r="B10" s="24" t="str">
        <f>HYPERLINK("https://factomize.com/forums/threads/defacto-001-factom-open-api-open-source-rest-graphql-api-for-factom.1493/#post-10325","FACTOM-GRANT-DEFACTO-001")</f>
        <v>FACTOM-GRANT-DEFACTO-001</v>
      </c>
      <c r="C10" s="26" t="s">
        <v>22</v>
      </c>
      <c r="D10" s="27"/>
      <c r="E10" s="14" t="b">
        <v>1</v>
      </c>
      <c r="F10" s="16" t="b">
        <v>0</v>
      </c>
    </row>
    <row r="11">
      <c r="B11" s="29" t="str">
        <f>HYPERLINK("https://factomize.com/forums/threads/factom-grant-proposal-triall.1531/","FACTOM-GRANT-TRIALL-001")</f>
        <v>FACTOM-GRANT-TRIALL-001</v>
      </c>
      <c r="C11" s="31" t="s">
        <v>26</v>
      </c>
      <c r="D11" s="27"/>
      <c r="E11" s="14" t="b">
        <v>1</v>
      </c>
      <c r="F11" s="16" t="b">
        <v>0</v>
      </c>
    </row>
    <row r="12">
      <c r="B12" s="35" t="str">
        <f>HYPERLINK("https://factomize.com/forums/threads/prestige_it-001-blockchain-expo-global-2019-london.1543/","FACTOM-GRANT-PRESTIGE-IT-001")</f>
        <v>FACTOM-GRANT-PRESTIGE-IT-001</v>
      </c>
      <c r="C12" s="37" t="s">
        <v>39</v>
      </c>
      <c r="D12" s="27"/>
      <c r="E12" s="14" t="b">
        <v>1</v>
      </c>
      <c r="F12" s="16" t="b">
        <v>0</v>
      </c>
    </row>
    <row r="13">
      <c r="B13" s="35" t="str">
        <f>HYPERLINK("https://factomize.com/forums/threads/defacto-004-telegram-wallet-for-factom.1545/","FACTOM-GRANT-DEFACTO-004")</f>
        <v>FACTOM-GRANT-DEFACTO-004</v>
      </c>
      <c r="C13" s="37" t="s">
        <v>49</v>
      </c>
      <c r="D13" s="27"/>
      <c r="E13" s="14" t="b">
        <v>1</v>
      </c>
      <c r="F13" s="16" t="b">
        <v>0</v>
      </c>
    </row>
    <row r="14">
      <c r="B14" s="35" t="str">
        <f>HYPERLINK("https://factomize.com/forums/threads/exchange-committee-003-committee-funding.1546/","FACTOM-GRANT-EXCHANGE-COMMITTEE-003")</f>
        <v>FACTOM-GRANT-EXCHANGE-COMMITTEE-003</v>
      </c>
      <c r="C14" s="31" t="s">
        <v>54</v>
      </c>
      <c r="D14" s="27"/>
      <c r="E14" s="14" t="b">
        <v>1</v>
      </c>
      <c r="F14" s="16" t="b">
        <v>0</v>
      </c>
    </row>
    <row r="15">
      <c r="B15" s="35" t="str">
        <f>HYPERLINK("https://factomize.com/forums/threads/guides-004-guide-compensation-1-month-extension.1548/","FACTOM-GRANT-GUIDES-004")</f>
        <v>FACTOM-GRANT-GUIDES-004</v>
      </c>
      <c r="C15" s="37" t="s">
        <v>55</v>
      </c>
      <c r="D15" s="27"/>
      <c r="E15" s="14" t="b">
        <v>1</v>
      </c>
      <c r="F15" s="16" t="b">
        <v>0</v>
      </c>
    </row>
    <row r="16">
      <c r="B16" s="35" t="str">
        <f>HYPERLINK("https://factomize.com/forums/threads/factomize-001-marketing-videos.1549/","FACTOM-GRANT-FACTOMIZE-001")</f>
        <v>FACTOM-GRANT-FACTOMIZE-001</v>
      </c>
      <c r="C16" s="37" t="s">
        <v>57</v>
      </c>
      <c r="D16" s="27"/>
      <c r="E16" s="14" t="b">
        <v>1</v>
      </c>
      <c r="F16" s="16" t="b">
        <v>0</v>
      </c>
    </row>
    <row r="17">
      <c r="B17" s="42" t="str">
        <f>HYPERLINK("https://factomize.com/forums/threads/layertech-001-core-code-development-grant.1550/","FACTOM-GRANT-LAYERTECH-001")</f>
        <v>FACTOM-GRANT-LAYERTECH-001</v>
      </c>
      <c r="C17" s="44" t="s">
        <v>60</v>
      </c>
      <c r="D17" s="27"/>
      <c r="E17" s="14" t="b">
        <v>1</v>
      </c>
      <c r="F17" s="47" t="b">
        <v>0</v>
      </c>
    </row>
    <row r="18">
      <c r="B18" s="42" t="str">
        <f>HYPERLINK("https://factomize.com/forums/threads/bedrock-cryptlogic-defacto-tfa-002-factom-open-node-ex-courtesy-node-continuity.1552/","BEDROCK-CRYPTOLOGIC-DEFACTO-TFA-002")</f>
        <v>BEDROCK-CRYPTOLOGIC-DEFACTO-TFA-002</v>
      </c>
      <c r="C18" s="44" t="s">
        <v>63</v>
      </c>
      <c r="D18" s="27"/>
      <c r="E18" s="14" t="b">
        <v>1</v>
      </c>
      <c r="F18" s="47" t="b">
        <v>0</v>
      </c>
    </row>
    <row r="19">
      <c r="B19" s="42" t="str">
        <f>HYPERLINK("https://factomize.com/forums/threads/growth-fixer-001-marketing-strategy-including-content.1553/","FACTOM-GRANT-GROWTH-FIXER-001")</f>
        <v>FACTOM-GRANT-GROWTH-FIXER-001</v>
      </c>
      <c r="C19" s="44" t="s">
        <v>64</v>
      </c>
      <c r="D19" s="27"/>
      <c r="E19" s="14" t="b">
        <v>1</v>
      </c>
      <c r="F19" s="47" t="b">
        <v>0</v>
      </c>
    </row>
    <row r="20">
      <c r="B20" s="42" t="str">
        <f>HYPERLINK("https://factomize.com/forums/threads/factomize-002-core-development.1555/","FACTOM-GRANT-FACTOMIZE-002")</f>
        <v>FACTOM-GRANT-FACTOMIZE-002</v>
      </c>
      <c r="C20" s="44" t="s">
        <v>65</v>
      </c>
      <c r="D20" s="27"/>
      <c r="E20" s="14" t="b">
        <v>1</v>
      </c>
      <c r="F20" s="47" t="b">
        <v>0</v>
      </c>
    </row>
    <row r="21">
      <c r="B21" s="42" t="str">
        <f>HYPERLINK("https://factomize.com/forums/threads/stamp-it-001-iot-gateway-for-factom%C2%AE.1556/#post-10472","FACTOM-GRANT-STAMP-IT-001")</f>
        <v>FACTOM-GRANT-STAMP-IT-001</v>
      </c>
      <c r="C21" s="44" t="s">
        <v>66</v>
      </c>
      <c r="D21" s="27"/>
      <c r="E21" s="14" t="b">
        <v>1</v>
      </c>
      <c r="F21" s="47" t="b">
        <v>0</v>
      </c>
    </row>
    <row r="22">
      <c r="B22" s="42" t="str">
        <f>HYPERLINK("https://factomize.com/forums/threads/marketing-committee-hackathon-grant.1557/","FACTOM-GRANT-MARKETING-COMMITEE-003")</f>
        <v>FACTOM-GRANT-MARKETING-COMMITEE-003</v>
      </c>
      <c r="C22" s="44" t="s">
        <v>69</v>
      </c>
      <c r="D22" s="27"/>
      <c r="E22" s="14" t="b">
        <v>1</v>
      </c>
      <c r="F22" s="47" t="b">
        <v>0</v>
      </c>
    </row>
    <row r="23">
      <c r="B23" s="48" t="str">
        <f>HYPERLINK("https://factomize.com/forums/threads/bif-004-core-development.1558/","FACTOM-GRANT-BIF-004")</f>
        <v>FACTOM-GRANT-BIF-004</v>
      </c>
      <c r="C23" s="49" t="s">
        <v>74</v>
      </c>
      <c r="D23" s="27"/>
      <c r="E23" s="14" t="b">
        <v>1</v>
      </c>
      <c r="F23" s="47" t="b">
        <v>0</v>
      </c>
    </row>
    <row r="24">
      <c r="B24" s="42" t="str">
        <f>HYPERLINK("https://factomize.com/forums/threads/bif-005-core-development.1559/","FACTOM-GRANT-BIF-005")</f>
        <v>FACTOM-GRANT-BIF-005</v>
      </c>
      <c r="C24" s="44" t="s">
        <v>75</v>
      </c>
      <c r="D24" s="27"/>
      <c r="E24" s="14" t="b">
        <v>1</v>
      </c>
      <c r="F24" s="47" t="b">
        <v>0</v>
      </c>
    </row>
    <row r="25">
      <c r="B25" s="42" t="str">
        <f>HYPERLINK("https://factomize.com/forums/threads/sphereon-core-development-project-manager.1560/","FACTOM-GRANT-SPHEREON-XXX")</f>
        <v>FACTOM-GRANT-SPHEREON-XXX</v>
      </c>
      <c r="C25" s="44" t="s">
        <v>76</v>
      </c>
      <c r="D25" s="27"/>
      <c r="E25" s="14" t="b">
        <v>1</v>
      </c>
      <c r="F25" s="47" t="b">
        <v>0</v>
      </c>
    </row>
    <row r="26">
      <c r="B26" s="42" t="str">
        <f>HYPERLINK("https://factomize.com/forums/threads/marketing-committee-explainer-video-grant.1561/","FACTOM-GRANT-MARKETING-COMMITEE-002")</f>
        <v>FACTOM-GRANT-MARKETING-COMMITEE-002</v>
      </c>
      <c r="C26" s="44" t="s">
        <v>77</v>
      </c>
      <c r="D26" s="27"/>
      <c r="E26" s="14" t="b">
        <v>1</v>
      </c>
      <c r="F26" s="47" t="b">
        <v>0</v>
      </c>
    </row>
    <row r="27">
      <c r="B27" s="42" t="str">
        <f>HYPERLINK("https://factomize.com/forums/threads/factom-grant-factom-inc-012-protocol-development.1563/","FACTOM-GRANT-FACTOM, INC-012")</f>
        <v>FACTOM-GRANT-FACTOM, INC-012</v>
      </c>
      <c r="C27" s="44" t="s">
        <v>78</v>
      </c>
      <c r="D27" s="27"/>
      <c r="E27" s="14" t="b">
        <v>1</v>
      </c>
      <c r="F27" s="47" t="b">
        <v>0</v>
      </c>
    </row>
    <row r="28">
      <c r="B28" s="50" t="str">
        <f>HYPERLINK("https://factomize.com/forums/threads/factom-grant-factom-inc-009-protocol-development-continuation.1564/","FACTOM-GRANT-FACTOM, INC-009")</f>
        <v>FACTOM-GRANT-FACTOM, INC-009</v>
      </c>
      <c r="C28" s="51" t="s">
        <v>79</v>
      </c>
      <c r="D28" s="40"/>
      <c r="E28" s="14" t="b">
        <v>1</v>
      </c>
      <c r="F28" s="47" t="b">
        <v>0</v>
      </c>
    </row>
    <row r="29">
      <c r="B29" s="42" t="str">
        <f>HYPERLINK("https://factomize.com/forums/threads/bedrock-defacto-001-factom-open-node-enhancement.1567/","FACTOM-GRANT-BEDROCK-DEFACTO-001")</f>
        <v>FACTOM-GRANT-BEDROCK-DEFACTO-001</v>
      </c>
      <c r="C29" s="44" t="s">
        <v>80</v>
      </c>
      <c r="D29" s="27"/>
      <c r="E29" s="14" t="b">
        <v>1</v>
      </c>
      <c r="F29" s="47" t="b">
        <v>0</v>
      </c>
    </row>
    <row r="30">
      <c r="B30" s="42" t="str">
        <f>HYPERLINK("https://factomize.com/forums/threads/factom-grant-dbgrow-luciap-canonical-ledgers-002-fat-protocol-development-grant-ii.1570/","FACTOM-GRANT-DBGROW-LUCIAP-CANONICALLEDGERS-002")</f>
        <v>FACTOM-GRANT-DBGROW-LUCIAP-CANONICALLEDGERS-002</v>
      </c>
      <c r="C30" s="44" t="s">
        <v>81</v>
      </c>
      <c r="D30" s="27"/>
      <c r="E30" s="14" t="b">
        <v>1</v>
      </c>
      <c r="F30" s="47" t="b">
        <v>0</v>
      </c>
    </row>
    <row r="31" ht="18.75" customHeight="1">
      <c r="B31" s="41"/>
      <c r="E31" s="41"/>
      <c r="F31" s="1"/>
    </row>
    <row r="32" ht="18.75" customHeight="1">
      <c r="A32" s="1"/>
      <c r="B32" s="43" t="s">
        <v>82</v>
      </c>
      <c r="G32" s="1"/>
    </row>
    <row r="33" ht="18.75" customHeight="1">
      <c r="A33" s="1"/>
      <c r="B33" s="45" t="s">
        <v>83</v>
      </c>
      <c r="C33" s="52" t="str">
        <f>HYPERLINK("https://docs.google.com/document/d/1Pilr9CQtWVMPTvSOwPTHQkG3fl--NQ2UW0A8bgboLn4/edit?usp=sharing","Before filling out this Score-card the standing party must carefully familiarise themselves with DOC 153 Annex B/C.")</f>
        <v>Before filling out this Score-card the standing party must carefully familiarise themselves with DOC 153 Annex B/C.</v>
      </c>
      <c r="G33" s="1"/>
    </row>
    <row r="34" ht="18.75" customHeight="1">
      <c r="A34" s="1"/>
      <c r="B34" s="45" t="s">
        <v>61</v>
      </c>
      <c r="C34" s="46" t="s">
        <v>62</v>
      </c>
      <c r="G34" s="1"/>
    </row>
    <row r="35" ht="18.75" customHeight="1">
      <c r="A35" s="1"/>
      <c r="B35" s="45" t="s">
        <v>67</v>
      </c>
      <c r="C35" s="46" t="s">
        <v>84</v>
      </c>
      <c r="G35" s="1"/>
    </row>
    <row r="36" ht="33.75" customHeight="1">
      <c r="A36" s="1"/>
      <c r="B36" s="53" t="s">
        <v>70</v>
      </c>
      <c r="C36" s="54" t="s">
        <v>85</v>
      </c>
      <c r="G36" s="1"/>
    </row>
    <row r="37" ht="33.0" customHeight="1">
      <c r="A37" s="1"/>
      <c r="B37" s="53" t="s">
        <v>72</v>
      </c>
      <c r="C37" s="46" t="s">
        <v>86</v>
      </c>
      <c r="G37" s="1"/>
    </row>
    <row r="38" ht="45.0" customHeight="1">
      <c r="A38" s="1"/>
      <c r="B38" s="53" t="s">
        <v>87</v>
      </c>
      <c r="C38" s="54" t="s">
        <v>88</v>
      </c>
      <c r="G38" s="1"/>
    </row>
    <row r="39" ht="33.0" customHeight="1">
      <c r="A39" s="1"/>
      <c r="B39" s="53" t="s">
        <v>89</v>
      </c>
      <c r="C39" s="55" t="s">
        <v>90</v>
      </c>
      <c r="F39" s="56" t="str">
        <f>HYPERLINK("https://docs.google.com/forms/d/e/1FAIpQLSdNZZvq8Rj5QYG34kF1GB9T8VziKYX-vas_wwvY53Vypuo6rg/viewform?usp=sf_link","LINK TO SUBMISSION FORM")</f>
        <v>LINK TO SUBMISSION FORM</v>
      </c>
      <c r="G39" s="1"/>
    </row>
    <row r="40" ht="18.75" customHeight="1">
      <c r="A40" s="1"/>
      <c r="B40" s="41"/>
      <c r="C40" s="41"/>
      <c r="D40" s="41"/>
      <c r="E40" s="41"/>
      <c r="F40" s="1"/>
      <c r="G40" s="1"/>
    </row>
  </sheetData>
  <mergeCells count="22">
    <mergeCell ref="D8:E8"/>
    <mergeCell ref="B9:C9"/>
    <mergeCell ref="A2:A31"/>
    <mergeCell ref="G2:G31"/>
    <mergeCell ref="D7:E7"/>
    <mergeCell ref="A1:G1"/>
    <mergeCell ref="D4:E4"/>
    <mergeCell ref="D6:E6"/>
    <mergeCell ref="D5:E5"/>
    <mergeCell ref="B2:C2"/>
    <mergeCell ref="D2:F2"/>
    <mergeCell ref="D3:E3"/>
    <mergeCell ref="B3:C3"/>
    <mergeCell ref="C37:F37"/>
    <mergeCell ref="C38:F38"/>
    <mergeCell ref="B32:F32"/>
    <mergeCell ref="C34:F34"/>
    <mergeCell ref="C35:F35"/>
    <mergeCell ref="C36:F36"/>
    <mergeCell ref="B31:D31"/>
    <mergeCell ref="C33:F33"/>
    <mergeCell ref="C39:E39"/>
  </mergeCells>
  <conditionalFormatting sqref="D10:D30">
    <cfRule type="expression" dxfId="0" priority="1">
      <formula>countif(D$10:D$30,D10)&gt;1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53.29"/>
    <col customWidth="1" min="3" max="3" width="56.14"/>
    <col customWidth="1" min="4" max="4" width="16.0"/>
    <col customWidth="1" min="5" max="5" width="16.57"/>
    <col customWidth="1" min="6" max="6" width="15.43"/>
    <col customWidth="1" min="7" max="7" width="3.43"/>
    <col customWidth="1" min="8" max="8" width="88.71"/>
  </cols>
  <sheetData>
    <row r="1" ht="19.5" customHeight="1">
      <c r="A1" s="1"/>
      <c r="H1" s="2" t="s">
        <v>0</v>
      </c>
    </row>
    <row r="2">
      <c r="A2" s="1"/>
      <c r="B2" s="3" t="s">
        <v>1</v>
      </c>
      <c r="C2" s="4"/>
      <c r="D2" s="5" t="s">
        <v>3</v>
      </c>
      <c r="E2" s="6"/>
      <c r="F2" s="6"/>
      <c r="G2" s="1"/>
      <c r="H2" s="8"/>
    </row>
    <row r="3" ht="22.5" customHeight="1">
      <c r="B3" s="7" t="s">
        <v>4</v>
      </c>
      <c r="C3" s="9"/>
      <c r="D3" s="10" t="s">
        <v>5</v>
      </c>
      <c r="E3" s="4"/>
      <c r="F3" s="11" t="s">
        <v>6</v>
      </c>
      <c r="H3" s="8"/>
    </row>
    <row r="4">
      <c r="B4" s="12" t="s">
        <v>7</v>
      </c>
      <c r="C4" s="13" t="s">
        <v>8</v>
      </c>
      <c r="D4" s="14" t="b">
        <v>0</v>
      </c>
      <c r="F4" s="16" t="b">
        <v>1</v>
      </c>
      <c r="H4" s="18" t="s">
        <v>10</v>
      </c>
    </row>
    <row r="5">
      <c r="B5" s="12" t="s">
        <v>11</v>
      </c>
      <c r="C5" s="13" t="s">
        <v>8</v>
      </c>
      <c r="D5" s="14" t="b">
        <v>1</v>
      </c>
      <c r="F5" s="16" t="b">
        <v>1</v>
      </c>
    </row>
    <row r="6">
      <c r="B6" s="12" t="s">
        <v>12</v>
      </c>
      <c r="C6" s="13" t="s">
        <v>8</v>
      </c>
      <c r="D6" s="14" t="b">
        <v>0</v>
      </c>
      <c r="F6" s="16" t="b">
        <v>1</v>
      </c>
    </row>
    <row r="7">
      <c r="B7" s="12" t="s">
        <v>13</v>
      </c>
      <c r="C7" s="13" t="s">
        <v>8</v>
      </c>
      <c r="D7" s="14" t="b">
        <v>1</v>
      </c>
      <c r="F7" s="16" t="b">
        <v>1</v>
      </c>
    </row>
    <row r="8">
      <c r="B8" s="12" t="s">
        <v>14</v>
      </c>
      <c r="C8" s="13" t="s">
        <v>8</v>
      </c>
      <c r="D8" s="14" t="b">
        <v>0</v>
      </c>
      <c r="F8" s="16" t="b">
        <v>1</v>
      </c>
    </row>
    <row r="9">
      <c r="B9" s="7" t="s">
        <v>15</v>
      </c>
      <c r="C9" s="9"/>
      <c r="D9" s="21" t="s">
        <v>16</v>
      </c>
      <c r="E9" s="21" t="s">
        <v>5</v>
      </c>
      <c r="F9" s="11" t="s">
        <v>6</v>
      </c>
      <c r="H9" s="22"/>
    </row>
    <row r="10">
      <c r="B10" s="23" t="s">
        <v>20</v>
      </c>
      <c r="C10" s="25" t="s">
        <v>8</v>
      </c>
      <c r="D10" s="27">
        <v>1.0</v>
      </c>
      <c r="E10" s="14" t="b">
        <v>0</v>
      </c>
      <c r="F10" s="16" t="b">
        <v>1</v>
      </c>
      <c r="H10" s="28" t="s">
        <v>23</v>
      </c>
    </row>
    <row r="11">
      <c r="B11" s="23" t="s">
        <v>24</v>
      </c>
      <c r="C11" s="25" t="s">
        <v>8</v>
      </c>
      <c r="D11" s="27">
        <v>16.0</v>
      </c>
      <c r="E11" s="14" t="b">
        <v>1</v>
      </c>
      <c r="F11" s="16" t="b">
        <v>1</v>
      </c>
      <c r="H11" s="30" t="s">
        <v>25</v>
      </c>
    </row>
    <row r="12">
      <c r="B12" s="23" t="s">
        <v>27</v>
      </c>
      <c r="C12" s="25" t="s">
        <v>8</v>
      </c>
      <c r="D12" s="27">
        <v>8.0</v>
      </c>
      <c r="E12" s="14" t="b">
        <v>0</v>
      </c>
      <c r="F12" s="16" t="b">
        <v>1</v>
      </c>
    </row>
    <row r="13">
      <c r="B13" s="23" t="s">
        <v>28</v>
      </c>
      <c r="C13" s="25" t="s">
        <v>8</v>
      </c>
      <c r="D13" s="27">
        <v>5.0</v>
      </c>
      <c r="E13" s="14" t="b">
        <v>0</v>
      </c>
      <c r="F13" s="16" t="b">
        <v>1</v>
      </c>
      <c r="H13" s="32"/>
    </row>
    <row r="14">
      <c r="B14" s="23" t="s">
        <v>29</v>
      </c>
      <c r="C14" s="25" t="s">
        <v>8</v>
      </c>
      <c r="D14" s="27">
        <v>9.0</v>
      </c>
      <c r="E14" s="14" t="b">
        <v>1</v>
      </c>
      <c r="F14" s="16" t="b">
        <v>1</v>
      </c>
      <c r="H14" s="33" t="s">
        <v>30</v>
      </c>
    </row>
    <row r="15">
      <c r="B15" s="23" t="s">
        <v>31</v>
      </c>
      <c r="C15" s="25" t="s">
        <v>8</v>
      </c>
      <c r="D15" s="27">
        <v>6.0</v>
      </c>
      <c r="E15" s="14" t="b">
        <v>0</v>
      </c>
      <c r="F15" s="16" t="b">
        <v>1</v>
      </c>
      <c r="H15" s="34" t="s">
        <v>32</v>
      </c>
    </row>
    <row r="16">
      <c r="B16" s="23" t="s">
        <v>33</v>
      </c>
      <c r="C16" s="25" t="s">
        <v>8</v>
      </c>
      <c r="D16" s="27">
        <v>7.0</v>
      </c>
      <c r="E16" s="14" t="b">
        <v>1</v>
      </c>
      <c r="F16" s="16" t="b">
        <v>0</v>
      </c>
    </row>
    <row r="17">
      <c r="B17" s="23" t="s">
        <v>34</v>
      </c>
      <c r="C17" s="25" t="s">
        <v>8</v>
      </c>
      <c r="D17" s="27">
        <v>4.0</v>
      </c>
      <c r="E17" s="14" t="b">
        <v>0</v>
      </c>
      <c r="F17" s="16" t="b">
        <v>1</v>
      </c>
      <c r="H17" s="18" t="s">
        <v>35</v>
      </c>
    </row>
    <row r="18">
      <c r="B18" s="23" t="s">
        <v>36</v>
      </c>
      <c r="C18" s="25" t="s">
        <v>8</v>
      </c>
      <c r="D18" s="27">
        <v>11.0</v>
      </c>
      <c r="E18" s="14" t="b">
        <v>1</v>
      </c>
      <c r="F18" s="16" t="b">
        <v>1</v>
      </c>
      <c r="H18" s="18" t="s">
        <v>37</v>
      </c>
    </row>
    <row r="19">
      <c r="B19" s="23" t="s">
        <v>38</v>
      </c>
      <c r="C19" s="25" t="s">
        <v>8</v>
      </c>
      <c r="D19" s="27">
        <v>17.0</v>
      </c>
      <c r="E19" s="14" t="b">
        <v>1</v>
      </c>
      <c r="F19" s="16" t="b">
        <v>1</v>
      </c>
      <c r="H19" s="36" t="s">
        <v>40</v>
      </c>
    </row>
    <row r="20">
      <c r="B20" s="23" t="s">
        <v>41</v>
      </c>
      <c r="C20" s="25" t="s">
        <v>8</v>
      </c>
      <c r="D20" s="27">
        <v>14.0</v>
      </c>
      <c r="E20" s="14" t="b">
        <v>1</v>
      </c>
      <c r="F20" s="16" t="b">
        <v>0</v>
      </c>
      <c r="H20" s="32"/>
    </row>
    <row r="21">
      <c r="B21" s="23" t="s">
        <v>42</v>
      </c>
      <c r="C21" s="25" t="s">
        <v>8</v>
      </c>
      <c r="D21" s="27">
        <v>2.0</v>
      </c>
      <c r="E21" s="14" t="b">
        <v>0</v>
      </c>
      <c r="F21" s="16" t="b">
        <v>0</v>
      </c>
      <c r="H21" s="28" t="s">
        <v>43</v>
      </c>
    </row>
    <row r="22">
      <c r="B22" s="23" t="s">
        <v>44</v>
      </c>
      <c r="C22" s="25" t="s">
        <v>8</v>
      </c>
      <c r="D22" s="27">
        <v>20.0</v>
      </c>
      <c r="E22" s="14" t="b">
        <v>0</v>
      </c>
      <c r="F22" s="16" t="b">
        <v>1</v>
      </c>
    </row>
    <row r="23">
      <c r="B23" s="23" t="s">
        <v>45</v>
      </c>
      <c r="C23" s="25" t="s">
        <v>8</v>
      </c>
      <c r="D23" s="27">
        <v>15.0</v>
      </c>
      <c r="E23" s="14" t="b">
        <v>0</v>
      </c>
      <c r="F23" s="16" t="b">
        <v>1</v>
      </c>
      <c r="H23" s="32"/>
    </row>
    <row r="24">
      <c r="B24" s="23" t="s">
        <v>46</v>
      </c>
      <c r="C24" s="25" t="s">
        <v>8</v>
      </c>
      <c r="D24" s="27">
        <v>21.0</v>
      </c>
      <c r="E24" s="14" t="b">
        <v>0</v>
      </c>
      <c r="F24" s="16" t="b">
        <v>1</v>
      </c>
      <c r="H24" s="28" t="s">
        <v>47</v>
      </c>
    </row>
    <row r="25">
      <c r="B25" s="23" t="s">
        <v>48</v>
      </c>
      <c r="C25" s="25" t="s">
        <v>8</v>
      </c>
      <c r="D25" s="27">
        <v>19.0</v>
      </c>
      <c r="E25" s="14" t="b">
        <v>0</v>
      </c>
      <c r="F25" s="16" t="b">
        <v>1</v>
      </c>
      <c r="H25" s="38"/>
    </row>
    <row r="26">
      <c r="B26" s="23" t="s">
        <v>50</v>
      </c>
      <c r="C26" s="25" t="s">
        <v>8</v>
      </c>
      <c r="D26" s="27">
        <v>3.0</v>
      </c>
      <c r="E26" s="14" t="b">
        <v>0</v>
      </c>
      <c r="F26" s="16" t="b">
        <v>1</v>
      </c>
      <c r="H26" s="39" t="s">
        <v>51</v>
      </c>
    </row>
    <row r="27">
      <c r="B27" s="23" t="s">
        <v>52</v>
      </c>
      <c r="C27" s="25" t="s">
        <v>8</v>
      </c>
      <c r="D27" s="27">
        <v>12.0</v>
      </c>
      <c r="E27" s="14" t="b">
        <v>0</v>
      </c>
      <c r="F27" s="16" t="b">
        <v>1</v>
      </c>
    </row>
    <row r="28">
      <c r="B28" s="23" t="s">
        <v>53</v>
      </c>
      <c r="C28" s="25" t="s">
        <v>8</v>
      </c>
      <c r="D28" s="40">
        <v>10.0</v>
      </c>
      <c r="E28" s="14" t="b">
        <v>0</v>
      </c>
      <c r="F28" s="16" t="b">
        <v>1</v>
      </c>
    </row>
    <row r="29">
      <c r="B29" s="23" t="s">
        <v>56</v>
      </c>
      <c r="C29" s="25" t="s">
        <v>8</v>
      </c>
      <c r="D29" s="27">
        <v>13.0</v>
      </c>
      <c r="E29" s="14" t="b">
        <v>0</v>
      </c>
      <c r="F29" s="16" t="b">
        <v>1</v>
      </c>
    </row>
    <row r="30">
      <c r="B30" s="23" t="s">
        <v>58</v>
      </c>
      <c r="C30" s="25" t="s">
        <v>8</v>
      </c>
      <c r="D30" s="27">
        <v>18.0</v>
      </c>
      <c r="E30" s="14" t="b">
        <v>0</v>
      </c>
      <c r="F30" s="16" t="b">
        <v>1</v>
      </c>
    </row>
    <row r="31" ht="18.75" customHeight="1">
      <c r="B31" s="41"/>
      <c r="E31" s="41"/>
      <c r="F31" s="1"/>
      <c r="H31" s="8"/>
    </row>
    <row r="32" ht="18.75" customHeight="1">
      <c r="A32" s="1"/>
      <c r="B32" s="43" t="s">
        <v>59</v>
      </c>
      <c r="G32" s="1"/>
      <c r="H32" s="8"/>
    </row>
    <row r="33" ht="18.75" customHeight="1">
      <c r="A33" s="1"/>
      <c r="B33" s="45" t="s">
        <v>61</v>
      </c>
      <c r="C33" s="46" t="s">
        <v>62</v>
      </c>
      <c r="G33" s="1"/>
      <c r="H33" s="8"/>
    </row>
    <row r="34" ht="18.75" customHeight="1">
      <c r="A34" s="1"/>
      <c r="B34" s="45" t="s">
        <v>67</v>
      </c>
      <c r="C34" s="46" t="s">
        <v>68</v>
      </c>
      <c r="G34" s="1"/>
      <c r="H34" s="8"/>
    </row>
    <row r="35" ht="33.75" customHeight="1">
      <c r="A35" s="1"/>
      <c r="B35" s="45" t="s">
        <v>70</v>
      </c>
      <c r="C35" s="46" t="s">
        <v>71</v>
      </c>
      <c r="G35" s="1"/>
      <c r="H35" s="8"/>
    </row>
    <row r="36" ht="33.0" customHeight="1">
      <c r="A36" s="1"/>
      <c r="B36" s="45" t="s">
        <v>72</v>
      </c>
      <c r="C36" s="46" t="s">
        <v>73</v>
      </c>
      <c r="G36" s="1"/>
      <c r="H36" s="8"/>
    </row>
    <row r="37" ht="18.75" customHeight="1">
      <c r="A37" s="1"/>
      <c r="B37" s="41"/>
      <c r="C37" s="41"/>
      <c r="D37" s="41"/>
      <c r="E37" s="41"/>
      <c r="F37" s="1"/>
      <c r="G37" s="1"/>
      <c r="H37" s="8"/>
    </row>
  </sheetData>
  <mergeCells count="24">
    <mergeCell ref="H21:H22"/>
    <mergeCell ref="H11:H12"/>
    <mergeCell ref="H15:H16"/>
    <mergeCell ref="B9:C9"/>
    <mergeCell ref="D8:E8"/>
    <mergeCell ref="D4:E4"/>
    <mergeCell ref="D6:E6"/>
    <mergeCell ref="D5:E5"/>
    <mergeCell ref="B3:C3"/>
    <mergeCell ref="D3:E3"/>
    <mergeCell ref="C33:F33"/>
    <mergeCell ref="C34:F34"/>
    <mergeCell ref="C35:F35"/>
    <mergeCell ref="C36:F36"/>
    <mergeCell ref="D2:F2"/>
    <mergeCell ref="D7:E7"/>
    <mergeCell ref="B32:F32"/>
    <mergeCell ref="B31:D31"/>
    <mergeCell ref="H26:H30"/>
    <mergeCell ref="B2:C2"/>
    <mergeCell ref="A1:G1"/>
    <mergeCell ref="H4:H8"/>
    <mergeCell ref="A2:A31"/>
    <mergeCell ref="G2:G31"/>
  </mergeCells>
  <conditionalFormatting sqref="D10:D30">
    <cfRule type="expression" dxfId="0" priority="1">
      <formula>countif(D$10:D$29,D10)&gt;1</formula>
    </cfRule>
  </conditionalFormatting>
  <drawing r:id="rId1"/>
</worksheet>
</file>