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019-01 Factom Grants" sheetId="1" r:id="rId3"/>
  </sheets>
  <definedNames/>
  <calcPr/>
</workbook>
</file>

<file path=xl/sharedStrings.xml><?xml version="1.0" encoding="utf-8"?>
<sst xmlns="http://schemas.openxmlformats.org/spreadsheetml/2006/main" count="82" uniqueCount="53">
  <si>
    <t>Factom Community Grants - List of Grant applications 2019-01</t>
  </si>
  <si>
    <t>Grant Application Entity</t>
  </si>
  <si>
    <t>Grant number</t>
  </si>
  <si>
    <t>Grant application name</t>
  </si>
  <si>
    <t>FCT requested                                                 (inital amount)</t>
  </si>
  <si>
    <t>FCT requested                                                 (amended amount)</t>
  </si>
  <si>
    <t>De Facto &amp; Bedrock Solutions</t>
  </si>
  <si>
    <t>Factom Open-source API</t>
  </si>
  <si>
    <t>Triall</t>
  </si>
  <si>
    <t>Document processing and data management application for clinical trials</t>
  </si>
  <si>
    <t>Factom Protocol Guides</t>
  </si>
  <si>
    <t>Guide compensation</t>
  </si>
  <si>
    <t>N/A</t>
  </si>
  <si>
    <t>Prestige IT</t>
  </si>
  <si>
    <t>Blockchain Expo Global 2019</t>
  </si>
  <si>
    <t>De Facto</t>
  </si>
  <si>
    <t>Telegram Wallet for Factom</t>
  </si>
  <si>
    <t>Exchange Committee</t>
  </si>
  <si>
    <t>Exchange Committee funding</t>
  </si>
  <si>
    <t>Guide Compensation - 1 Month Extension</t>
  </si>
  <si>
    <t>Factomize LLC</t>
  </si>
  <si>
    <t>Marketing Videos</t>
  </si>
  <si>
    <t>LayerTech</t>
  </si>
  <si>
    <t>Core Development (LayerTech)</t>
  </si>
  <si>
    <t>CryptoLogic, DeFacto, Bedrock Solutions, TFA</t>
  </si>
  <si>
    <t>Factom Open Node Continuity</t>
  </si>
  <si>
    <t>Growth Fixer</t>
  </si>
  <si>
    <t>Marketing Strategy including content</t>
  </si>
  <si>
    <t>Core Development (Factomize)</t>
  </si>
  <si>
    <t>Stamp-IT</t>
  </si>
  <si>
    <t>IoT gateway for Factom</t>
  </si>
  <si>
    <t>Marketing Committee</t>
  </si>
  <si>
    <t>Hackathon Grant</t>
  </si>
  <si>
    <t>Blockchain Innovation Foundation</t>
  </si>
  <si>
    <t>Core Development (BIF#1)</t>
  </si>
  <si>
    <t>Core Development (BIF#2)</t>
  </si>
  <si>
    <t>Sphereon</t>
  </si>
  <si>
    <t>Core Development Project Manager</t>
  </si>
  <si>
    <t>Explainer Video Grant</t>
  </si>
  <si>
    <t>Factom Inc.</t>
  </si>
  <si>
    <t>Protocol Development</t>
  </si>
  <si>
    <t>Protocol Development Continuation</t>
  </si>
  <si>
    <t>Oracle Master</t>
  </si>
  <si>
    <t>Oracle Master Continuation</t>
  </si>
  <si>
    <t>Bedrock, DeFacto</t>
  </si>
  <si>
    <t>Factom Open Node Enhancement</t>
  </si>
  <si>
    <t>Anchor Master Continuation</t>
  </si>
  <si>
    <t>Anchor Master</t>
  </si>
  <si>
    <t>DBGrow, Luciap, Canonical Ledgers</t>
  </si>
  <si>
    <t>FAT Protocol Development</t>
  </si>
  <si>
    <t>TOTAL AMOUNT OF REQUESTED FCT:</t>
  </si>
  <si>
    <t>Estimated amount of FCT to be dispersed:</t>
  </si>
  <si>
    <t>124 000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</si>
</sst>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</font>
    <font/>
    <font>
      <b/>
      <u/>
      <sz val="18.0"/>
    </font>
    <font>
      <b/>
      <u/>
      <sz val="18.0"/>
    </font>
    <font>
      <b/>
      <sz val="11.0"/>
    </font>
    <font>
      <u/>
      <color rgb="FF0000FF"/>
    </font>
    <font>
      <strike/>
      <name val="Arial"/>
    </font>
    <font>
      <b/>
      <name val="Arial"/>
    </font>
    <font>
      <name val="Arial"/>
    </font>
    <font>
      <strike/>
    </font>
    <font>
      <sz val="9.0"/>
    </font>
    <font>
      <u/>
      <color rgb="FF0000FF"/>
    </font>
    <font>
      <b/>
    </font>
    <font>
      <b/>
      <u/>
    </font>
  </fonts>
  <fills count="5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EAD1DC"/>
        <bgColor rgb="FFEAD1DC"/>
      </patternFill>
    </fill>
    <fill>
      <patternFill patternType="solid">
        <fgColor rgb="FFD0E0E3"/>
        <bgColor rgb="FFD0E0E3"/>
      </patternFill>
    </fill>
  </fills>
  <borders count="2">
    <border/>
    <border>
      <bottom style="thin">
        <color rgb="FF000000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shrinkToFit="0" wrapText="1"/>
    </xf>
    <xf borderId="0" fillId="3" fontId="2" numFmtId="0" xfId="0" applyAlignment="1" applyFill="1" applyFont="1">
      <alignment horizontal="center" readingOrder="0" shrinkToFit="0" vertical="center" wrapText="1"/>
    </xf>
    <xf borderId="0" fillId="2" fontId="3" numFmtId="0" xfId="0" applyAlignment="1" applyFont="1">
      <alignment horizontal="center" readingOrder="0" shrinkToFit="0" vertical="center" wrapText="1"/>
    </xf>
    <xf borderId="0" fillId="4" fontId="4" numFmtId="0" xfId="0" applyAlignment="1" applyFill="1" applyFont="1">
      <alignment horizontal="center" readingOrder="0" shrinkToFit="0" vertical="center" wrapText="1"/>
    </xf>
    <xf borderId="0" fillId="0" fontId="1" numFmtId="0" xfId="0" applyAlignment="1" applyFont="1">
      <alignment horizontal="center" readingOrder="0"/>
    </xf>
    <xf borderId="0" fillId="0" fontId="5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0" fillId="0" fontId="6" numFmtId="0" xfId="0" applyAlignment="1" applyFont="1">
      <alignment horizontal="center" readingOrder="0" shrinkToFit="0" wrapText="1"/>
    </xf>
    <xf borderId="0" fillId="0" fontId="7" numFmtId="0" xfId="0" applyAlignment="1" applyFont="1">
      <alignment horizontal="center" readingOrder="0" vertical="bottom"/>
    </xf>
    <xf borderId="0" fillId="0" fontId="8" numFmtId="0" xfId="0" applyAlignment="1" applyFont="1">
      <alignment horizontal="center" readingOrder="0" vertical="bottom"/>
    </xf>
    <xf borderId="0" fillId="0" fontId="8" numFmtId="0" xfId="0" applyAlignment="1" applyFont="1">
      <alignment horizontal="center" readingOrder="0" shrinkToFit="0" wrapText="1"/>
    </xf>
    <xf borderId="0" fillId="0" fontId="9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0" fillId="0" fontId="10" numFmtId="0" xfId="0" applyAlignment="1" applyFont="1">
      <alignment horizontal="center" readingOrder="0" shrinkToFit="0" vertical="center" wrapText="1"/>
    </xf>
    <xf borderId="0" fillId="0" fontId="11" numFmtId="0" xfId="0" applyAlignment="1" applyFont="1">
      <alignment horizontal="center" readingOrder="0"/>
    </xf>
    <xf borderId="0" fillId="0" fontId="1" numFmtId="0" xfId="0" applyAlignment="1" applyFont="1">
      <alignment horizontal="center" readingOrder="0"/>
    </xf>
    <xf borderId="1" fillId="0" fontId="1" numFmtId="0" xfId="0" applyAlignment="1" applyBorder="1" applyFont="1">
      <alignment horizontal="center" readingOrder="0" shrinkToFit="0" vertical="center" wrapText="1"/>
    </xf>
    <xf borderId="1" fillId="0" fontId="1" numFmtId="0" xfId="0" applyAlignment="1" applyBorder="1" applyFont="1">
      <alignment horizontal="center" readingOrder="0" shrinkToFit="0" vertical="center" wrapText="1"/>
    </xf>
    <xf borderId="0" fillId="0" fontId="12" numFmtId="0" xfId="0" applyAlignment="1" applyFont="1">
      <alignment horizontal="center" readingOrder="0" shrinkToFit="0" vertical="center" wrapText="1"/>
    </xf>
    <xf borderId="0" fillId="0" fontId="13" numFmtId="0" xfId="0" applyAlignment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.57"/>
    <col customWidth="1" min="2" max="2" width="38.0"/>
    <col customWidth="1" min="3" max="3" width="46.57"/>
    <col customWidth="1" min="4" max="4" width="36.43"/>
    <col customWidth="1" min="5" max="5" width="16.71"/>
    <col customWidth="1" min="6" max="6" width="19.71"/>
    <col customWidth="1" min="7" max="7" width="6.0"/>
  </cols>
  <sheetData>
    <row r="1" ht="19.5" customHeight="1">
      <c r="A1" s="1"/>
    </row>
    <row r="2">
      <c r="A2" s="1"/>
      <c r="B2" s="2" t="s">
        <v>0</v>
      </c>
      <c r="G2" s="3"/>
    </row>
    <row r="3"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</row>
    <row r="4">
      <c r="B4" s="5" t="s">
        <v>6</v>
      </c>
      <c r="C4" s="6" t="str">
        <f>HYPERLINK("https://factomize.com/forums/threads/defacto-001-factom-open-api-open-source-rest-graphql-api-for-factom.1493/#post-10325","FACTOM-GRANT-DEFACTO-BEDROCK-001")</f>
        <v>FACTOM-GRANT-DEFACTO-BEDROCK-001</v>
      </c>
      <c r="D4" s="7" t="s">
        <v>7</v>
      </c>
      <c r="E4" s="8">
        <v>11178.0</v>
      </c>
      <c r="F4" s="9">
        <v>7380.0</v>
      </c>
    </row>
    <row r="5">
      <c r="B5" s="7" t="s">
        <v>8</v>
      </c>
      <c r="C5" s="6" t="str">
        <f>HYPERLINK("https://factomize.com/forums/threads/factom-grant-proposal-triall.1531/","FACTOM-GRANT-TRIALL-001")</f>
        <v>FACTOM-GRANT-TRIALL-001</v>
      </c>
      <c r="D5" s="7" t="s">
        <v>9</v>
      </c>
      <c r="E5" s="8">
        <v>6000.0</v>
      </c>
      <c r="F5" s="9">
        <v>3000.0</v>
      </c>
    </row>
    <row r="6">
      <c r="B6" s="7" t="s">
        <v>10</v>
      </c>
      <c r="C6" s="6" t="str">
        <f>HYPERLINK("https://factomize.com/forums/threads/guides-003-guide-compensation.1537/","FACTOM-GRANT-GUIDES-003")</f>
        <v>FACTOM-GRANT-GUIDES-003</v>
      </c>
      <c r="D6" s="7" t="s">
        <v>11</v>
      </c>
      <c r="E6" s="10">
        <v>8400.0</v>
      </c>
      <c r="F6" s="9" t="s">
        <v>12</v>
      </c>
    </row>
    <row r="7">
      <c r="B7" s="7" t="s">
        <v>13</v>
      </c>
      <c r="C7" s="6" t="str">
        <f>HYPERLINK("https://factomize.com/forums/threads/prestige_it-001-blockchain-expo-global-2019-london.1543/","FACTOM-GRANT-PRESTIGE-IT-001")</f>
        <v>FACTOM-GRANT-PRESTIGE-IT-001</v>
      </c>
      <c r="D7" s="7" t="s">
        <v>14</v>
      </c>
      <c r="E7" s="11">
        <v>682.0</v>
      </c>
      <c r="F7" s="9" t="s">
        <v>12</v>
      </c>
    </row>
    <row r="8">
      <c r="B8" s="7" t="s">
        <v>15</v>
      </c>
      <c r="C8" s="6" t="str">
        <f>HYPERLINK("https://factomize.com/forums/threads/defacto-004-telegram-wallet-for-factom.1545/","FACTOM-GRANT-DEFACTO-004")</f>
        <v>FACTOM-GRANT-DEFACTO-004</v>
      </c>
      <c r="D8" s="7" t="s">
        <v>16</v>
      </c>
      <c r="E8" s="11">
        <v>5909.0</v>
      </c>
      <c r="F8" s="9" t="s">
        <v>12</v>
      </c>
    </row>
    <row r="9">
      <c r="B9" s="7" t="s">
        <v>17</v>
      </c>
      <c r="C9" s="6" t="str">
        <f>HYPERLINK("https://factomize.com/forums/threads/exchange-committee-003-committee-funding.1546/","FACTOM-GRANT-EXCHANGE-COMMITTEE-003")</f>
        <v>FACTOM-GRANT-EXCHANGE-COMMITTEE-003</v>
      </c>
      <c r="D9" s="7" t="s">
        <v>18</v>
      </c>
      <c r="E9" s="12">
        <v>10000.0</v>
      </c>
      <c r="F9" s="9">
        <v>5000.0</v>
      </c>
    </row>
    <row r="10">
      <c r="B10" s="7" t="s">
        <v>10</v>
      </c>
      <c r="C10" s="6" t="str">
        <f>HYPERLINK("https://factomize.com/forums/threads/guides-004-guide-compensation-1-month-extension.1548/","FACTOM-GRANT-GUIDES-004")</f>
        <v>FACTOM-GRANT-GUIDES-004</v>
      </c>
      <c r="D10" s="7" t="s">
        <v>19</v>
      </c>
      <c r="E10" s="13">
        <v>3000.0</v>
      </c>
      <c r="F10" s="9" t="s">
        <v>12</v>
      </c>
    </row>
    <row r="11">
      <c r="B11" s="7" t="s">
        <v>20</v>
      </c>
      <c r="C11" s="6" t="str">
        <f>HYPERLINK("https://factomize.com/forums/threads/factomize-001-marketing-videos.1549/","FACTOM-GRANT-FACTOMIZE-001")</f>
        <v>FACTOM-GRANT-FACTOMIZE-001</v>
      </c>
      <c r="D11" s="7" t="s">
        <v>21</v>
      </c>
      <c r="E11" s="13">
        <v>500.0</v>
      </c>
      <c r="F11" s="9" t="s">
        <v>12</v>
      </c>
    </row>
    <row r="12">
      <c r="B12" s="7" t="s">
        <v>22</v>
      </c>
      <c r="C12" s="6" t="str">
        <f>HYPERLINK("https://factomize.com/forums/threads/layertech-001-core-code-development-grant.1550/","FACTOM-GRANT-LAYERTECH-001")</f>
        <v>FACTOM-GRANT-LAYERTECH-001</v>
      </c>
      <c r="D12" s="7" t="s">
        <v>23</v>
      </c>
      <c r="E12" s="13">
        <v>5500.0</v>
      </c>
      <c r="F12" s="9" t="s">
        <v>12</v>
      </c>
    </row>
    <row r="13">
      <c r="B13" s="14" t="s">
        <v>24</v>
      </c>
      <c r="C13" s="6" t="str">
        <f>HYPERLINK("https://factomize.com/forums/threads/bedrock-cryptlogic-defacto-tfa-002-factom-open-node-ex-courtesy-node-continuity.1552/","BEDROCK-CRYPTOLOGIC-DEFACTO-TFA-002")</f>
        <v>BEDROCK-CRYPTOLOGIC-DEFACTO-TFA-002</v>
      </c>
      <c r="D13" s="7" t="s">
        <v>25</v>
      </c>
      <c r="E13" s="13">
        <v>545.0</v>
      </c>
      <c r="F13" s="9" t="s">
        <v>12</v>
      </c>
    </row>
    <row r="14">
      <c r="B14" s="7" t="s">
        <v>26</v>
      </c>
      <c r="C14" s="6" t="str">
        <f>HYPERLINK("https://factomize.com/forums/threads/growth-fixer-001-marketing-strategy-including-content.1553/","FACTOM-GRANT-GROWTH-FIXER-001")</f>
        <v>FACTOM-GRANT-GROWTH-FIXER-001</v>
      </c>
      <c r="D14" s="7" t="s">
        <v>27</v>
      </c>
      <c r="E14" s="13">
        <v>9350.0</v>
      </c>
      <c r="F14" s="9" t="s">
        <v>12</v>
      </c>
    </row>
    <row r="15" ht="16.5" customHeight="1">
      <c r="B15" s="5" t="s">
        <v>20</v>
      </c>
      <c r="C15" s="15" t="str">
        <f>HYPERLINK("https://factomize.com/forums/threads/factomize-002-core-development.1555/","FACTOM-GRANT-FACTOMIZE-002")</f>
        <v>FACTOM-GRANT-FACTOMIZE-002</v>
      </c>
      <c r="D15" s="5" t="s">
        <v>28</v>
      </c>
      <c r="E15" s="5">
        <v>6000.0</v>
      </c>
      <c r="F15" s="9" t="s">
        <v>12</v>
      </c>
    </row>
    <row r="16">
      <c r="B16" s="7" t="s">
        <v>29</v>
      </c>
      <c r="C16" s="6" t="str">
        <f>HYPERLINK("https://factomize.com/forums/threads/stamp-it-001-iot-gateway-for-factom%C2%AE.1556/#post-10472","FACTOM-GRANT-STAMP-IT-001")</f>
        <v>FACTOM-GRANT-STAMP-IT-001</v>
      </c>
      <c r="D16" s="7" t="s">
        <v>30</v>
      </c>
      <c r="E16" s="12">
        <v>9454.0</v>
      </c>
      <c r="F16" s="9">
        <v>2800.0</v>
      </c>
    </row>
    <row r="17">
      <c r="B17" s="7" t="s">
        <v>31</v>
      </c>
      <c r="C17" s="6" t="str">
        <f>HYPERLINK("https://factomize.com/forums/threads/marketing-committee-hackathon-grant.1557/","FACTOM-GRANT-MARKETING-COMMITEE-003")</f>
        <v>FACTOM-GRANT-MARKETING-COMMITEE-003</v>
      </c>
      <c r="D17" s="7" t="s">
        <v>32</v>
      </c>
      <c r="E17" s="13">
        <v>3600.0</v>
      </c>
      <c r="F17" s="9" t="s">
        <v>12</v>
      </c>
    </row>
    <row r="18">
      <c r="B18" s="7" t="s">
        <v>33</v>
      </c>
      <c r="C18" s="6" t="str">
        <f>HYPERLINK("https://factomize.com/forums/threads/bif-004-core-development.1558/","FACTOM-GRANT-BIF-004")</f>
        <v>FACTOM-GRANT-BIF-004</v>
      </c>
      <c r="D18" s="7" t="s">
        <v>34</v>
      </c>
      <c r="E18" s="13">
        <v>500.0</v>
      </c>
      <c r="F18" s="9" t="s">
        <v>12</v>
      </c>
    </row>
    <row r="19">
      <c r="B19" s="7" t="s">
        <v>33</v>
      </c>
      <c r="C19" s="6" t="str">
        <f>HYPERLINK("https://factomize.com/forums/threads/bif-005-core-development.1559/","FACTOM-GRANT-BIF-005")</f>
        <v>FACTOM-GRANT-BIF-005</v>
      </c>
      <c r="D19" s="7" t="s">
        <v>35</v>
      </c>
      <c r="E19" s="13">
        <v>5000.0</v>
      </c>
      <c r="F19" s="9" t="s">
        <v>12</v>
      </c>
    </row>
    <row r="20">
      <c r="B20" s="7" t="s">
        <v>36</v>
      </c>
      <c r="C20" s="6" t="str">
        <f>HYPERLINK("https://factomize.com/forums/threads/sphereon-core-development-project-manager.1560/","FACTOM-GRANT-SPHEREON-XXX")</f>
        <v>FACTOM-GRANT-SPHEREON-XXX</v>
      </c>
      <c r="D20" s="7" t="s">
        <v>37</v>
      </c>
      <c r="E20" s="13">
        <v>2000.0</v>
      </c>
      <c r="F20" s="9" t="s">
        <v>12</v>
      </c>
    </row>
    <row r="21">
      <c r="B21" s="5" t="s">
        <v>31</v>
      </c>
      <c r="C21" s="15" t="str">
        <f>HYPERLINK("https://factomize.com/forums/threads/marketing-committee-explainer-video-grant.1561/","FACTOM-GRANT-MARKETING-COMMITEE-002")</f>
        <v>FACTOM-GRANT-MARKETING-COMMITEE-002</v>
      </c>
      <c r="D21" s="5" t="s">
        <v>38</v>
      </c>
      <c r="E21" s="16">
        <v>3000.0</v>
      </c>
      <c r="F21" s="9" t="s">
        <v>12</v>
      </c>
    </row>
    <row r="22">
      <c r="B22" s="7" t="s">
        <v>39</v>
      </c>
      <c r="C22" s="6" t="str">
        <f>HYPERLINK("https://factomize.com/forums/threads/factom-grant-factom-inc-012-protocol-development.1563/","FACTOM-GRANT-FACTOM, INC-012")</f>
        <v>FACTOM-GRANT-FACTOM, INC-012</v>
      </c>
      <c r="D22" s="7" t="s">
        <v>40</v>
      </c>
      <c r="E22" s="13">
        <v>37259.0</v>
      </c>
      <c r="F22" s="9" t="s">
        <v>12</v>
      </c>
    </row>
    <row r="23">
      <c r="B23" s="7" t="s">
        <v>39</v>
      </c>
      <c r="C23" s="6" t="str">
        <f>HYPERLINK("https://factomize.com/forums/threads/factom-grant-factom-inc-009-protocol-development-continuation.1564/","FACTOM-GRANT-FACTOM, INC-009")</f>
        <v>FACTOM-GRANT-FACTOM, INC-009</v>
      </c>
      <c r="D23" s="7" t="s">
        <v>41</v>
      </c>
      <c r="E23" s="12">
        <v>29840.0</v>
      </c>
      <c r="F23" s="9">
        <v>29440.0</v>
      </c>
    </row>
    <row r="24">
      <c r="B24" s="7" t="s">
        <v>39</v>
      </c>
      <c r="C24" s="6" t="str">
        <f>HYPERLINK("https://factomize.com/forums/threads/factom-grant-factom-inc-010-oracle-master.1565/","FACTOM-GRANT-FACTOM, INC-010")</f>
        <v>FACTOM-GRANT-FACTOM, INC-010</v>
      </c>
      <c r="D24" s="7" t="s">
        <v>42</v>
      </c>
      <c r="E24" s="13">
        <v>900.0</v>
      </c>
      <c r="F24" s="9" t="s">
        <v>12</v>
      </c>
    </row>
    <row r="25">
      <c r="B25" s="7" t="s">
        <v>39</v>
      </c>
      <c r="C25" s="6" t="str">
        <f>HYPERLINK("https://factomize.com/forums/threads/factom-grant-factom-inc-007-oracle-master-continuation.1566/","FACTOM-GRANT-FACTOM, INC-007")</f>
        <v>FACTOM-GRANT-FACTOM, INC-007</v>
      </c>
      <c r="D25" s="7" t="s">
        <v>43</v>
      </c>
      <c r="E25" s="13">
        <v>900.0</v>
      </c>
      <c r="F25" s="9" t="s">
        <v>12</v>
      </c>
    </row>
    <row r="26">
      <c r="B26" s="7" t="s">
        <v>44</v>
      </c>
      <c r="C26" s="6" t="str">
        <f>HYPERLINK("https://factomize.com/forums/threads/bedrock-defacto-001-factom-open-node-enhancement.1567/","FACTOM-GRANT-BEDROCK-DEFACTO-001")</f>
        <v>FACTOM-GRANT-BEDROCK-DEFACTO-001</v>
      </c>
      <c r="D26" s="7" t="s">
        <v>45</v>
      </c>
      <c r="E26" s="13">
        <v>1300.0</v>
      </c>
      <c r="F26" s="9" t="s">
        <v>12</v>
      </c>
    </row>
    <row r="27">
      <c r="B27" s="7" t="s">
        <v>39</v>
      </c>
      <c r="C27" s="6" t="str">
        <f>HYPERLINK("https://factomize.com/forums/threads/factom-grant-factom-inc-008-anchor-master-continuation.1568/","FACTOM-GRANT-FACTOM, INC-008")</f>
        <v>FACTOM-GRANT-FACTOM, INC-008</v>
      </c>
      <c r="D27" s="7" t="s">
        <v>46</v>
      </c>
      <c r="E27" s="13">
        <v>660.0</v>
      </c>
      <c r="F27" s="9" t="s">
        <v>12</v>
      </c>
    </row>
    <row r="28">
      <c r="B28" s="7" t="s">
        <v>39</v>
      </c>
      <c r="C28" s="6" t="str">
        <f>HYPERLINK("https://factomize.com/forums/threads/factom-grant-factom-inc-011-anchor-master.1569/","FACTOM-GRANT-FACTOM, INC-011")</f>
        <v>FACTOM-GRANT-FACTOM, INC-011</v>
      </c>
      <c r="D28" s="7" t="s">
        <v>47</v>
      </c>
      <c r="E28" s="13">
        <v>660.0</v>
      </c>
      <c r="F28" s="9" t="s">
        <v>12</v>
      </c>
    </row>
    <row r="29">
      <c r="B29" s="17" t="s">
        <v>48</v>
      </c>
      <c r="C29" s="6" t="str">
        <f>HYPERLINK("https://factomize.com/forums/threads/factom-grant-dbgrow-luciap-canonical-ledgers-002-fat-protocol-development-grant-ii.1570/","FACTOM-GRANT-DBGROW-LUCIAP-CANONICALLEDGERS-002")</f>
        <v>FACTOM-GRANT-DBGROW-LUCIAP-CANONICALLEDGERS-002</v>
      </c>
      <c r="D29" s="17" t="s">
        <v>49</v>
      </c>
      <c r="E29" s="18">
        <v>12700.0</v>
      </c>
      <c r="F29" s="9" t="s">
        <v>12</v>
      </c>
    </row>
    <row r="30">
      <c r="B30" s="3"/>
      <c r="D30" s="19" t="s">
        <v>50</v>
      </c>
      <c r="E30" s="20">
        <f>sumifs(E4:E29,F4:F29,"N/A")+sum(F4:F29)</f>
        <v>155985</v>
      </c>
      <c r="F30" s="3"/>
    </row>
    <row r="31">
      <c r="D31" s="7" t="s">
        <v>51</v>
      </c>
      <c r="E31" s="7" t="s">
        <v>52</v>
      </c>
    </row>
  </sheetData>
  <mergeCells count="6">
    <mergeCell ref="B2:F2"/>
    <mergeCell ref="B30:C31"/>
    <mergeCell ref="F30:F31"/>
    <mergeCell ref="A1:G1"/>
    <mergeCell ref="A2:A31"/>
    <mergeCell ref="G2:G31"/>
  </mergeCells>
  <drawing r:id="rId1"/>
</worksheet>
</file>