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l Scores" sheetId="1" r:id="rId3"/>
    <sheet state="visible" name="Master Scoring Sheet" sheetId="2" r:id="rId4"/>
    <sheet state="visible" name="Guide TRGG3R LLC" sheetId="3" r:id="rId5"/>
    <sheet state="visible" name="Guide Centis BV" sheetId="4" r:id="rId6"/>
    <sheet state="visible" name="Guide DBGrow Inc." sheetId="5" r:id="rId7"/>
    <sheet state="visible" name="Guide Factom Inc" sheetId="6" r:id="rId8"/>
    <sheet state="visible" name="Guide The 42ND Factoid AS" sheetId="7" r:id="rId9"/>
    <sheet state="visible" name="ANO Bedrock Solutions" sheetId="8" r:id="rId10"/>
    <sheet state="visible" name="ANO Blockchain Innovation Found" sheetId="9" r:id="rId11"/>
    <sheet state="visible" name="ANO DBGrow" sheetId="10" r:id="rId12"/>
    <sheet state="visible" name="ANO Blockrock Mining" sheetId="11" r:id="rId13"/>
    <sheet state="visible" name="ANO Canonical Ledgers" sheetId="12" r:id="rId14"/>
    <sheet state="visible" name="ANO CryptoLogic" sheetId="13" r:id="rId15"/>
    <sheet state="visible" name="ANO Cube3" sheetId="14" r:id="rId16"/>
    <sheet state="visible" name="ANO DeFacto" sheetId="15" r:id="rId17"/>
    <sheet state="visible" name="ANO Factomatic" sheetId="16" r:id="rId18"/>
    <sheet state="visible" name="ANO Factom Inc." sheetId="17" r:id="rId19"/>
    <sheet state="visible" name="ANO Factomize" sheetId="18" r:id="rId20"/>
    <sheet state="visible" name="ANO Factoshi" sheetId="19" r:id="rId21"/>
    <sheet state="visible" name="ANO Federate This" sheetId="20" r:id="rId22"/>
    <sheet state="visible" name="ANO Go Immutable" sheetId="21" r:id="rId23"/>
    <sheet state="visible" name="ANO Hash-n-Store" sheetId="22" r:id="rId24"/>
    <sheet state="visible" name="ANO Layertech" sheetId="23" r:id="rId25"/>
    <sheet state="visible" name="ANO LUCIAP" sheetId="24" r:id="rId26"/>
    <sheet state="visible" name="ANO Matter of Fact" sheetId="25" r:id="rId27"/>
    <sheet state="visible" name="ANO Multicoin" sheetId="26" r:id="rId28"/>
    <sheet state="visible" name="ANO Prestige IT" sheetId="27" r:id="rId29"/>
    <sheet state="visible" name="ANO RewardChain" sheetId="28" r:id="rId30"/>
    <sheet state="visible" name="ANO Stamp-IT" sheetId="29" r:id="rId31"/>
    <sheet state="visible" name="ANO TFA" sheetId="30" r:id="rId32"/>
    <sheet state="visible" name="ANO VBIF" sheetId="31" r:id="rId33"/>
  </sheets>
  <definedNames>
    <definedName hidden="1" localSheetId="0" name="_xlnm._FilterDatabase">'Final Scores'!$B$2:$H$23</definedName>
    <definedName hidden="1" localSheetId="0" name="Z_A915525C_B72B_4B27_AE85_82518DAF7C27_.wvu.FilterData">'Final Scores'!$F$6:$F$23</definedName>
  </definedNames>
  <calcPr/>
  <customWorkbookViews>
    <customWorkbookView activeSheetId="0" maximized="1" tabRatio="600" windowHeight="0" windowWidth="0" guid="{A915525C-B72B-4B27-AE85-82518DAF7C27}" name="Filter 1"/>
  </customWorkbookViews>
</workbook>
</file>

<file path=xl/sharedStrings.xml><?xml version="1.0" encoding="utf-8"?>
<sst xmlns="http://schemas.openxmlformats.org/spreadsheetml/2006/main" count="389" uniqueCount="115">
  <si>
    <r>
      <t xml:space="preserve">Factom Grant Application Round: </t>
    </r>
    <r>
      <rPr>
        <color rgb="FFFF0000"/>
      </rPr>
      <t>2019-06-01</t>
    </r>
    <r>
      <t xml:space="preserve">                          FINAL SCORES  </t>
    </r>
  </si>
  <si>
    <t>Grant Application Entity</t>
  </si>
  <si>
    <t>Factom Grant Applications Ranking</t>
  </si>
  <si>
    <t>Insert input from "Appendix B - Scoring sheet" into this sheet</t>
  </si>
  <si>
    <t>Grant number</t>
  </si>
  <si>
    <t>Grant application name</t>
  </si>
  <si>
    <t>FCT Requested</t>
  </si>
  <si>
    <t>Grant application final score                    (lower is better)</t>
  </si>
  <si>
    <t>Approved by Standing Parties</t>
  </si>
  <si>
    <t>Grant awarded</t>
  </si>
  <si>
    <t>Rank</t>
  </si>
  <si>
    <t xml:space="preserve">FCT ahead of this grant </t>
  </si>
  <si>
    <t>Guide: TRGG3R LLC</t>
  </si>
  <si>
    <t>Factom Governance Document Grants</t>
  </si>
  <si>
    <t>Abstain</t>
  </si>
  <si>
    <t>N/A</t>
  </si>
  <si>
    <t>Approve</t>
  </si>
  <si>
    <t>Guide: Centis BV</t>
  </si>
  <si>
    <t>Guide: DBGrow Inc.</t>
  </si>
  <si>
    <t>Guide: Factom Inc</t>
  </si>
  <si>
    <t>Guide: The 42ND Factoid AS</t>
  </si>
  <si>
    <t>ANO: Bedrock Solutions</t>
  </si>
  <si>
    <t>ANO: Blockchain Innovation Foundation</t>
  </si>
  <si>
    <t>ANO: Blockrock Mining</t>
  </si>
  <si>
    <t>ANO: CryptoLogic</t>
  </si>
  <si>
    <t>ANO: Canonical Ledgers</t>
  </si>
  <si>
    <t>ANO: Cube3</t>
  </si>
  <si>
    <t>ANO: DBGrow</t>
  </si>
  <si>
    <t>ANO: DeFacto</t>
  </si>
  <si>
    <t>ANO: Factomatic</t>
  </si>
  <si>
    <t>ANO: Factom Inc.</t>
  </si>
  <si>
    <t>ANO: Factomize</t>
  </si>
  <si>
    <t>ANO: Factoshi</t>
  </si>
  <si>
    <t>ANO: Federate This</t>
  </si>
  <si>
    <t>ANO: Go Immutable</t>
  </si>
  <si>
    <t>ANO: Hash-n-Store</t>
  </si>
  <si>
    <t>ANO: Layertech</t>
  </si>
  <si>
    <t>ANO: LUCIAP</t>
  </si>
  <si>
    <t>ANO: Matter of Fact</t>
  </si>
  <si>
    <t>ANO: Multicoin</t>
  </si>
  <si>
    <t>ANO: Prestige IT</t>
  </si>
  <si>
    <t>ANO: RewardChain</t>
  </si>
  <si>
    <t>ANO: Stamp-IT</t>
  </si>
  <si>
    <t>ANO: TFA</t>
  </si>
  <si>
    <t>ANO: VBIF</t>
  </si>
  <si>
    <t>Core Committee</t>
  </si>
  <si>
    <t>Factom Grant Applications</t>
  </si>
  <si>
    <t>Additional Bug Bounty Funding</t>
  </si>
  <si>
    <t>Grant Rank</t>
  </si>
  <si>
    <t>Bedrock, DeFacto</t>
  </si>
  <si>
    <t>Open Node Enhancement - Leftover Payout</t>
  </si>
  <si>
    <t>Bedrock, CryptoLogic, DeFacto, TFA</t>
  </si>
  <si>
    <t>Open Node Continuity</t>
  </si>
  <si>
    <t>LUCIAP</t>
  </si>
  <si>
    <t>FAT Wallet Ledger Nano Support</t>
  </si>
  <si>
    <t>Go Immutable</t>
  </si>
  <si>
    <t>Comprehensive Market Strategy &amp; Execution</t>
  </si>
  <si>
    <t>Anchorblock</t>
  </si>
  <si>
    <t>Daily Digest</t>
  </si>
  <si>
    <t>Federate This</t>
  </si>
  <si>
    <t>Off-Blocks</t>
  </si>
  <si>
    <t>Prestige IT</t>
  </si>
  <si>
    <t>Topaz Factom Integration</t>
  </si>
  <si>
    <t>Stamp IT</t>
  </si>
  <si>
    <t>IoT Gateway for Factom®</t>
  </si>
  <si>
    <t>Layertech</t>
  </si>
  <si>
    <t>Core Code Development - Continuation</t>
  </si>
  <si>
    <t>Factomize</t>
  </si>
  <si>
    <t>Automated Grant System</t>
  </si>
  <si>
    <t>Defacto</t>
  </si>
  <si>
    <t>Factom Open API - Sprint 2 (Admin API, Web UI, Callbacks)</t>
  </si>
  <si>
    <t>Sphereon</t>
  </si>
  <si>
    <t>Core Development Continuation</t>
  </si>
  <si>
    <t>Integration of DAML with Factom® Protocol</t>
  </si>
  <si>
    <t>Factom® Badges</t>
  </si>
  <si>
    <t>Blockchain Innovation Foundation</t>
  </si>
  <si>
    <t>Identity, DID and signing FIPs</t>
  </si>
  <si>
    <t xml:space="preserve">Core Development </t>
  </si>
  <si>
    <t>Factom Inc</t>
  </si>
  <si>
    <t>Protocol Development</t>
  </si>
  <si>
    <t>TFA</t>
  </si>
  <si>
    <t>FAT-integration into TFA-Explorer</t>
  </si>
  <si>
    <t>Triall Foundation</t>
  </si>
  <si>
    <t>Decentralized Identifiers (DIDs) integration for Alfresco</t>
  </si>
  <si>
    <t>HashNStore</t>
  </si>
  <si>
    <t>Chrome Extension for Ledger Nano</t>
  </si>
  <si>
    <t>DBGrow</t>
  </si>
  <si>
    <t>FAT Development 3</t>
  </si>
  <si>
    <t>FAT Smart Contracts</t>
  </si>
  <si>
    <t>BIF, Factomatic</t>
  </si>
  <si>
    <t>Verifiable Claims FIP</t>
  </si>
  <si>
    <t>Dan G, damo, Motion Factory, Skeeter</t>
  </si>
  <si>
    <t xml:space="preserve">Target Audience Explainer Videos </t>
  </si>
  <si>
    <t>FAT Firmware Upgrade for Ledger Nano S/X</t>
  </si>
  <si>
    <t>Scoring-sheet-verified-to-be-correct:</t>
  </si>
  <si>
    <t>Factom Grant Applications                                                                      Approve(True)/Disapprove(False)</t>
  </si>
  <si>
    <t>Oracle Master</t>
  </si>
  <si>
    <t>Anchor Master</t>
  </si>
  <si>
    <t>Factom Guides</t>
  </si>
  <si>
    <t>Factom Guide Compensation</t>
  </si>
  <si>
    <t>ANO: Blockchain Innvoation Foundation</t>
  </si>
  <si>
    <t>Scoring Methodology Ranking</t>
  </si>
  <si>
    <t>Scoring Methodology Approve/Disapprove</t>
  </si>
  <si>
    <t>1. Enter data from submitted PDFs from standing parties into associated sheets.</t>
  </si>
  <si>
    <t xml:space="preserve">2. Remove "Grant Rank" for abstained grants in each scoring sheet.  </t>
  </si>
  <si>
    <t>2. Verify that True/False in this sheet are correct and tick the boxes to verify.</t>
  </si>
  <si>
    <t>3. Verify that the scores in this sheet are correct and tick the boxes to verify.</t>
  </si>
  <si>
    <t>3. Approve/Disapprove is automatically calculated and transferred to seet "FINAL SCORES".</t>
  </si>
  <si>
    <t>4. Scores are automatically calculated and transferred to sheet "FINAL SCORES".</t>
  </si>
  <si>
    <t>5. Sort sheet "FINAL SCORES" by score column, excluding "governance grants".. Lower number equals most support.</t>
  </si>
  <si>
    <t>STATISTICS</t>
  </si>
  <si>
    <t>Amount of FCT available to be awarded:</t>
  </si>
  <si>
    <t>Amount of FCT awarded:</t>
  </si>
  <si>
    <t>Number of grants awarded:</t>
  </si>
  <si>
    <t>ANO: The Factoid Authority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</si>
</sst>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</font>
    <font>
      <b/>
      <u/>
      <sz val="14.0"/>
    </font>
    <font>
      <b/>
      <sz val="18.0"/>
    </font>
    <font>
      <name val="Arial"/>
    </font>
    <font/>
    <font>
      <b/>
      <sz val="12.0"/>
      <name val="Arial"/>
    </font>
    <font>
      <b/>
      <sz val="18.0"/>
      <color rgb="FF000000"/>
      <name val="Arial"/>
    </font>
    <font>
      <b/>
      <sz val="14.0"/>
    </font>
    <font>
      <b/>
      <sz val="18.0"/>
      <name val="Arial"/>
    </font>
    <font>
      <b/>
      <sz val="14.0"/>
      <color rgb="FF000000"/>
      <name val="Arial"/>
    </font>
    <font>
      <u/>
      <color rgb="FF0000FF"/>
      <name val="Arial"/>
    </font>
    <font>
      <b/>
      <sz val="12.0"/>
      <color rgb="FF000000"/>
      <name val="Arial"/>
    </font>
    <font>
      <b/>
      <u/>
      <sz val="14.0"/>
    </font>
    <font>
      <u/>
      <color rgb="FF0000FF"/>
      <name val="Arial"/>
    </font>
    <font>
      <u/>
      <color rgb="FF0000FF"/>
      <name val="Arial"/>
    </font>
    <font>
      <b/>
      <u/>
      <sz val="14.0"/>
    </font>
    <font>
      <u/>
      <color rgb="FF0000FF"/>
      <name val="Arial"/>
    </font>
    <font>
      <b/>
      <u/>
      <sz val="14.0"/>
    </font>
    <font>
      <u/>
      <color rgb="FF000000"/>
      <name val="Arial"/>
    </font>
    <font>
      <color rgb="FF000000"/>
      <name val="Arial"/>
    </font>
    <font>
      <u/>
      <color rgb="FF0000FF"/>
      <name val="Arial"/>
    </font>
    <font>
      <sz val="8.0"/>
    </font>
    <font>
      <b/>
      <u/>
    </font>
    <font>
      <color rgb="FFFF0000"/>
    </font>
  </fonts>
  <fills count="16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999999"/>
        <bgColor rgb="FF999999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EAD1DC"/>
        <bgColor rgb="FFEAD1DC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A2C4C9"/>
        <bgColor rgb="FFA2C4C9"/>
      </patternFill>
    </fill>
    <fill>
      <patternFill patternType="solid">
        <fgColor rgb="FFFCE5CD"/>
        <bgColor rgb="FFFCE5CD"/>
      </patternFill>
    </fill>
  </fills>
  <borders count="12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3" fontId="3" numFmtId="0" xfId="0" applyFill="1" applyFont="1"/>
    <xf borderId="0" fillId="2" fontId="4" numFmtId="0" xfId="0" applyFont="1"/>
    <xf borderId="0" fillId="4" fontId="4" numFmtId="0" xfId="0" applyAlignment="1" applyFill="1" applyFont="1">
      <alignment readingOrder="0"/>
    </xf>
    <xf borderId="1" fillId="3" fontId="2" numFmtId="0" xfId="0" applyAlignment="1" applyBorder="1" applyFont="1">
      <alignment horizontal="center" readingOrder="0" shrinkToFit="0" vertical="center" wrapText="1"/>
    </xf>
    <xf borderId="1" fillId="0" fontId="4" numFmtId="0" xfId="0" applyBorder="1" applyFont="1"/>
    <xf borderId="2" fillId="5" fontId="5" numFmtId="0" xfId="0" applyAlignment="1" applyBorder="1" applyFill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2" fillId="5" fontId="5" numFmtId="0" xfId="0" applyAlignment="1" applyBorder="1" applyFont="1">
      <alignment horizontal="center" readingOrder="0" shrinkToFit="0" vertical="center" wrapText="1"/>
    </xf>
    <xf borderId="0" fillId="4" fontId="7" numFmtId="0" xfId="0" applyAlignment="1" applyFont="1">
      <alignment horizontal="center" readingOrder="0"/>
    </xf>
    <xf borderId="2" fillId="5" fontId="8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2" fillId="0" fontId="3" numFmtId="0" xfId="0" applyAlignment="1" applyBorder="1" applyFont="1">
      <alignment horizontal="center" readingOrder="0" shrinkToFit="0" vertical="center" wrapText="1"/>
    </xf>
    <xf borderId="0" fillId="4" fontId="4" numFmtId="0" xfId="0" applyFont="1"/>
    <xf borderId="1" fillId="6" fontId="9" numFmtId="0" xfId="0" applyAlignment="1" applyBorder="1" applyFill="1" applyFont="1">
      <alignment horizontal="center" readingOrder="0" shrinkToFit="0" vertical="center" wrapText="1"/>
    </xf>
    <xf borderId="2" fillId="7" fontId="10" numFmtId="0" xfId="0" applyAlignment="1" applyBorder="1" applyFill="1" applyFont="1">
      <alignment horizontal="center" vertical="bottom"/>
    </xf>
    <xf borderId="1" fillId="8" fontId="5" numFmtId="0" xfId="0" applyAlignment="1" applyBorder="1" applyFill="1" applyFont="1">
      <alignment horizontal="center" shrinkToFit="0" wrapText="1"/>
    </xf>
    <xf borderId="2" fillId="7" fontId="3" numFmtId="0" xfId="0" applyAlignment="1" applyBorder="1" applyFont="1">
      <alignment horizontal="center" vertical="bottom"/>
    </xf>
    <xf borderId="1" fillId="8" fontId="11" numFmtId="0" xfId="0" applyAlignment="1" applyBorder="1" applyFont="1">
      <alignment horizontal="center" shrinkToFit="0" wrapText="1"/>
    </xf>
    <xf borderId="2" fillId="7" fontId="12" numFmtId="0" xfId="0" applyAlignment="1" applyBorder="1" applyFont="1">
      <alignment horizontal="center" readingOrder="0" vertical="center"/>
    </xf>
    <xf borderId="3" fillId="8" fontId="5" numFmtId="0" xfId="0" applyAlignment="1" applyBorder="1" applyFont="1">
      <alignment horizontal="center" shrinkToFit="0" wrapText="1"/>
    </xf>
    <xf borderId="2" fillId="9" fontId="5" numFmtId="0" xfId="0" applyAlignment="1" applyBorder="1" applyFill="1" applyFont="1">
      <alignment horizontal="center" readingOrder="0" shrinkToFit="0" vertical="center" wrapText="1"/>
    </xf>
    <xf borderId="0" fillId="0" fontId="13" numFmtId="0" xfId="0" applyAlignment="1" applyFont="1">
      <alignment horizontal="center" readingOrder="0" vertical="bottom"/>
    </xf>
    <xf borderId="2" fillId="9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readingOrder="0" vertical="bottom"/>
    </xf>
    <xf borderId="2" fillId="9" fontId="4" numFmtId="0" xfId="0" applyAlignment="1" applyBorder="1" applyFont="1">
      <alignment horizontal="center" readingOrder="0" shrinkToFit="0" vertical="center" wrapText="1"/>
    </xf>
    <xf borderId="0" fillId="7" fontId="4" numFmtId="0" xfId="0" applyAlignment="1" applyFont="1">
      <alignment readingOrder="0"/>
    </xf>
    <xf borderId="4" fillId="9" fontId="4" numFmtId="0" xfId="0" applyAlignment="1" applyBorder="1" applyFont="1">
      <alignment horizontal="center" readingOrder="0" shrinkToFit="0" vertical="center" wrapText="1"/>
    </xf>
    <xf borderId="0" fillId="10" fontId="3" numFmtId="0" xfId="0" applyAlignment="1" applyFill="1" applyFont="1">
      <alignment readingOrder="0"/>
    </xf>
    <xf borderId="5" fillId="9" fontId="4" numFmtId="0" xfId="0" applyAlignment="1" applyBorder="1" applyFont="1">
      <alignment horizontal="center" readingOrder="0" shrinkToFit="0" vertical="center" wrapText="1"/>
    </xf>
    <xf borderId="2" fillId="11" fontId="3" numFmtId="0" xfId="0" applyAlignment="1" applyBorder="1" applyFill="1" applyFont="1">
      <alignment horizontal="center" readingOrder="0" vertical="center"/>
    </xf>
    <xf borderId="2" fillId="11" fontId="14" numFmtId="0" xfId="0" applyAlignment="1" applyBorder="1" applyFont="1">
      <alignment horizontal="center" readingOrder="0" vertical="center"/>
    </xf>
    <xf borderId="2" fillId="12" fontId="15" numFmtId="0" xfId="0" applyAlignment="1" applyBorder="1" applyFill="1" applyFont="1">
      <alignment horizontal="center" readingOrder="0" vertical="center"/>
    </xf>
    <xf borderId="6" fillId="8" fontId="5" numFmtId="0" xfId="0" applyAlignment="1" applyBorder="1" applyFont="1">
      <alignment horizontal="center" shrinkToFit="0" vertical="center" wrapText="1"/>
    </xf>
    <xf borderId="0" fillId="13" fontId="4" numFmtId="0" xfId="0" applyAlignment="1" applyFill="1" applyFont="1">
      <alignment horizontal="center"/>
    </xf>
    <xf borderId="7" fillId="0" fontId="4" numFmtId="0" xfId="0" applyBorder="1" applyFont="1"/>
    <xf borderId="8" fillId="8" fontId="11" numFmtId="0" xfId="0" applyAlignment="1" applyBorder="1" applyFont="1">
      <alignment horizontal="center" shrinkToFit="0" vertical="center" wrapText="1"/>
    </xf>
    <xf borderId="0" fillId="0" fontId="4" numFmtId="0" xfId="0" applyAlignment="1" applyFont="1">
      <alignment horizontal="center" readingOrder="0"/>
    </xf>
    <xf borderId="8" fillId="8" fontId="5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10" fillId="0" fontId="4" numFmtId="0" xfId="0" applyBorder="1" applyFont="1"/>
    <xf borderId="0" fillId="4" fontId="3" numFmtId="0" xfId="0" applyAlignment="1" applyFont="1">
      <alignment horizontal="center" readingOrder="0" shrinkToFit="0" wrapText="1"/>
    </xf>
    <xf borderId="0" fillId="7" fontId="3" numFmtId="0" xfId="0" applyAlignment="1" applyFont="1">
      <alignment readingOrder="0"/>
    </xf>
    <xf borderId="0" fillId="0" fontId="4" numFmtId="0" xfId="0" applyAlignment="1" applyFont="1">
      <alignment horizontal="center" readingOrder="0" vertical="center"/>
    </xf>
    <xf borderId="1" fillId="7" fontId="11" numFmtId="0" xfId="0" applyAlignment="1" applyBorder="1" applyFont="1">
      <alignment horizontal="center" shrinkToFit="0" wrapText="1"/>
    </xf>
    <xf borderId="2" fillId="0" fontId="16" numFmtId="0" xfId="0" applyAlignment="1" applyBorder="1" applyFont="1">
      <alignment horizontal="center" readingOrder="0" shrinkToFit="0" vertical="center" wrapText="1"/>
    </xf>
    <xf borderId="2" fillId="0" fontId="17" numFmtId="4" xfId="0" applyAlignment="1" applyBorder="1" applyFont="1" applyNumberFormat="1">
      <alignment horizontal="center" readingOrder="0" vertical="center"/>
    </xf>
    <xf borderId="0" fillId="0" fontId="4" numFmtId="0" xfId="0" applyAlignment="1" applyFont="1">
      <alignment horizontal="center" vertical="center"/>
    </xf>
    <xf borderId="11" fillId="11" fontId="4" numFmtId="0" xfId="0" applyAlignment="1" applyBorder="1" applyFont="1">
      <alignment horizontal="right" readingOrder="0"/>
    </xf>
    <xf borderId="4" fillId="0" fontId="4" numFmtId="0" xfId="0" applyBorder="1" applyFont="1"/>
    <xf borderId="5" fillId="0" fontId="4" numFmtId="0" xfId="0" applyBorder="1" applyFont="1"/>
    <xf borderId="0" fillId="11" fontId="4" numFmtId="0" xfId="0" applyAlignment="1" applyFont="1">
      <alignment readingOrder="0"/>
    </xf>
    <xf borderId="0" fillId="4" fontId="7" numFmtId="0" xfId="0" applyAlignment="1" applyFont="1">
      <alignment horizontal="center" readingOrder="0" shrinkToFit="0" vertical="center" wrapText="1"/>
    </xf>
    <xf borderId="2" fillId="14" fontId="3" numFmtId="0" xfId="0" applyAlignment="1" applyBorder="1" applyFill="1" applyFont="1">
      <alignment horizontal="center" readingOrder="0" shrinkToFit="0" wrapText="1"/>
    </xf>
    <xf borderId="2" fillId="14" fontId="18" numFmtId="0" xfId="0" applyAlignment="1" applyBorder="1" applyFont="1">
      <alignment horizontal="center" readingOrder="0" shrinkToFit="0" wrapText="1"/>
    </xf>
    <xf borderId="2" fillId="14" fontId="19" numFmtId="0" xfId="0" applyAlignment="1" applyBorder="1" applyFont="1">
      <alignment horizontal="center" readingOrder="0" shrinkToFit="0" wrapText="1"/>
    </xf>
    <xf borderId="0" fillId="13" fontId="4" numFmtId="0" xfId="0" applyFont="1"/>
    <xf borderId="2" fillId="11" fontId="3" numFmtId="0" xfId="0" applyAlignment="1" applyBorder="1" applyFont="1">
      <alignment horizontal="center" shrinkToFit="0" wrapText="1"/>
    </xf>
    <xf borderId="2" fillId="11" fontId="20" numFmtId="0" xfId="0" applyAlignment="1" applyBorder="1" applyFont="1">
      <alignment horizontal="center" readingOrder="0" shrinkToFit="0" wrapText="1"/>
    </xf>
    <xf borderId="2" fillId="11" fontId="3" numFmtId="0" xfId="0" applyAlignment="1" applyBorder="1" applyFont="1">
      <alignment horizontal="center" readingOrder="0" shrinkToFit="0" wrapText="1"/>
    </xf>
    <xf borderId="0" fillId="15" fontId="4" numFmtId="49" xfId="0" applyAlignment="1" applyFill="1" applyFont="1" applyNumberFormat="1">
      <alignment horizontal="center" readingOrder="0" vertical="center"/>
    </xf>
    <xf borderId="0" fillId="0" fontId="21" numFmtId="0" xfId="0" applyAlignment="1" applyFont="1">
      <alignment horizontal="center" readingOrder="0"/>
    </xf>
    <xf borderId="0" fillId="15" fontId="4" numFmtId="0" xfId="0" applyAlignment="1" applyFont="1">
      <alignment horizontal="center" readingOrder="0" vertical="center"/>
    </xf>
    <xf borderId="0" fillId="2" fontId="4" numFmtId="0" xfId="0" applyAlignment="1" applyFont="1">
      <alignment horizontal="center" vertical="center"/>
    </xf>
    <xf borderId="0" fillId="2" fontId="22" numFmtId="0" xfId="0" applyAlignment="1" applyFont="1">
      <alignment horizontal="center" readingOrder="0" vertical="center"/>
    </xf>
    <xf borderId="0" fillId="2" fontId="4" numFmtId="0" xfId="0" applyAlignment="1" applyFont="1">
      <alignment horizontal="right" readingOrder="0" vertical="center"/>
    </xf>
    <xf borderId="0" fillId="2" fontId="23" numFmtId="3" xfId="0" applyAlignment="1" applyFont="1" applyNumberFormat="1">
      <alignment horizontal="left" readingOrder="0" vertical="center"/>
    </xf>
    <xf borderId="0" fillId="2" fontId="4" numFmtId="0" xfId="0" applyAlignment="1" applyFont="1">
      <alignment horizontal="left" readingOrder="0" vertical="center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6.14"/>
    <col customWidth="1" min="2" max="2" width="42.0"/>
    <col customWidth="1" min="3" max="3" width="61.57"/>
    <col customWidth="1" min="4" max="4" width="64.86"/>
    <col customWidth="1" min="5" max="5" width="16.29"/>
    <col customWidth="1" min="6" max="6" width="23.14"/>
    <col customWidth="1" min="7" max="7" width="17.57"/>
    <col customWidth="1" min="8" max="8" width="18.14"/>
    <col customWidth="1" min="9" max="9" width="10.71"/>
    <col customWidth="1" min="10" max="10" width="26.57"/>
  </cols>
  <sheetData>
    <row r="1" ht="59.25" customHeight="1">
      <c r="A1" s="1"/>
      <c r="B1" s="2" t="s">
        <v>0</v>
      </c>
      <c r="I1" s="4"/>
      <c r="J1" s="4"/>
    </row>
    <row r="2">
      <c r="B2" s="8" t="s">
        <v>1</v>
      </c>
      <c r="C2" s="8" t="s">
        <v>4</v>
      </c>
      <c r="D2" s="8" t="s">
        <v>5</v>
      </c>
      <c r="E2" s="10" t="s">
        <v>6</v>
      </c>
      <c r="F2" s="10" t="s">
        <v>7</v>
      </c>
      <c r="G2" s="10" t="s">
        <v>8</v>
      </c>
      <c r="H2" s="12" t="s">
        <v>9</v>
      </c>
      <c r="I2" s="10" t="s">
        <v>10</v>
      </c>
      <c r="J2" s="10" t="s">
        <v>11</v>
      </c>
    </row>
    <row r="3">
      <c r="B3" s="14" t="str">
        <f>'Master Scoring Sheet'!B32</f>
        <v>Factom Inc</v>
      </c>
      <c r="C3" s="17" t="str">
        <f>'Master Scoring Sheet'!C32</f>
        <v>Factom-inc-013</v>
      </c>
      <c r="D3" s="19" t="str">
        <f>'Master Scoring Sheet'!D32</f>
        <v>Oracle Master</v>
      </c>
      <c r="E3" s="19">
        <f>'Master Scoring Sheet'!E32</f>
        <v>900</v>
      </c>
      <c r="F3" s="21" t="s">
        <v>15</v>
      </c>
      <c r="G3" s="34" t="b">
        <f>iferror(if((countif('Master Scoring Sheet'!F32:AH32, "TRUE") / (countif('Master Scoring Sheet'!F32:AH32, "TRUE") + countif('Master Scoring Sheet'!F32:AH32, "FALSE"))) &gt;= 0.6, TRUE, FALSE), FALSE)</f>
        <v>1</v>
      </c>
      <c r="H3" s="34" t="b">
        <v>1</v>
      </c>
      <c r="I3" s="39">
        <v>1.0</v>
      </c>
      <c r="J3" s="45">
        <f t="array" ref="J3">sum(if(I$3:I$31&lt;I3,E$3:E$31,0))</f>
        <v>0</v>
      </c>
    </row>
    <row r="4">
      <c r="B4" s="14" t="str">
        <f>'Master Scoring Sheet'!B33</f>
        <v>Factom Inc</v>
      </c>
      <c r="C4" s="17" t="str">
        <f>'Master Scoring Sheet'!C33</f>
        <v>Factom-inc-014</v>
      </c>
      <c r="D4" s="19" t="str">
        <f>'Master Scoring Sheet'!D33</f>
        <v>Anchor Master</v>
      </c>
      <c r="E4" s="19">
        <f>'Master Scoring Sheet'!E33</f>
        <v>660</v>
      </c>
      <c r="F4" s="21" t="s">
        <v>15</v>
      </c>
      <c r="G4" s="34" t="b">
        <f>iferror(if((countif('Master Scoring Sheet'!F33:AH33, "TRUE") / (countif('Master Scoring Sheet'!F33:AH33, "TRUE") + countif('Master Scoring Sheet'!F33:AH33, "FALSE"))) &gt;= 0.6, TRUE, FALSE), FALSE)</f>
        <v>1</v>
      </c>
      <c r="H4" s="34" t="b">
        <v>1</v>
      </c>
      <c r="I4" s="45">
        <v>2.0</v>
      </c>
      <c r="J4" s="45">
        <f t="array" ref="J4">sum(if(I$3:I$31&lt;I4,E$3:E$31,0))</f>
        <v>900</v>
      </c>
    </row>
    <row r="5">
      <c r="B5" s="14" t="str">
        <f>'Master Scoring Sheet'!B34</f>
        <v>Factom Guides</v>
      </c>
      <c r="C5" s="17" t="str">
        <f>'Master Scoring Sheet'!C34</f>
        <v>Factom Guides-005</v>
      </c>
      <c r="D5" s="19" t="str">
        <f>'Master Scoring Sheet'!D34</f>
        <v>Factom Guide Compensation</v>
      </c>
      <c r="E5" s="19">
        <f>'Master Scoring Sheet'!E34</f>
        <v>9000</v>
      </c>
      <c r="F5" s="21" t="s">
        <v>15</v>
      </c>
      <c r="G5" s="34" t="b">
        <f>iferror(if((countif('Master Scoring Sheet'!F34:AH34, "TRUE") / (countif('Master Scoring Sheet'!F34:AH34, "TRUE") + countif('Master Scoring Sheet'!F34:AH34, "FALSE"))) &gt;= 0.6, TRUE, FALSE), FALSE)</f>
        <v>1</v>
      </c>
      <c r="H5" s="34" t="b">
        <v>1</v>
      </c>
      <c r="I5" s="45">
        <v>3.0</v>
      </c>
      <c r="J5" s="45">
        <f t="array" ref="J5">sum(if(I$3:I$31&lt;I5,E$3:E$31,0))</f>
        <v>1560</v>
      </c>
    </row>
    <row r="6">
      <c r="B6" s="14" t="str">
        <f>'Master Scoring Sheet'!B51</f>
        <v>Factomize</v>
      </c>
      <c r="C6" s="47" t="str">
        <f>'Master Scoring Sheet'!C51</f>
        <v>Factomize-004</v>
      </c>
      <c r="D6" s="14" t="str">
        <f>'Master Scoring Sheet'!D51</f>
        <v>Core Development </v>
      </c>
      <c r="E6" s="14">
        <f>'Master Scoring Sheet'!E51</f>
        <v>5225</v>
      </c>
      <c r="F6" s="48">
        <f>iferror(sum('Master Scoring Sheet'!F19:AH19)/countif('Master Scoring Sheet'!F19:AH19, "&gt;0"), "N/A")</f>
        <v>2.24137931</v>
      </c>
      <c r="G6" s="34" t="b">
        <f>iferror(if((countif('Master Scoring Sheet'!F51:AH51, "TRUE") / (countif('Master Scoring Sheet'!F51:AH51, "TRUE") + countif('Master Scoring Sheet'!F51:AH51, "FALSE"))) &gt;= 0.6, TRUE, FALSE), FALSE)</f>
        <v>1</v>
      </c>
      <c r="H6" s="34" t="b">
        <v>1</v>
      </c>
      <c r="I6" s="49">
        <f t="shared" ref="I6:I31" si="1">rank(F6,F$6:F$31,1)+3</f>
        <v>4</v>
      </c>
      <c r="J6" s="45">
        <f t="array" ref="J6">sum(if(I$3:I$31&lt;I6,E$3:E$31,0))</f>
        <v>10560</v>
      </c>
    </row>
    <row r="7">
      <c r="B7" s="14" t="str">
        <f>'Master Scoring Sheet'!B52</f>
        <v>Factom Inc</v>
      </c>
      <c r="C7" s="47" t="str">
        <f>'Master Scoring Sheet'!C52</f>
        <v>Factom-inc-015</v>
      </c>
      <c r="D7" s="14" t="str">
        <f>'Master Scoring Sheet'!D52</f>
        <v>Protocol Development</v>
      </c>
      <c r="E7" s="14">
        <f>'Master Scoring Sheet'!E52</f>
        <v>35594</v>
      </c>
      <c r="F7" s="48">
        <f>iferror(sum('Master Scoring Sheet'!F20:AH20)/countif('Master Scoring Sheet'!F20:AH20, "&gt;0"), "N/A")</f>
        <v>3.931034483</v>
      </c>
      <c r="G7" s="34" t="b">
        <f>iferror(if((countif('Master Scoring Sheet'!F52:AH52, "TRUE") / (countif('Master Scoring Sheet'!F52:AH52, "TRUE") + countif('Master Scoring Sheet'!F52:AH52, "FALSE"))) &gt;= 0.6, TRUE, FALSE), FALSE)</f>
        <v>1</v>
      </c>
      <c r="H7" s="34" t="b">
        <v>1</v>
      </c>
      <c r="I7" s="49">
        <f t="shared" si="1"/>
        <v>5</v>
      </c>
      <c r="J7" s="45">
        <f t="array" ref="J7">sum(if(I$3:I$31&lt;I7,E$3:E$31,0))</f>
        <v>15785</v>
      </c>
    </row>
    <row r="8">
      <c r="B8" s="14" t="str">
        <f>'Master Scoring Sheet'!B47</f>
        <v>Sphereon</v>
      </c>
      <c r="C8" s="47" t="str">
        <f>'Master Scoring Sheet'!C47</f>
        <v>Sphereon-003</v>
      </c>
      <c r="D8" s="14" t="str">
        <f>'Master Scoring Sheet'!D47</f>
        <v>Core Development Continuation</v>
      </c>
      <c r="E8" s="14">
        <f>'Master Scoring Sheet'!E47</f>
        <v>6750</v>
      </c>
      <c r="F8" s="48">
        <f>iferror(sum('Master Scoring Sheet'!F15:AH15)/countif('Master Scoring Sheet'!F15:AH15, "&gt;0"), "N/A")</f>
        <v>5.793103448</v>
      </c>
      <c r="G8" s="34" t="b">
        <f>iferror(if((countif('Master Scoring Sheet'!F47:AH47, "TRUE") / (countif('Master Scoring Sheet'!F47:AH47, "TRUE") + countif('Master Scoring Sheet'!F47:AH47, "FALSE"))) &gt;= 0.6, TRUE, FALSE), FALSE)</f>
        <v>1</v>
      </c>
      <c r="H8" s="34" t="b">
        <v>1</v>
      </c>
      <c r="I8" s="49">
        <f t="shared" si="1"/>
        <v>6</v>
      </c>
      <c r="J8" s="45">
        <f t="array" ref="J8">sum(if(I$3:I$31&lt;I8,E$3:E$31,0))</f>
        <v>51379</v>
      </c>
    </row>
    <row r="9">
      <c r="B9" s="14" t="str">
        <f>'Master Scoring Sheet'!B44</f>
        <v>Layertech</v>
      </c>
      <c r="C9" s="47" t="str">
        <f>'Master Scoring Sheet'!C44</f>
        <v>Layertech-002</v>
      </c>
      <c r="D9" s="14" t="str">
        <f>'Master Scoring Sheet'!D44</f>
        <v>Core Code Development - Continuation</v>
      </c>
      <c r="E9" s="14">
        <f>'Master Scoring Sheet'!E44</f>
        <v>3600</v>
      </c>
      <c r="F9" s="48">
        <f>iferror(sum('Master Scoring Sheet'!F12:AH12)/countif('Master Scoring Sheet'!F12:AH12, "&gt;0"), "N/A")</f>
        <v>5.896551724</v>
      </c>
      <c r="G9" s="34" t="b">
        <f>iferror(if((countif('Master Scoring Sheet'!F44:AH44, "TRUE") / (countif('Master Scoring Sheet'!F44:AH44, "TRUE") + countif('Master Scoring Sheet'!F44:AH44, "FALSE"))) &gt;= 0.6, TRUE, FALSE), FALSE)</f>
        <v>1</v>
      </c>
      <c r="H9" s="34" t="b">
        <v>1</v>
      </c>
      <c r="I9" s="49">
        <f t="shared" si="1"/>
        <v>7</v>
      </c>
      <c r="J9" s="45">
        <f t="array" ref="J9">sum(if(I$3:I$31&lt;I9,E$3:E$31,0))</f>
        <v>58129</v>
      </c>
    </row>
    <row r="10">
      <c r="B10" s="14" t="str">
        <f>'Master Scoring Sheet'!B56</f>
        <v>DBGrow</v>
      </c>
      <c r="C10" s="47" t="str">
        <f>'Master Scoring Sheet'!C56</f>
        <v>DBGrow-004</v>
      </c>
      <c r="D10" s="14" t="str">
        <f>'Master Scoring Sheet'!D56</f>
        <v>FAT Development 3</v>
      </c>
      <c r="E10" s="14">
        <f>'Master Scoring Sheet'!E56</f>
        <v>3972</v>
      </c>
      <c r="F10" s="48">
        <f>iferror(sum('Master Scoring Sheet'!F24:AH24)/countif('Master Scoring Sheet'!F24:AH24, "&gt;0"), "N/A")</f>
        <v>8</v>
      </c>
      <c r="G10" s="34" t="b">
        <f>iferror(if((countif('Master Scoring Sheet'!F56:AH56, "TRUE") / (countif('Master Scoring Sheet'!F56:AH56, "TRUE") + countif('Master Scoring Sheet'!F56:AH56, "FALSE"))) &gt;= 0.6, TRUE, FALSE), FALSE)</f>
        <v>1</v>
      </c>
      <c r="H10" s="34" t="b">
        <v>1</v>
      </c>
      <c r="I10" s="49">
        <f t="shared" si="1"/>
        <v>8</v>
      </c>
      <c r="J10" s="45">
        <f t="array" ref="J10">sum(if(I$3:I$31&lt;I10,E$3:E$31,0))</f>
        <v>61729</v>
      </c>
    </row>
    <row r="11">
      <c r="B11" s="14" t="str">
        <f>'Master Scoring Sheet'!B37</f>
        <v>Bedrock, CryptoLogic, DeFacto, TFA</v>
      </c>
      <c r="C11" s="47" t="str">
        <f>'Master Scoring Sheet'!C37</f>
        <v>Bedrock-CryptoLogic-DeFacto-TFA-003</v>
      </c>
      <c r="D11" s="14" t="str">
        <f>'Master Scoring Sheet'!D37</f>
        <v>Open Node Continuity</v>
      </c>
      <c r="E11" s="14">
        <f>'Master Scoring Sheet'!E37</f>
        <v>360</v>
      </c>
      <c r="F11" s="48">
        <f>iferror(sum('Master Scoring Sheet'!F5:AH5)/countif('Master Scoring Sheet'!F5:AH5, "&gt;0"), "N/A")</f>
        <v>9.689655172</v>
      </c>
      <c r="G11" s="34" t="b">
        <f>iferror(if((countif('Master Scoring Sheet'!F37:AH37, "TRUE") / (countif('Master Scoring Sheet'!F37:AH37, "TRUE") + countif('Master Scoring Sheet'!F37:AH37, "FALSE"))) &gt;= 0.6, TRUE, FALSE), FALSE)</f>
        <v>1</v>
      </c>
      <c r="H11" s="34" t="b">
        <v>1</v>
      </c>
      <c r="I11" s="49">
        <f t="shared" si="1"/>
        <v>9</v>
      </c>
      <c r="J11" s="45">
        <f t="array" ref="J11">sum(if(I$3:I$31&lt;I11,E$3:E$31,0))</f>
        <v>65701</v>
      </c>
    </row>
    <row r="12">
      <c r="B12" s="14" t="str">
        <f>'Master Scoring Sheet'!B36</f>
        <v>Bedrock, DeFacto</v>
      </c>
      <c r="C12" s="47" t="str">
        <f>'Master Scoring Sheet'!C36</f>
        <v>Bedrock-Defacto-001/2</v>
      </c>
      <c r="D12" s="14" t="str">
        <f>'Master Scoring Sheet'!D36</f>
        <v>Open Node Enhancement - Leftover Payout</v>
      </c>
      <c r="E12" s="14">
        <f>'Master Scoring Sheet'!E36</f>
        <v>926</v>
      </c>
      <c r="F12" s="48">
        <f>iferror(sum('Master Scoring Sheet'!F4:AH4)/countif('Master Scoring Sheet'!F4:AH4, "&gt;0"), "N/A")</f>
        <v>10.4137931</v>
      </c>
      <c r="G12" s="34" t="b">
        <f>iferror(if((countif('Master Scoring Sheet'!F36:AH36, "TRUE") / (countif('Master Scoring Sheet'!F36:AH36, "TRUE") + countif('Master Scoring Sheet'!F36:AH36, "FALSE"))) &gt;= 0.6, TRUE, FALSE), FALSE)</f>
        <v>1</v>
      </c>
      <c r="H12" s="34" t="b">
        <v>1</v>
      </c>
      <c r="I12" s="49">
        <f t="shared" si="1"/>
        <v>10</v>
      </c>
      <c r="J12" s="45">
        <f t="array" ref="J12">sum(if(I$3:I$31&lt;I12,E$3:E$31,0))</f>
        <v>66061</v>
      </c>
    </row>
    <row r="13">
      <c r="B13" s="14" t="str">
        <f>'Master Scoring Sheet'!B39</f>
        <v>Go Immutable</v>
      </c>
      <c r="C13" s="47" t="str">
        <f>'Master Scoring Sheet'!C39</f>
        <v>Go-Immutable-001</v>
      </c>
      <c r="D13" s="14" t="str">
        <f>'Master Scoring Sheet'!D39</f>
        <v>Comprehensive Market Strategy &amp; Execution</v>
      </c>
      <c r="E13" s="14">
        <f>'Master Scoring Sheet'!E39</f>
        <v>20000</v>
      </c>
      <c r="F13" s="48">
        <f>iferror(sum('Master Scoring Sheet'!F7:AH7)/countif('Master Scoring Sheet'!F7:AH7, "&gt;0"), "N/A")</f>
        <v>11.37931034</v>
      </c>
      <c r="G13" s="34" t="b">
        <f>iferror(if((countif('Master Scoring Sheet'!F39:AH39, "TRUE") / (countif('Master Scoring Sheet'!F39:AH39, "TRUE") + countif('Master Scoring Sheet'!F39:AH39, "FALSE"))) &gt;= 0.6, TRUE, FALSE), FALSE)</f>
        <v>1</v>
      </c>
      <c r="H13" s="34" t="b">
        <v>1</v>
      </c>
      <c r="I13" s="49">
        <f t="shared" si="1"/>
        <v>11</v>
      </c>
      <c r="J13" s="45">
        <f t="array" ref="J13">sum(if(I$3:I$31&lt;I13,E$3:E$31,0))</f>
        <v>66987</v>
      </c>
    </row>
    <row r="14">
      <c r="B14" s="14" t="str">
        <f>'Master Scoring Sheet'!B45</f>
        <v>Factomize</v>
      </c>
      <c r="C14" s="47" t="str">
        <f>'Master Scoring Sheet'!C45</f>
        <v>Factomize-003</v>
      </c>
      <c r="D14" s="14" t="str">
        <f>'Master Scoring Sheet'!D45</f>
        <v>Automated Grant System</v>
      </c>
      <c r="E14" s="14">
        <f>'Master Scoring Sheet'!E45</f>
        <v>1980</v>
      </c>
      <c r="F14" s="48">
        <f>iferror(sum('Master Scoring Sheet'!F13:AH13)/countif('Master Scoring Sheet'!F13:AH13, "&gt;0"), "N/A")</f>
        <v>11.68965517</v>
      </c>
      <c r="G14" s="34" t="b">
        <f>iferror(if((countif('Master Scoring Sheet'!F45:AH45, "TRUE") / (countif('Master Scoring Sheet'!F45:AH45, "TRUE") + countif('Master Scoring Sheet'!F45:AH45, "FALSE"))) &gt;= 0.6, TRUE, FALSE), FALSE)</f>
        <v>1</v>
      </c>
      <c r="H14" s="34" t="b">
        <v>1</v>
      </c>
      <c r="I14" s="49">
        <f t="shared" si="1"/>
        <v>12</v>
      </c>
      <c r="J14" s="45">
        <f t="array" ref="J14">sum(if(I$3:I$31&lt;I14,E$3:E$31,0))</f>
        <v>86987</v>
      </c>
    </row>
    <row r="15">
      <c r="B15" s="14" t="str">
        <f>'Master Scoring Sheet'!B38</f>
        <v>LUCIAP</v>
      </c>
      <c r="C15" s="47" t="str">
        <f>'Master Scoring Sheet'!C38</f>
        <v>LUCIAP-001</v>
      </c>
      <c r="D15" s="14" t="str">
        <f>'Master Scoring Sheet'!D38</f>
        <v>FAT Wallet Ledger Nano Support</v>
      </c>
      <c r="E15" s="14">
        <f>'Master Scoring Sheet'!E38</f>
        <v>1876</v>
      </c>
      <c r="F15" s="48">
        <f>iferror(sum('Master Scoring Sheet'!F6:AH6)/countif('Master Scoring Sheet'!F6:AH6, "&gt;0"), "N/A")</f>
        <v>12.17241379</v>
      </c>
      <c r="G15" s="34" t="b">
        <f>iferror(if((countif('Master Scoring Sheet'!F38:AH38, "TRUE") / (countif('Master Scoring Sheet'!F38:AH38, "TRUE") + countif('Master Scoring Sheet'!F38:AH38, "FALSE"))) &gt;= 0.6, TRUE, FALSE), FALSE)</f>
        <v>1</v>
      </c>
      <c r="H15" s="34" t="b">
        <v>1</v>
      </c>
      <c r="I15" s="49">
        <f t="shared" si="1"/>
        <v>13</v>
      </c>
      <c r="J15" s="45">
        <f t="array" ref="J15">sum(if(I$3:I$31&lt;I15,E$3:E$31,0))</f>
        <v>88967</v>
      </c>
    </row>
    <row r="16">
      <c r="B16" s="14" t="str">
        <f>'Master Scoring Sheet'!B57</f>
        <v>DBGrow</v>
      </c>
      <c r="C16" s="47" t="str">
        <f>'Master Scoring Sheet'!C57</f>
        <v>DBGrow-Factom-001</v>
      </c>
      <c r="D16" s="14" t="str">
        <f>'Master Scoring Sheet'!D57</f>
        <v>FAT Smart Contracts</v>
      </c>
      <c r="E16" s="14">
        <f>'Master Scoring Sheet'!E57</f>
        <v>4533</v>
      </c>
      <c r="F16" s="48">
        <f>iferror(sum('Master Scoring Sheet'!F25:AH25)/countif('Master Scoring Sheet'!F25:AH25, "&gt;0"), "N/A")</f>
        <v>12.44827586</v>
      </c>
      <c r="G16" s="34" t="b">
        <f>iferror(if((countif('Master Scoring Sheet'!F57:AH57, "TRUE") / (countif('Master Scoring Sheet'!F57:AH57, "TRUE") + countif('Master Scoring Sheet'!F57:AH57, "FALSE"))) &gt;= 0.6, TRUE, FALSE), FALSE)</f>
        <v>1</v>
      </c>
      <c r="H16" s="34" t="b">
        <v>1</v>
      </c>
      <c r="I16" s="49">
        <f t="shared" si="1"/>
        <v>14</v>
      </c>
      <c r="J16" s="45">
        <f t="array" ref="J16">sum(if(I$3:I$31&lt;I16,E$3:E$31,0))</f>
        <v>90843</v>
      </c>
    </row>
    <row r="17">
      <c r="B17" s="14" t="str">
        <f>'Master Scoring Sheet'!B46</f>
        <v>Defacto</v>
      </c>
      <c r="C17" s="47" t="str">
        <f>'Master Scoring Sheet'!C46</f>
        <v>Defacto-001/2</v>
      </c>
      <c r="D17" s="14" t="str">
        <f>'Master Scoring Sheet'!D46</f>
        <v>Factom Open API - Sprint 2 (Admin API, Web UI, Callbacks)</v>
      </c>
      <c r="E17" s="14">
        <f>'Master Scoring Sheet'!E46</f>
        <v>5000</v>
      </c>
      <c r="F17" s="48">
        <f>iferror(sum('Master Scoring Sheet'!F14:AH14)/countif('Master Scoring Sheet'!F14:AH14, "&gt;0"), "N/A")</f>
        <v>13.03448276</v>
      </c>
      <c r="G17" s="34" t="b">
        <f>iferror(if((countif('Master Scoring Sheet'!F46:AH46, "TRUE") / (countif('Master Scoring Sheet'!F46:AH46, "TRUE") + countif('Master Scoring Sheet'!F46:AH46, "FALSE"))) &gt;= 0.6, TRUE, FALSE), FALSE)</f>
        <v>1</v>
      </c>
      <c r="H17" s="34" t="b">
        <v>1</v>
      </c>
      <c r="I17" s="49">
        <f t="shared" si="1"/>
        <v>15</v>
      </c>
      <c r="J17" s="45">
        <f t="array" ref="J17">sum(if(I$3:I$31&lt;I17,E$3:E$31,0))</f>
        <v>95376</v>
      </c>
    </row>
    <row r="18">
      <c r="B18" s="14" t="str">
        <f>'Master Scoring Sheet'!B60</f>
        <v>TFA</v>
      </c>
      <c r="C18" s="47" t="str">
        <f>'Master Scoring Sheet'!C60</f>
        <v>TFA-001</v>
      </c>
      <c r="D18" s="14" t="str">
        <f>'Master Scoring Sheet'!D60</f>
        <v>FAT Firmware Upgrade for Ledger Nano S/X</v>
      </c>
      <c r="E18" s="14">
        <f>'Master Scoring Sheet'!E60</f>
        <v>4860</v>
      </c>
      <c r="F18" s="48">
        <f>iferror(sum('Master Scoring Sheet'!F28:AH28)/countif('Master Scoring Sheet'!F28:AH28, "&gt;0"), "N/A")</f>
        <v>13.31034483</v>
      </c>
      <c r="G18" s="34" t="b">
        <f>iferror(if((countif('Master Scoring Sheet'!F60:AH60, "TRUE") / (countif('Master Scoring Sheet'!F60:AH60, "TRUE") + countif('Master Scoring Sheet'!F60:AH60, "FALSE"))) &gt;= 0.6, TRUE, FALSE), FALSE)</f>
        <v>1</v>
      </c>
      <c r="H18" s="34" t="b">
        <v>1</v>
      </c>
      <c r="I18" s="49">
        <f t="shared" si="1"/>
        <v>16</v>
      </c>
      <c r="J18" s="45">
        <f t="array" ref="J18">sum(if(I$3:I$31&lt;I18,E$3:E$31,0))</f>
        <v>100376</v>
      </c>
    </row>
    <row r="19">
      <c r="B19" s="14" t="str">
        <f>'Master Scoring Sheet'!B40</f>
        <v>Anchorblock</v>
      </c>
      <c r="C19" s="47" t="str">
        <f>'Master Scoring Sheet'!C40</f>
        <v>Anchorblock-002</v>
      </c>
      <c r="D19" s="14" t="str">
        <f>'Master Scoring Sheet'!D40</f>
        <v>Daily Digest</v>
      </c>
      <c r="E19" s="14">
        <f>'Master Scoring Sheet'!E40</f>
        <v>260</v>
      </c>
      <c r="F19" s="48">
        <f>iferror(sum('Master Scoring Sheet'!F8:AH8)/countif('Master Scoring Sheet'!F8:AH8, "&gt;0"), "N/A")</f>
        <v>13.68965517</v>
      </c>
      <c r="G19" s="34" t="b">
        <f>iferror(if((countif('Master Scoring Sheet'!F40:AH40, "TRUE") / (countif('Master Scoring Sheet'!F40:AH40, "TRUE") + countif('Master Scoring Sheet'!F40:AH40, "FALSE"))) &gt;= 0.6, TRUE, FALSE), FALSE)</f>
        <v>1</v>
      </c>
      <c r="H19" s="34" t="b">
        <v>1</v>
      </c>
      <c r="I19" s="49">
        <f t="shared" si="1"/>
        <v>17</v>
      </c>
      <c r="J19" s="45">
        <f t="array" ref="J19">sum(if(I$3:I$31&lt;I19,E$3:E$31,0))</f>
        <v>105236</v>
      </c>
    </row>
    <row r="20">
      <c r="B20" s="14" t="str">
        <f>'Master Scoring Sheet'!B53</f>
        <v>TFA</v>
      </c>
      <c r="C20" s="47" t="str">
        <f>'Master Scoring Sheet'!C53</f>
        <v>TFA-002</v>
      </c>
      <c r="D20" s="14" t="str">
        <f>'Master Scoring Sheet'!D53</f>
        <v>FAT-integration into TFA-Explorer</v>
      </c>
      <c r="E20" s="14">
        <f>'Master Scoring Sheet'!E53</f>
        <v>1560</v>
      </c>
      <c r="F20" s="48">
        <f>iferror(sum('Master Scoring Sheet'!F21:AH21)/countif('Master Scoring Sheet'!F21:AH21, "&gt;0"), "N/A")</f>
        <v>13.72413793</v>
      </c>
      <c r="G20" s="34" t="b">
        <f>iferror(if((countif('Master Scoring Sheet'!F53:AH53, "TRUE") / (countif('Master Scoring Sheet'!F53:AH53, "TRUE") + countif('Master Scoring Sheet'!F53:AH53, "FALSE"))) &gt;= 0.6, TRUE, FALSE), FALSE)</f>
        <v>1</v>
      </c>
      <c r="H20" s="34" t="b">
        <v>1</v>
      </c>
      <c r="I20" s="49">
        <f t="shared" si="1"/>
        <v>18</v>
      </c>
      <c r="J20" s="45">
        <f t="array" ref="J20">sum(if(I$3:I$31&lt;I20,E$3:E$31,0))</f>
        <v>105496</v>
      </c>
    </row>
    <row r="21">
      <c r="B21" s="14" t="str">
        <f>'Master Scoring Sheet'!B58</f>
        <v>BIF, Factomatic</v>
      </c>
      <c r="C21" s="47" t="str">
        <f>'Master Scoring Sheet'!C58</f>
        <v>BIF-Factomatic-003</v>
      </c>
      <c r="D21" s="14" t="str">
        <f>'Master Scoring Sheet'!D58</f>
        <v>Verifiable Claims FIP</v>
      </c>
      <c r="E21" s="14">
        <f>'Master Scoring Sheet'!E58</f>
        <v>8500</v>
      </c>
      <c r="F21" s="48">
        <f>iferror(sum('Master Scoring Sheet'!F26:AH26)/countif('Master Scoring Sheet'!F26:AH26, "&gt;0"), "N/A")</f>
        <v>14.44827586</v>
      </c>
      <c r="G21" s="34" t="b">
        <f>iferror(if((countif('Master Scoring Sheet'!F58:AH58, "TRUE") / (countif('Master Scoring Sheet'!F58:AH58, "TRUE") + countif('Master Scoring Sheet'!F58:AH58, "FALSE"))) &gt;= 0.6, TRUE, FALSE), FALSE)</f>
        <v>1</v>
      </c>
      <c r="H21" s="34" t="b">
        <v>1</v>
      </c>
      <c r="I21" s="49">
        <f t="shared" si="1"/>
        <v>19</v>
      </c>
      <c r="J21" s="45">
        <f t="array" ref="J21">sum(if(I$3:I$31&lt;I21,E$3:E$31,0))</f>
        <v>107056</v>
      </c>
    </row>
    <row r="22">
      <c r="B22" s="14" t="str">
        <f>'Master Scoring Sheet'!B35</f>
        <v>Core Committee</v>
      </c>
      <c r="C22" s="47" t="str">
        <f>'Master Scoring Sheet'!C35</f>
        <v>Core-Committee-002</v>
      </c>
      <c r="D22" s="14" t="str">
        <f>'Master Scoring Sheet'!D35</f>
        <v>Additional Bug Bounty Funding</v>
      </c>
      <c r="E22" s="14">
        <f>'Master Scoring Sheet'!E35</f>
        <v>500</v>
      </c>
      <c r="F22" s="48">
        <f>iferror(sum('Master Scoring Sheet'!F3:AH3)/countif('Master Scoring Sheet'!F3:AH3, "&gt;0"), "N/A")</f>
        <v>15.24137931</v>
      </c>
      <c r="G22" s="34" t="b">
        <f>iferror(if((countif('Master Scoring Sheet'!F35:AH35, "TRUE") / (countif('Master Scoring Sheet'!F35:AH35, "TRUE") + countif('Master Scoring Sheet'!F35:AH35, "FALSE"))) &gt;= 0.6, TRUE, FALSE), FALSE)</f>
        <v>1</v>
      </c>
      <c r="H22" s="34" t="b">
        <v>1</v>
      </c>
      <c r="I22" s="49">
        <f t="shared" si="1"/>
        <v>20</v>
      </c>
      <c r="J22" s="45">
        <f t="array" ref="J22">sum(if(I$3:I$31&lt;I22,E$3:E$31,0))</f>
        <v>115556</v>
      </c>
    </row>
    <row r="23">
      <c r="B23" s="14" t="str">
        <f>'Master Scoring Sheet'!B41</f>
        <v>Federate This</v>
      </c>
      <c r="C23" s="47" t="str">
        <f>'Master Scoring Sheet'!C41</f>
        <v>Federate-this-001</v>
      </c>
      <c r="D23" s="14" t="str">
        <f>'Master Scoring Sheet'!D41</f>
        <v>Off-Blocks</v>
      </c>
      <c r="E23" s="14">
        <f>'Master Scoring Sheet'!E41</f>
        <v>3295</v>
      </c>
      <c r="F23" s="48">
        <f>iferror(sum('Master Scoring Sheet'!F9:AH9)/countif('Master Scoring Sheet'!F9:AH9, "&gt;0"), "N/A")</f>
        <v>15.65517241</v>
      </c>
      <c r="G23" s="34" t="b">
        <f>iferror(if((countif('Master Scoring Sheet'!F41:AH41, "TRUE") / (countif('Master Scoring Sheet'!F41:AH41, "TRUE") + countif('Master Scoring Sheet'!F41:AH41, "FALSE"))) &gt;= 0.6, TRUE, FALSE), FALSE)</f>
        <v>1</v>
      </c>
      <c r="H23" s="34" t="b">
        <v>1</v>
      </c>
      <c r="I23" s="49">
        <f t="shared" si="1"/>
        <v>21</v>
      </c>
      <c r="J23" s="45">
        <f t="array" ref="J23">sum(if(I$3:I$31&lt;I23,E$3:E$31,0))</f>
        <v>116056</v>
      </c>
    </row>
    <row r="24">
      <c r="B24" s="14" t="str">
        <f>'Master Scoring Sheet'!B50</f>
        <v>Blockchain Innovation Foundation</v>
      </c>
      <c r="C24" s="47" t="str">
        <f>'Master Scoring Sheet'!C50</f>
        <v>BIF-007</v>
      </c>
      <c r="D24" s="14" t="str">
        <f>'Master Scoring Sheet'!D50</f>
        <v>Identity, DID and signing FIPs</v>
      </c>
      <c r="E24" s="14">
        <f>'Master Scoring Sheet'!E50</f>
        <v>1700</v>
      </c>
      <c r="F24" s="48">
        <f>iferror(sum('Master Scoring Sheet'!F18:AH18)/countif('Master Scoring Sheet'!F18:AH18, "&gt;0"), "N/A")</f>
        <v>16.34482759</v>
      </c>
      <c r="G24" s="34" t="b">
        <f>iferror(if((countif('Master Scoring Sheet'!F50:AH50, "TRUE") / (countif('Master Scoring Sheet'!F50:AH50, "TRUE") + countif('Master Scoring Sheet'!F50:AH50, "FALSE"))) &gt;= 0.6, TRUE, FALSE), FALSE)</f>
        <v>1</v>
      </c>
      <c r="H24" s="34" t="b">
        <v>1</v>
      </c>
      <c r="I24" s="49">
        <f t="shared" si="1"/>
        <v>22</v>
      </c>
      <c r="J24" s="45">
        <f t="array" ref="J24">sum(if(I$3:I$31&lt;I24,E$3:E$31,0))</f>
        <v>119351</v>
      </c>
    </row>
    <row r="25">
      <c r="B25" s="14" t="str">
        <f>'Master Scoring Sheet'!B54</f>
        <v>Triall Foundation</v>
      </c>
      <c r="C25" s="47" t="str">
        <f>'Master Scoring Sheet'!C54</f>
        <v>Triall-002</v>
      </c>
      <c r="D25" s="14" t="str">
        <f>'Master Scoring Sheet'!D54</f>
        <v>Decentralized Identifiers (DIDs) integration for Alfresco</v>
      </c>
      <c r="E25" s="14">
        <f>'Master Scoring Sheet'!E54</f>
        <v>4500</v>
      </c>
      <c r="F25" s="48">
        <f>iferror(sum('Master Scoring Sheet'!F22:AH22)/countif('Master Scoring Sheet'!F22:AH22, "&gt;0"), "N/A")</f>
        <v>18.13793103</v>
      </c>
      <c r="G25" s="34" t="b">
        <f>iferror(if((countif('Master Scoring Sheet'!F54:AH54, "TRUE") / (countif('Master Scoring Sheet'!F54:AH54, "TRUE") + countif('Master Scoring Sheet'!F54:AH54, "FALSE"))) &gt;= 0.6, TRUE, FALSE), FALSE)</f>
        <v>1</v>
      </c>
      <c r="H25" s="34" t="b">
        <v>1</v>
      </c>
      <c r="I25" s="49">
        <f t="shared" si="1"/>
        <v>23</v>
      </c>
      <c r="J25" s="45">
        <f t="array" ref="J25">sum(if(I$3:I$31&lt;I25,E$3:E$31,0))</f>
        <v>121051</v>
      </c>
    </row>
    <row r="26">
      <c r="B26" s="14" t="str">
        <f>'Master Scoring Sheet'!B48</f>
        <v>Sphereon</v>
      </c>
      <c r="C26" s="47" t="str">
        <f>'Master Scoring Sheet'!C48</f>
        <v>Sphereon-004</v>
      </c>
      <c r="D26" s="14" t="str">
        <f>'Master Scoring Sheet'!D48</f>
        <v>Integration of DAML with Factom® Protocol</v>
      </c>
      <c r="E26" s="14">
        <f>'Master Scoring Sheet'!E48</f>
        <v>6750</v>
      </c>
      <c r="F26" s="48">
        <f>iferror(sum('Master Scoring Sheet'!F16:AH16)/countif('Master Scoring Sheet'!F16:AH16, "&gt;0"), "N/A")</f>
        <v>18.37931034</v>
      </c>
      <c r="G26" s="34" t="b">
        <f>iferror(if((countif('Master Scoring Sheet'!F48:AH48, "TRUE") / (countif('Master Scoring Sheet'!F48:AH48, "TRUE") + countif('Master Scoring Sheet'!F48:AH48, "FALSE"))) &gt;= 0.6, TRUE, FALSE), FALSE)</f>
        <v>1</v>
      </c>
      <c r="H26" s="34" t="b">
        <v>1</v>
      </c>
      <c r="I26" s="49">
        <f t="shared" si="1"/>
        <v>24</v>
      </c>
      <c r="J26" s="45">
        <f t="array" ref="J26">sum(if(I$3:I$31&lt;I26,E$3:E$31,0))</f>
        <v>125551</v>
      </c>
    </row>
    <row r="27">
      <c r="B27" s="14" t="str">
        <f>'Master Scoring Sheet'!B49</f>
        <v>Sphereon</v>
      </c>
      <c r="C27" s="47" t="str">
        <f>'Master Scoring Sheet'!C49</f>
        <v>Sphereon-005</v>
      </c>
      <c r="D27" s="14" t="str">
        <f>'Master Scoring Sheet'!D49</f>
        <v>Factom® Badges</v>
      </c>
      <c r="E27" s="14">
        <f>'Master Scoring Sheet'!E49</f>
        <v>3699</v>
      </c>
      <c r="F27" s="48">
        <f>iferror(sum('Master Scoring Sheet'!F17:AH17)/countif('Master Scoring Sheet'!F17:AH17, "&gt;0"), "N/A")</f>
        <v>19.55172414</v>
      </c>
      <c r="G27" s="34" t="b">
        <f>iferror(if((countif('Master Scoring Sheet'!F49:AH49, "TRUE") / (countif('Master Scoring Sheet'!F49:AH49, "TRUE") + countif('Master Scoring Sheet'!F49:AH49, "FALSE"))) &gt;= 0.6, TRUE, FALSE), FALSE)</f>
        <v>1</v>
      </c>
      <c r="H27" s="34" t="b">
        <v>1</v>
      </c>
      <c r="I27" s="49">
        <f t="shared" si="1"/>
        <v>25</v>
      </c>
      <c r="J27" s="45">
        <f t="array" ref="J27">sum(if(I$3:I$31&lt;I27,E$3:E$31,0))</f>
        <v>132301</v>
      </c>
    </row>
    <row r="28">
      <c r="B28" s="14" t="str">
        <f>'Master Scoring Sheet'!B43</f>
        <v>Stamp IT</v>
      </c>
      <c r="C28" s="47" t="str">
        <f>'Master Scoring Sheet'!C43</f>
        <v>Stamp-IT-002</v>
      </c>
      <c r="D28" s="14" t="str">
        <f>'Master Scoring Sheet'!D43</f>
        <v>IoT Gateway for Factom®</v>
      </c>
      <c r="E28" s="14">
        <f>'Master Scoring Sheet'!E43</f>
        <v>6000</v>
      </c>
      <c r="F28" s="48">
        <f>iferror(sum('Master Scoring Sheet'!F11:AH11)/countif('Master Scoring Sheet'!F11:AH11, "&gt;0"), "N/A")</f>
        <v>19.86206897</v>
      </c>
      <c r="G28" s="34" t="b">
        <f>iferror(if((countif('Master Scoring Sheet'!F43:AH43, "TRUE") / (countif('Master Scoring Sheet'!F43:AH43, "TRUE") + countif('Master Scoring Sheet'!F43:AH43, "FALSE"))) &gt;= 0.6, TRUE, FALSE), FALSE)</f>
        <v>1</v>
      </c>
      <c r="H28" s="34" t="b">
        <v>0</v>
      </c>
      <c r="I28" s="49">
        <f t="shared" si="1"/>
        <v>26</v>
      </c>
      <c r="J28" s="64">
        <f t="array" ref="J28">sum(if(I$3:I$31&lt;I28,E$3:E$31,0))</f>
        <v>136000</v>
      </c>
    </row>
    <row r="29">
      <c r="B29" s="14" t="str">
        <f>'Master Scoring Sheet'!B55</f>
        <v>HashNStore</v>
      </c>
      <c r="C29" s="47" t="str">
        <f>'Master Scoring Sheet'!C55</f>
        <v>HashNStore-001</v>
      </c>
      <c r="D29" s="14" t="str">
        <f>'Master Scoring Sheet'!D55</f>
        <v>Chrome Extension for Ledger Nano</v>
      </c>
      <c r="E29" s="14">
        <f>'Master Scoring Sheet'!E55</f>
        <v>2200</v>
      </c>
      <c r="F29" s="48">
        <f>iferror(sum('Master Scoring Sheet'!F23:AH23)/countif('Master Scoring Sheet'!F23:AH23, "&gt;0"), "N/A")</f>
        <v>19.86206897</v>
      </c>
      <c r="G29" s="34" t="b">
        <f>iferror(if((countif('Master Scoring Sheet'!F55:AH55, "TRUE") / (countif('Master Scoring Sheet'!F55:AH55, "TRUE") + countif('Master Scoring Sheet'!F55:AH55, "FALSE"))) &gt;= 0.6, TRUE, FALSE), FALSE)</f>
        <v>1</v>
      </c>
      <c r="H29" s="34" t="b">
        <v>0</v>
      </c>
      <c r="I29" s="49">
        <f t="shared" si="1"/>
        <v>26</v>
      </c>
      <c r="J29" s="64">
        <f t="array" ref="J29">sum(if(I$3:I$31&lt;I29,E$3:E$31,0))</f>
        <v>136000</v>
      </c>
    </row>
    <row r="30">
      <c r="B30" s="14" t="str">
        <f>'Master Scoring Sheet'!B59</f>
        <v>Dan G, damo, Motion Factory, Skeeter</v>
      </c>
      <c r="C30" s="47" t="str">
        <f>'Master Scoring Sheet'!C59</f>
        <v>Target Audience Explainer Videos-001</v>
      </c>
      <c r="D30" s="14" t="str">
        <f>'Master Scoring Sheet'!D59</f>
        <v>Target Audience Explainer Videos </v>
      </c>
      <c r="E30" s="14">
        <f>'Master Scoring Sheet'!E59</f>
        <v>1980</v>
      </c>
      <c r="F30" s="48">
        <f>iferror(sum('Master Scoring Sheet'!F27:AH27)/countif('Master Scoring Sheet'!F27:AH27, "&gt;0"), "N/A")</f>
        <v>22.65517241</v>
      </c>
      <c r="G30" s="34" t="b">
        <f>iferror(if((countif('Master Scoring Sheet'!F59:AH59, "TRUE") / (countif('Master Scoring Sheet'!F59:AH59, "TRUE") + countif('Master Scoring Sheet'!F59:AH59, "FALSE"))) &gt;= 0.6, TRUE, FALSE), FALSE)</f>
        <v>1</v>
      </c>
      <c r="H30" s="34" t="b">
        <v>0</v>
      </c>
      <c r="I30" s="49">
        <f t="shared" si="1"/>
        <v>28</v>
      </c>
      <c r="J30" s="45">
        <f t="array" ref="J30">sum(if(I$3:I$31&lt;I30,E$3:E$31,0))</f>
        <v>144200</v>
      </c>
    </row>
    <row r="31">
      <c r="B31" s="14" t="str">
        <f>'Master Scoring Sheet'!B42</f>
        <v>Prestige IT</v>
      </c>
      <c r="C31" s="47" t="str">
        <f>'Master Scoring Sheet'!C42</f>
        <v>Prestige-IT-002</v>
      </c>
      <c r="D31" s="14" t="str">
        <f>'Master Scoring Sheet'!D42</f>
        <v>Topaz Factom Integration</v>
      </c>
      <c r="E31" s="14">
        <f>'Master Scoring Sheet'!E42</f>
        <v>8838</v>
      </c>
      <c r="F31" s="48">
        <f>iferror(sum('Master Scoring Sheet'!F10:AH10)/countif('Master Scoring Sheet'!F10:AH10, "&gt;0"), "N/A")</f>
        <v>23.44827586</v>
      </c>
      <c r="G31" s="34" t="b">
        <f>iferror(if((countif('Master Scoring Sheet'!F42:AH42, "TRUE") / (countif('Master Scoring Sheet'!F42:AH42, "TRUE") + countif('Master Scoring Sheet'!F42:AH42, "FALSE"))) &gt;= 0.6, TRUE, FALSE), FALSE)</f>
        <v>1</v>
      </c>
      <c r="H31" s="34" t="b">
        <v>0</v>
      </c>
      <c r="I31" s="49">
        <f t="shared" si="1"/>
        <v>29</v>
      </c>
      <c r="J31" s="45">
        <f t="array" ref="J31">sum(if(I$3:I$31&lt;I31,E$3:E$31,0))</f>
        <v>146180</v>
      </c>
    </row>
    <row r="32">
      <c r="B32" s="65"/>
      <c r="C32" s="66" t="s">
        <v>110</v>
      </c>
      <c r="E32" s="66"/>
    </row>
    <row r="33">
      <c r="C33" s="67" t="s">
        <v>111</v>
      </c>
      <c r="D33" s="68">
        <v>136000.0</v>
      </c>
    </row>
    <row r="34">
      <c r="C34" s="67" t="s">
        <v>112</v>
      </c>
      <c r="D34" s="69">
        <f>sumifs(E3:E27,H3:H27,True)</f>
        <v>136000</v>
      </c>
    </row>
    <row r="35">
      <c r="C35" s="67" t="s">
        <v>113</v>
      </c>
      <c r="D35" s="69">
        <f>countif(H3:H27,True)</f>
        <v>25</v>
      </c>
    </row>
  </sheetData>
  <autoFilter ref="$B$2:$H$23">
    <sortState ref="B2:H23">
      <sortCondition descending="1" ref="F2:F23"/>
    </sortState>
  </autoFilter>
  <customSheetViews>
    <customSheetView guid="{A915525C-B72B-4B27-AE85-82518DAF7C27}" filter="1" showAutoFilter="1">
      <autoFilter ref="$F$6:$F$23"/>
    </customSheetView>
  </customSheetViews>
  <mergeCells count="5">
    <mergeCell ref="C32:D32"/>
    <mergeCell ref="B32:B35"/>
    <mergeCell ref="B1:H1"/>
    <mergeCell ref="E32:J35"/>
    <mergeCell ref="A1:A35"/>
  </mergeCells>
  <conditionalFormatting sqref="J3:J31">
    <cfRule type="cellIs" dxfId="0" priority="1" operator="lessThanOrEqual">
      <formula>136000</formula>
    </cfRule>
  </conditionalFormatting>
  <conditionalFormatting sqref="J3:J31">
    <cfRule type="cellIs" dxfId="1" priority="2" operator="greaterThanOrEqual">
      <formula>124000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</sheetPr>
  <sheetViews>
    <sheetView workbookViewId="0"/>
  </sheetViews>
  <sheetFormatPr customHeight="1" defaultColWidth="14.43" defaultRowHeight="15.75"/>
  <cols>
    <col customWidth="1" min="1" max="1" width="3.71"/>
    <col customWidth="1" min="2" max="2" width="41.43"/>
    <col customWidth="1" min="3" max="3" width="59.14"/>
    <col customWidth="1" min="4" max="4" width="65.71"/>
    <col customWidth="1" min="5" max="5" width="14.71"/>
    <col customWidth="1" min="6" max="6" width="19.29"/>
    <col customWidth="1" min="7" max="7" width="18.14"/>
    <col customWidth="1" min="10" max="10" width="15.57"/>
    <col customWidth="1" min="12" max="12" width="15.43"/>
  </cols>
  <sheetData>
    <row r="1">
      <c r="A1" s="5"/>
      <c r="B1" s="11" t="s">
        <v>2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</row>
    <row r="2" ht="39.0" customHeight="1">
      <c r="A2" s="15"/>
      <c r="B2" s="23" t="s">
        <v>1</v>
      </c>
      <c r="C2" s="25" t="s">
        <v>4</v>
      </c>
      <c r="D2" s="25" t="s">
        <v>5</v>
      </c>
      <c r="E2" s="25" t="s">
        <v>6</v>
      </c>
      <c r="F2" s="27" t="s">
        <v>12</v>
      </c>
      <c r="G2" s="27" t="s">
        <v>17</v>
      </c>
      <c r="H2" s="27" t="s">
        <v>18</v>
      </c>
      <c r="I2" s="27" t="s">
        <v>19</v>
      </c>
      <c r="J2" s="27" t="s">
        <v>20</v>
      </c>
      <c r="K2" s="27" t="s">
        <v>21</v>
      </c>
      <c r="L2" s="27" t="s">
        <v>22</v>
      </c>
      <c r="M2" s="27" t="s">
        <v>23</v>
      </c>
      <c r="N2" s="27" t="s">
        <v>24</v>
      </c>
      <c r="O2" s="29" t="s">
        <v>25</v>
      </c>
      <c r="P2" s="27" t="s">
        <v>26</v>
      </c>
      <c r="Q2" s="27" t="s">
        <v>27</v>
      </c>
      <c r="R2" s="27" t="s">
        <v>28</v>
      </c>
      <c r="S2" s="27" t="s">
        <v>29</v>
      </c>
      <c r="T2" s="27" t="s">
        <v>30</v>
      </c>
      <c r="U2" s="27" t="s">
        <v>31</v>
      </c>
      <c r="V2" s="27" t="s">
        <v>32</v>
      </c>
      <c r="W2" s="27" t="s">
        <v>33</v>
      </c>
      <c r="X2" s="27" t="s">
        <v>34</v>
      </c>
      <c r="Y2" s="27" t="s">
        <v>35</v>
      </c>
      <c r="Z2" s="27" t="s">
        <v>36</v>
      </c>
      <c r="AA2" s="27" t="s">
        <v>37</v>
      </c>
      <c r="AB2" s="27" t="s">
        <v>38</v>
      </c>
      <c r="AC2" s="27" t="s">
        <v>39</v>
      </c>
      <c r="AD2" s="31" t="s">
        <v>40</v>
      </c>
      <c r="AE2" s="27" t="s">
        <v>41</v>
      </c>
      <c r="AF2" s="27" t="s">
        <v>42</v>
      </c>
      <c r="AG2" s="27" t="s">
        <v>43</v>
      </c>
      <c r="AH2" s="29" t="s">
        <v>44</v>
      </c>
    </row>
    <row r="3">
      <c r="B3" s="32" t="s">
        <v>45</v>
      </c>
      <c r="C3" s="33" t="str">
        <f>HYPERLINK("https://factomize.com/forums/threads/factom-grant-core-committee-002-additional-bug-bounty-funding-grant-round-2019-06-01.1875/","Core-Committee-002")</f>
        <v>Core-Committee-002</v>
      </c>
      <c r="D3" s="32" t="s">
        <v>47</v>
      </c>
      <c r="E3" s="32">
        <v>500.0</v>
      </c>
      <c r="F3" s="36">
        <f t="shared" ref="F3:AH3" si="1">indirect("'" &amp; F$2 &amp; "'!D" &amp; text(ROW( ) + 6,"#"))</f>
        <v>9</v>
      </c>
      <c r="G3" s="36">
        <f t="shared" si="1"/>
        <v>9</v>
      </c>
      <c r="H3" s="36">
        <f t="shared" si="1"/>
        <v>15</v>
      </c>
      <c r="I3" s="36">
        <f t="shared" si="1"/>
        <v>19</v>
      </c>
      <c r="J3" s="36">
        <f t="shared" si="1"/>
        <v>13</v>
      </c>
      <c r="K3" s="36">
        <f t="shared" si="1"/>
        <v>20</v>
      </c>
      <c r="L3" s="36">
        <f t="shared" si="1"/>
        <v>17</v>
      </c>
      <c r="M3" s="36">
        <f t="shared" si="1"/>
        <v>22</v>
      </c>
      <c r="N3" s="36">
        <f t="shared" si="1"/>
        <v>23</v>
      </c>
      <c r="O3" s="36">
        <f t="shared" si="1"/>
        <v>15</v>
      </c>
      <c r="P3" s="36">
        <f t="shared" si="1"/>
        <v>4</v>
      </c>
      <c r="Q3" s="36">
        <f t="shared" si="1"/>
        <v>21</v>
      </c>
      <c r="R3" s="36">
        <f t="shared" si="1"/>
        <v>9</v>
      </c>
      <c r="S3" s="36">
        <f t="shared" si="1"/>
        <v>6</v>
      </c>
      <c r="T3" s="36">
        <f t="shared" si="1"/>
        <v>19</v>
      </c>
      <c r="U3" s="36">
        <f t="shared" si="1"/>
        <v>20</v>
      </c>
      <c r="V3" s="36">
        <f t="shared" si="1"/>
        <v>3</v>
      </c>
      <c r="W3" s="36">
        <f t="shared" si="1"/>
        <v>26</v>
      </c>
      <c r="X3" s="36">
        <f t="shared" si="1"/>
        <v>21</v>
      </c>
      <c r="Y3" s="36">
        <f t="shared" si="1"/>
        <v>7</v>
      </c>
      <c r="Z3" s="36">
        <f t="shared" si="1"/>
        <v>12</v>
      </c>
      <c r="AA3" s="36">
        <f t="shared" si="1"/>
        <v>15</v>
      </c>
      <c r="AB3" s="36">
        <f t="shared" si="1"/>
        <v>21</v>
      </c>
      <c r="AC3" s="36">
        <f t="shared" si="1"/>
        <v>20</v>
      </c>
      <c r="AD3" s="36">
        <f t="shared" si="1"/>
        <v>20</v>
      </c>
      <c r="AE3" s="36">
        <f t="shared" si="1"/>
        <v>5</v>
      </c>
      <c r="AF3" s="36">
        <f t="shared" si="1"/>
        <v>16</v>
      </c>
      <c r="AG3" s="36">
        <f t="shared" si="1"/>
        <v>26</v>
      </c>
      <c r="AH3" s="36">
        <f t="shared" si="1"/>
        <v>9</v>
      </c>
    </row>
    <row r="4">
      <c r="B4" s="32" t="s">
        <v>49</v>
      </c>
      <c r="C4" s="33" t="str">
        <f>HYPERLINK("https://factomize.com/forums/threads/bedrock-defacto-001-2-open-node-enhancement-%E2%80%94-leftover-payout.1886/","Bedrock-Defacto-001/2")</f>
        <v>Bedrock-Defacto-001/2</v>
      </c>
      <c r="D4" s="32" t="s">
        <v>50</v>
      </c>
      <c r="E4" s="32">
        <v>926.0</v>
      </c>
      <c r="F4" s="36">
        <f t="shared" ref="F4:AH4" si="2">indirect("'" &amp; F$2 &amp; "'!D" &amp; text(ROW( ) + 6,"#"))</f>
        <v>6</v>
      </c>
      <c r="G4" s="36">
        <f t="shared" si="2"/>
        <v>14</v>
      </c>
      <c r="H4" s="36">
        <f t="shared" si="2"/>
        <v>14</v>
      </c>
      <c r="I4" s="36">
        <f t="shared" si="2"/>
        <v>6</v>
      </c>
      <c r="J4" s="36">
        <f t="shared" si="2"/>
        <v>9</v>
      </c>
      <c r="K4" s="36">
        <f t="shared" si="2"/>
        <v>15</v>
      </c>
      <c r="L4" s="36">
        <f t="shared" si="2"/>
        <v>18</v>
      </c>
      <c r="M4" s="36">
        <f t="shared" si="2"/>
        <v>8</v>
      </c>
      <c r="N4" s="36">
        <f t="shared" si="2"/>
        <v>7</v>
      </c>
      <c r="O4" s="36">
        <f t="shared" si="2"/>
        <v>12</v>
      </c>
      <c r="P4" s="36">
        <f t="shared" si="2"/>
        <v>12</v>
      </c>
      <c r="Q4" s="36">
        <f t="shared" si="2"/>
        <v>17</v>
      </c>
      <c r="R4" s="36">
        <f t="shared" si="2"/>
        <v>2</v>
      </c>
      <c r="S4" s="36">
        <f t="shared" si="2"/>
        <v>4</v>
      </c>
      <c r="T4" s="36">
        <f t="shared" si="2"/>
        <v>6</v>
      </c>
      <c r="U4" s="36">
        <f t="shared" si="2"/>
        <v>12</v>
      </c>
      <c r="V4" s="36">
        <f t="shared" si="2"/>
        <v>22</v>
      </c>
      <c r="W4" s="36">
        <f t="shared" si="2"/>
        <v>1</v>
      </c>
      <c r="X4" s="36">
        <f t="shared" si="2"/>
        <v>18</v>
      </c>
      <c r="Y4" s="36">
        <f t="shared" si="2"/>
        <v>3</v>
      </c>
      <c r="Z4" s="36">
        <f t="shared" si="2"/>
        <v>15</v>
      </c>
      <c r="AA4" s="36">
        <f t="shared" si="2"/>
        <v>18</v>
      </c>
      <c r="AB4" s="36">
        <f t="shared" si="2"/>
        <v>12</v>
      </c>
      <c r="AC4" s="36">
        <f t="shared" si="2"/>
        <v>12</v>
      </c>
      <c r="AD4" s="36">
        <f t="shared" si="2"/>
        <v>19</v>
      </c>
      <c r="AE4" s="36">
        <f t="shared" si="2"/>
        <v>1</v>
      </c>
      <c r="AF4" s="36">
        <f t="shared" si="2"/>
        <v>3</v>
      </c>
      <c r="AG4" s="36">
        <f t="shared" si="2"/>
        <v>10</v>
      </c>
      <c r="AH4" s="36">
        <f t="shared" si="2"/>
        <v>6</v>
      </c>
    </row>
    <row r="5">
      <c r="B5" s="32" t="s">
        <v>51</v>
      </c>
      <c r="C5" s="33" t="str">
        <f>HYPERLINK("https://factomize.com/forums/threads/factom-grant-bedrock-cryptlogic-defacto-tfa-003-open-node-continuity.1894/unread","Bedrock-CryptoLogic-DeFacto-TFA-003")</f>
        <v>Bedrock-CryptoLogic-DeFacto-TFA-003</v>
      </c>
      <c r="D5" s="32" t="s">
        <v>52</v>
      </c>
      <c r="E5" s="32">
        <v>360.0</v>
      </c>
      <c r="F5" s="36">
        <f t="shared" ref="F5:AH5" si="3">indirect("'" &amp; F$2 &amp; "'!D" &amp; text(ROW( ) + 6,"#"))</f>
        <v>11</v>
      </c>
      <c r="G5" s="36">
        <f t="shared" si="3"/>
        <v>16</v>
      </c>
      <c r="H5" s="36">
        <f t="shared" si="3"/>
        <v>16</v>
      </c>
      <c r="I5" s="36">
        <f t="shared" si="3"/>
        <v>5</v>
      </c>
      <c r="J5" s="36">
        <f t="shared" si="3"/>
        <v>6</v>
      </c>
      <c r="K5" s="36">
        <f t="shared" si="3"/>
        <v>7</v>
      </c>
      <c r="L5" s="36">
        <f t="shared" si="3"/>
        <v>22</v>
      </c>
      <c r="M5" s="36">
        <f t="shared" si="3"/>
        <v>9</v>
      </c>
      <c r="N5" s="36">
        <f t="shared" si="3"/>
        <v>6</v>
      </c>
      <c r="O5" s="36">
        <f t="shared" si="3"/>
        <v>11</v>
      </c>
      <c r="P5" s="36">
        <f t="shared" si="3"/>
        <v>15</v>
      </c>
      <c r="Q5" s="36">
        <f t="shared" si="3"/>
        <v>16</v>
      </c>
      <c r="R5" s="36">
        <f t="shared" si="3"/>
        <v>3</v>
      </c>
      <c r="S5" s="36">
        <f t="shared" si="3"/>
        <v>5</v>
      </c>
      <c r="T5" s="36">
        <f t="shared" si="3"/>
        <v>5</v>
      </c>
      <c r="U5" s="36">
        <f t="shared" si="3"/>
        <v>7</v>
      </c>
      <c r="V5" s="36">
        <f t="shared" si="3"/>
        <v>5</v>
      </c>
      <c r="W5" s="36">
        <f t="shared" si="3"/>
        <v>6</v>
      </c>
      <c r="X5" s="36">
        <f t="shared" si="3"/>
        <v>16</v>
      </c>
      <c r="Y5" s="36">
        <f t="shared" si="3"/>
        <v>4</v>
      </c>
      <c r="Z5" s="36">
        <f t="shared" si="3"/>
        <v>13</v>
      </c>
      <c r="AA5" s="36">
        <f t="shared" si="3"/>
        <v>13</v>
      </c>
      <c r="AB5" s="36">
        <f t="shared" si="3"/>
        <v>11</v>
      </c>
      <c r="AC5" s="36">
        <f t="shared" si="3"/>
        <v>7</v>
      </c>
      <c r="AD5" s="36">
        <f t="shared" si="3"/>
        <v>13</v>
      </c>
      <c r="AE5" s="36">
        <f t="shared" si="3"/>
        <v>4</v>
      </c>
      <c r="AF5" s="36">
        <f t="shared" si="3"/>
        <v>10</v>
      </c>
      <c r="AG5" s="36">
        <f t="shared" si="3"/>
        <v>8</v>
      </c>
      <c r="AH5" s="36">
        <f t="shared" si="3"/>
        <v>11</v>
      </c>
    </row>
    <row r="6">
      <c r="B6" s="32" t="s">
        <v>53</v>
      </c>
      <c r="C6" s="33" t="str">
        <f>HYPERLINK("https://factomize.com/forums/threads/factom-grant-luciap-001-fat-wallet-ledger-support.1927/","LUCIAP-001")</f>
        <v>LUCIAP-001</v>
      </c>
      <c r="D6" s="32" t="s">
        <v>54</v>
      </c>
      <c r="E6" s="32">
        <v>1876.0</v>
      </c>
      <c r="F6" s="36">
        <f t="shared" ref="F6:AH6" si="4">indirect("'" &amp; F$2 &amp; "'!D" &amp; text(ROW( ) + 6,"#"))</f>
        <v>16</v>
      </c>
      <c r="G6" s="36">
        <f t="shared" si="4"/>
        <v>8</v>
      </c>
      <c r="H6" s="36">
        <f t="shared" si="4"/>
        <v>8</v>
      </c>
      <c r="I6" s="36">
        <f t="shared" si="4"/>
        <v>13</v>
      </c>
      <c r="J6" s="36">
        <f t="shared" si="4"/>
        <v>22</v>
      </c>
      <c r="K6" s="36">
        <f t="shared" si="4"/>
        <v>14</v>
      </c>
      <c r="L6" s="36">
        <f t="shared" si="4"/>
        <v>13</v>
      </c>
      <c r="M6" s="36">
        <f t="shared" si="4"/>
        <v>18</v>
      </c>
      <c r="N6" s="36">
        <f t="shared" si="4"/>
        <v>17</v>
      </c>
      <c r="O6" s="36">
        <f t="shared" si="4"/>
        <v>5</v>
      </c>
      <c r="P6" s="36">
        <f t="shared" si="4"/>
        <v>7</v>
      </c>
      <c r="Q6" s="36">
        <f t="shared" si="4"/>
        <v>7</v>
      </c>
      <c r="R6" s="36">
        <f t="shared" si="4"/>
        <v>15</v>
      </c>
      <c r="S6" s="36">
        <f t="shared" si="4"/>
        <v>13</v>
      </c>
      <c r="T6" s="36">
        <f t="shared" si="4"/>
        <v>13</v>
      </c>
      <c r="U6" s="36">
        <f t="shared" si="4"/>
        <v>16</v>
      </c>
      <c r="V6" s="36">
        <f t="shared" si="4"/>
        <v>11</v>
      </c>
      <c r="W6" s="36">
        <f t="shared" si="4"/>
        <v>12</v>
      </c>
      <c r="X6" s="36">
        <f t="shared" si="4"/>
        <v>9</v>
      </c>
      <c r="Y6" s="36">
        <f t="shared" si="4"/>
        <v>8</v>
      </c>
      <c r="Z6" s="36">
        <f t="shared" si="4"/>
        <v>7</v>
      </c>
      <c r="AA6" s="36">
        <f t="shared" si="4"/>
        <v>1</v>
      </c>
      <c r="AB6" s="36">
        <f t="shared" si="4"/>
        <v>17</v>
      </c>
      <c r="AC6" s="36">
        <f t="shared" si="4"/>
        <v>16</v>
      </c>
      <c r="AD6" s="36">
        <f t="shared" si="4"/>
        <v>9</v>
      </c>
      <c r="AE6" s="36">
        <f t="shared" si="4"/>
        <v>13</v>
      </c>
      <c r="AF6" s="36">
        <f t="shared" si="4"/>
        <v>22</v>
      </c>
      <c r="AG6" s="36">
        <f t="shared" si="4"/>
        <v>7</v>
      </c>
      <c r="AH6" s="36">
        <f t="shared" si="4"/>
        <v>16</v>
      </c>
    </row>
    <row r="7">
      <c r="B7" s="32" t="s">
        <v>55</v>
      </c>
      <c r="C7" s="33" t="str">
        <f>HYPERLINK("https://factomize.com/forums/threads/factom-grant-go_immutable-001-marketing-–-comprehensive-strategy-execution.1930/#post-14692","Go-Immutable-001")</f>
        <v>Go-Immutable-001</v>
      </c>
      <c r="D7" s="32" t="s">
        <v>56</v>
      </c>
      <c r="E7" s="32">
        <v>20000.0</v>
      </c>
      <c r="F7" s="36">
        <f t="shared" ref="F7:AH7" si="5">indirect("'" &amp; F$2 &amp; "'!D" &amp; text(ROW( ) + 6,"#"))</f>
        <v>7</v>
      </c>
      <c r="G7" s="36">
        <f t="shared" si="5"/>
        <v>5</v>
      </c>
      <c r="H7" s="36">
        <f t="shared" si="5"/>
        <v>4</v>
      </c>
      <c r="I7" s="36">
        <f t="shared" si="5"/>
        <v>21</v>
      </c>
      <c r="J7" s="36">
        <f t="shared" si="5"/>
        <v>15</v>
      </c>
      <c r="K7" s="36">
        <f t="shared" si="5"/>
        <v>5</v>
      </c>
      <c r="L7" s="36">
        <f t="shared" si="5"/>
        <v>11</v>
      </c>
      <c r="M7" s="36">
        <f t="shared" si="5"/>
        <v>3</v>
      </c>
      <c r="N7" s="36">
        <f t="shared" si="5"/>
        <v>5</v>
      </c>
      <c r="O7" s="36">
        <f t="shared" si="5"/>
        <v>4</v>
      </c>
      <c r="P7" s="36">
        <f t="shared" si="5"/>
        <v>23</v>
      </c>
      <c r="Q7" s="36">
        <f t="shared" si="5"/>
        <v>10</v>
      </c>
      <c r="R7" s="36">
        <f t="shared" si="5"/>
        <v>20</v>
      </c>
      <c r="S7" s="36">
        <f t="shared" si="5"/>
        <v>11</v>
      </c>
      <c r="T7" s="36">
        <f t="shared" si="5"/>
        <v>21</v>
      </c>
      <c r="U7" s="36">
        <f t="shared" si="5"/>
        <v>21</v>
      </c>
      <c r="V7" s="36">
        <f t="shared" si="5"/>
        <v>8</v>
      </c>
      <c r="W7" s="36">
        <f t="shared" si="5"/>
        <v>17</v>
      </c>
      <c r="X7" s="36">
        <f t="shared" si="5"/>
        <v>5</v>
      </c>
      <c r="Y7" s="36">
        <f t="shared" si="5"/>
        <v>12</v>
      </c>
      <c r="Z7" s="36">
        <f t="shared" si="5"/>
        <v>10</v>
      </c>
      <c r="AA7" s="36">
        <f t="shared" si="5"/>
        <v>3</v>
      </c>
      <c r="AB7" s="36">
        <f t="shared" si="5"/>
        <v>5</v>
      </c>
      <c r="AC7" s="36">
        <f t="shared" si="5"/>
        <v>21</v>
      </c>
      <c r="AD7" s="36">
        <f t="shared" si="5"/>
        <v>18</v>
      </c>
      <c r="AE7" s="36">
        <f t="shared" si="5"/>
        <v>8</v>
      </c>
      <c r="AF7" s="36">
        <f t="shared" si="5"/>
        <v>17</v>
      </c>
      <c r="AG7" s="36">
        <f t="shared" si="5"/>
        <v>13</v>
      </c>
      <c r="AH7" s="36">
        <f t="shared" si="5"/>
        <v>7</v>
      </c>
    </row>
    <row r="8">
      <c r="B8" s="32" t="s">
        <v>57</v>
      </c>
      <c r="C8" s="33" t="str">
        <f>HYPERLINK("https://factomize.com/forums/threads/factom-grant-anchorblock-002-daily-digest.1931/unread","Anchorblock-002")</f>
        <v>Anchorblock-002</v>
      </c>
      <c r="D8" s="32" t="s">
        <v>58</v>
      </c>
      <c r="E8" s="32">
        <v>260.0</v>
      </c>
      <c r="F8" s="36">
        <f t="shared" ref="F8:AH8" si="6">indirect("'" &amp; F$2 &amp; "'!D" &amp; text(ROW( ) + 6,"#"))</f>
        <v>8</v>
      </c>
      <c r="G8" s="36">
        <f t="shared" si="6"/>
        <v>22</v>
      </c>
      <c r="H8" s="36">
        <f t="shared" si="6"/>
        <v>10</v>
      </c>
      <c r="I8" s="36">
        <f t="shared" si="6"/>
        <v>9</v>
      </c>
      <c r="J8" s="36">
        <f t="shared" si="6"/>
        <v>14</v>
      </c>
      <c r="K8" s="36">
        <f t="shared" si="6"/>
        <v>22</v>
      </c>
      <c r="L8" s="36">
        <f t="shared" si="6"/>
        <v>19</v>
      </c>
      <c r="M8" s="36">
        <f t="shared" si="6"/>
        <v>20</v>
      </c>
      <c r="N8" s="36">
        <f t="shared" si="6"/>
        <v>12</v>
      </c>
      <c r="O8" s="36">
        <f t="shared" si="6"/>
        <v>13</v>
      </c>
      <c r="P8" s="36">
        <f t="shared" si="6"/>
        <v>22</v>
      </c>
      <c r="Q8" s="36">
        <f t="shared" si="6"/>
        <v>19</v>
      </c>
      <c r="R8" s="36">
        <f t="shared" si="6"/>
        <v>6</v>
      </c>
      <c r="S8" s="36">
        <f t="shared" si="6"/>
        <v>17</v>
      </c>
      <c r="T8" s="36">
        <f t="shared" si="6"/>
        <v>9</v>
      </c>
      <c r="U8" s="36">
        <f t="shared" si="6"/>
        <v>9</v>
      </c>
      <c r="V8" s="36">
        <f t="shared" si="6"/>
        <v>20</v>
      </c>
      <c r="W8" s="36">
        <f t="shared" si="6"/>
        <v>21</v>
      </c>
      <c r="X8" s="36">
        <f t="shared" si="6"/>
        <v>15</v>
      </c>
      <c r="Y8" s="36">
        <f t="shared" si="6"/>
        <v>21</v>
      </c>
      <c r="Z8" s="36">
        <f t="shared" si="6"/>
        <v>14</v>
      </c>
      <c r="AA8" s="36">
        <f t="shared" si="6"/>
        <v>14</v>
      </c>
      <c r="AB8" s="36">
        <f t="shared" si="6"/>
        <v>13</v>
      </c>
      <c r="AC8" s="36">
        <f t="shared" si="6"/>
        <v>9</v>
      </c>
      <c r="AD8" s="36">
        <f t="shared" si="6"/>
        <v>14</v>
      </c>
      <c r="AE8" s="36">
        <f t="shared" si="6"/>
        <v>2</v>
      </c>
      <c r="AF8" s="36">
        <f t="shared" si="6"/>
        <v>4</v>
      </c>
      <c r="AG8" s="36">
        <f t="shared" si="6"/>
        <v>11</v>
      </c>
      <c r="AH8" s="36">
        <f t="shared" si="6"/>
        <v>8</v>
      </c>
    </row>
    <row r="9">
      <c r="B9" s="32" t="s">
        <v>59</v>
      </c>
      <c r="C9" s="33" t="str">
        <f>HYPERLINK("https://factomize.com/forums/threads/factom-grant-federate-this-001-off-blocks.1932/","Federate-this-001")</f>
        <v>Federate-this-001</v>
      </c>
      <c r="D9" s="32" t="s">
        <v>60</v>
      </c>
      <c r="E9" s="32">
        <v>3295.0</v>
      </c>
      <c r="F9" s="36">
        <f t="shared" ref="F9:AH9" si="7">indirect("'" &amp; F$2 &amp; "'!D" &amp; text(ROW( ) + 6,"#"))</f>
        <v>14</v>
      </c>
      <c r="G9" s="36">
        <f t="shared" si="7"/>
        <v>18</v>
      </c>
      <c r="H9" s="36">
        <f t="shared" si="7"/>
        <v>24</v>
      </c>
      <c r="I9" s="36">
        <f t="shared" si="7"/>
        <v>25</v>
      </c>
      <c r="J9" s="36">
        <f t="shared" si="7"/>
        <v>10</v>
      </c>
      <c r="K9" s="36">
        <f t="shared" si="7"/>
        <v>23</v>
      </c>
      <c r="L9" s="36">
        <f t="shared" si="7"/>
        <v>5</v>
      </c>
      <c r="M9" s="36">
        <f t="shared" si="7"/>
        <v>19</v>
      </c>
      <c r="N9" s="36">
        <f t="shared" si="7"/>
        <v>13</v>
      </c>
      <c r="O9" s="36">
        <f t="shared" si="7"/>
        <v>21</v>
      </c>
      <c r="P9" s="36">
        <f t="shared" si="7"/>
        <v>11</v>
      </c>
      <c r="Q9" s="36">
        <f t="shared" si="7"/>
        <v>25</v>
      </c>
      <c r="R9" s="36">
        <f t="shared" si="7"/>
        <v>8</v>
      </c>
      <c r="S9" s="36">
        <f t="shared" si="7"/>
        <v>14</v>
      </c>
      <c r="T9" s="36">
        <f t="shared" si="7"/>
        <v>25</v>
      </c>
      <c r="U9" s="36">
        <f t="shared" si="7"/>
        <v>5</v>
      </c>
      <c r="V9" s="36">
        <f t="shared" si="7"/>
        <v>9</v>
      </c>
      <c r="W9" s="36">
        <f t="shared" si="7"/>
        <v>11</v>
      </c>
      <c r="X9" s="36">
        <f t="shared" si="7"/>
        <v>25</v>
      </c>
      <c r="Y9" s="36">
        <f t="shared" si="7"/>
        <v>22</v>
      </c>
      <c r="Z9" s="36">
        <f t="shared" si="7"/>
        <v>17</v>
      </c>
      <c r="AA9" s="36">
        <f t="shared" si="7"/>
        <v>12</v>
      </c>
      <c r="AB9" s="36">
        <f t="shared" si="7"/>
        <v>9</v>
      </c>
      <c r="AC9" s="36">
        <f t="shared" si="7"/>
        <v>5</v>
      </c>
      <c r="AD9" s="36">
        <f t="shared" si="7"/>
        <v>16</v>
      </c>
      <c r="AE9" s="36">
        <f t="shared" si="7"/>
        <v>21</v>
      </c>
      <c r="AF9" s="36">
        <f t="shared" si="7"/>
        <v>18</v>
      </c>
      <c r="AG9" s="36">
        <f t="shared" si="7"/>
        <v>15</v>
      </c>
      <c r="AH9" s="36">
        <f t="shared" si="7"/>
        <v>14</v>
      </c>
    </row>
    <row r="10">
      <c r="B10" s="32" t="s">
        <v>61</v>
      </c>
      <c r="C10" s="33" t="str">
        <f>HYPERLINK("https://factomize.com/forums/threads/prestige_it-002-topaz-factom-integration.1935/unread","Prestige-IT-002")</f>
        <v>Prestige-IT-002</v>
      </c>
      <c r="D10" s="32" t="s">
        <v>62</v>
      </c>
      <c r="E10" s="32">
        <v>8838.0</v>
      </c>
      <c r="F10" s="36">
        <f t="shared" ref="F10:AH10" si="8">indirect("'" &amp; F$2 &amp; "'!D" &amp; text(ROW( ) + 6,"#"))</f>
        <v>24</v>
      </c>
      <c r="G10" s="36">
        <f t="shared" si="8"/>
        <v>26</v>
      </c>
      <c r="H10" s="36">
        <f t="shared" si="8"/>
        <v>26</v>
      </c>
      <c r="I10" s="36">
        <f t="shared" si="8"/>
        <v>18</v>
      </c>
      <c r="J10" s="36">
        <f t="shared" si="8"/>
        <v>24</v>
      </c>
      <c r="K10" s="36">
        <f t="shared" si="8"/>
        <v>26</v>
      </c>
      <c r="L10" s="36">
        <f t="shared" si="8"/>
        <v>26</v>
      </c>
      <c r="M10" s="36">
        <f t="shared" si="8"/>
        <v>25</v>
      </c>
      <c r="N10" s="36">
        <f t="shared" si="8"/>
        <v>18</v>
      </c>
      <c r="O10" s="36">
        <f t="shared" si="8"/>
        <v>18</v>
      </c>
      <c r="P10" s="36">
        <f t="shared" si="8"/>
        <v>24</v>
      </c>
      <c r="Q10" s="36">
        <f t="shared" si="8"/>
        <v>26</v>
      </c>
      <c r="R10" s="36">
        <f t="shared" si="8"/>
        <v>24</v>
      </c>
      <c r="S10" s="36">
        <f t="shared" si="8"/>
        <v>26</v>
      </c>
      <c r="T10" s="36">
        <f t="shared" si="8"/>
        <v>18</v>
      </c>
      <c r="U10" s="36">
        <f t="shared" si="8"/>
        <v>26</v>
      </c>
      <c r="V10" s="36">
        <f t="shared" si="8"/>
        <v>25</v>
      </c>
      <c r="W10" s="36">
        <f t="shared" si="8"/>
        <v>25</v>
      </c>
      <c r="X10" s="36">
        <f t="shared" si="8"/>
        <v>26</v>
      </c>
      <c r="Y10" s="36">
        <f t="shared" si="8"/>
        <v>26</v>
      </c>
      <c r="Z10" s="36">
        <f t="shared" si="8"/>
        <v>25</v>
      </c>
      <c r="AA10" s="36">
        <f t="shared" si="8"/>
        <v>25</v>
      </c>
      <c r="AB10" s="36">
        <f t="shared" si="8"/>
        <v>26</v>
      </c>
      <c r="AC10" s="36">
        <f t="shared" si="8"/>
        <v>26</v>
      </c>
      <c r="AD10" s="36">
        <f t="shared" si="8"/>
        <v>4</v>
      </c>
      <c r="AE10" s="36">
        <f t="shared" si="8"/>
        <v>25</v>
      </c>
      <c r="AF10" s="36">
        <f t="shared" si="8"/>
        <v>26</v>
      </c>
      <c r="AG10" s="36">
        <f t="shared" si="8"/>
        <v>22</v>
      </c>
      <c r="AH10" s="36">
        <f t="shared" si="8"/>
        <v>24</v>
      </c>
    </row>
    <row r="11">
      <c r="B11" s="32" t="s">
        <v>63</v>
      </c>
      <c r="C11" s="33" t="str">
        <f>HYPERLINK("https://factomize.com/forums/threads/factom-grant-stamp-it-002-iot-gateway-for-factom®.1937/unread","Stamp-IT-002")</f>
        <v>Stamp-IT-002</v>
      </c>
      <c r="D11" s="32" t="s">
        <v>64</v>
      </c>
      <c r="E11" s="32">
        <v>6000.0</v>
      </c>
      <c r="F11" s="36">
        <f t="shared" ref="F11:AH11" si="9">indirect("'" &amp; F$2 &amp; "'!D" &amp; text(ROW( ) + 6,"#"))</f>
        <v>26</v>
      </c>
      <c r="G11" s="36">
        <f t="shared" si="9"/>
        <v>25</v>
      </c>
      <c r="H11" s="36">
        <f t="shared" si="9"/>
        <v>9</v>
      </c>
      <c r="I11" s="36">
        <f t="shared" si="9"/>
        <v>16</v>
      </c>
      <c r="J11" s="36">
        <f t="shared" si="9"/>
        <v>25</v>
      </c>
      <c r="K11" s="36">
        <f t="shared" si="9"/>
        <v>17</v>
      </c>
      <c r="L11" s="36">
        <f t="shared" si="9"/>
        <v>25</v>
      </c>
      <c r="M11" s="36">
        <f t="shared" si="9"/>
        <v>24</v>
      </c>
      <c r="N11" s="36">
        <f t="shared" si="9"/>
        <v>25</v>
      </c>
      <c r="O11" s="36">
        <f t="shared" si="9"/>
        <v>25</v>
      </c>
      <c r="P11" s="36">
        <f t="shared" si="9"/>
        <v>20</v>
      </c>
      <c r="Q11" s="36">
        <f t="shared" si="9"/>
        <v>14</v>
      </c>
      <c r="R11" s="36">
        <f t="shared" si="9"/>
        <v>5</v>
      </c>
      <c r="S11" s="36">
        <f t="shared" si="9"/>
        <v>19</v>
      </c>
      <c r="T11" s="36">
        <f t="shared" si="9"/>
        <v>16</v>
      </c>
      <c r="U11" s="36">
        <f t="shared" si="9"/>
        <v>22</v>
      </c>
      <c r="V11" s="36">
        <f t="shared" si="9"/>
        <v>24</v>
      </c>
      <c r="W11" s="36">
        <f t="shared" si="9"/>
        <v>22</v>
      </c>
      <c r="X11" s="36">
        <f t="shared" si="9"/>
        <v>20</v>
      </c>
      <c r="Y11" s="36">
        <f t="shared" si="9"/>
        <v>25</v>
      </c>
      <c r="Z11" s="36">
        <f t="shared" si="9"/>
        <v>19</v>
      </c>
      <c r="AA11" s="36">
        <f t="shared" si="9"/>
        <v>23</v>
      </c>
      <c r="AB11" s="36">
        <f t="shared" si="9"/>
        <v>10</v>
      </c>
      <c r="AC11" s="36">
        <f t="shared" si="9"/>
        <v>22</v>
      </c>
      <c r="AD11" s="36">
        <f t="shared" si="9"/>
        <v>25</v>
      </c>
      <c r="AE11" s="36">
        <f t="shared" si="9"/>
        <v>23</v>
      </c>
      <c r="AF11" s="36">
        <f t="shared" si="9"/>
        <v>1</v>
      </c>
      <c r="AG11" s="36">
        <f t="shared" si="9"/>
        <v>23</v>
      </c>
      <c r="AH11" s="36">
        <f t="shared" si="9"/>
        <v>26</v>
      </c>
    </row>
    <row r="12">
      <c r="B12" s="32" t="s">
        <v>65</v>
      </c>
      <c r="C12" s="33" t="str">
        <f>HYPERLINK("https://factomize.com/forums/threads/layertech-001-core-code-development-grant-continuation.1938/unread","Layertech-002")</f>
        <v>Layertech-002</v>
      </c>
      <c r="D12" s="32" t="s">
        <v>66</v>
      </c>
      <c r="E12" s="32">
        <v>3600.0</v>
      </c>
      <c r="F12" s="36">
        <f t="shared" ref="F12:AH12" si="10">indirect("'" &amp; F$2 &amp; "'!D" &amp; text(ROW( ) + 6,"#"))</f>
        <v>5</v>
      </c>
      <c r="G12" s="36">
        <f t="shared" si="10"/>
        <v>2</v>
      </c>
      <c r="H12" s="36">
        <f t="shared" si="10"/>
        <v>5</v>
      </c>
      <c r="I12" s="36">
        <f t="shared" si="10"/>
        <v>4</v>
      </c>
      <c r="J12" s="36">
        <f t="shared" si="10"/>
        <v>3</v>
      </c>
      <c r="K12" s="36">
        <f t="shared" si="10"/>
        <v>3</v>
      </c>
      <c r="L12" s="36">
        <f t="shared" si="10"/>
        <v>2</v>
      </c>
      <c r="M12" s="36">
        <f t="shared" si="10"/>
        <v>7</v>
      </c>
      <c r="N12" s="36">
        <f t="shared" si="10"/>
        <v>3</v>
      </c>
      <c r="O12" s="36">
        <f t="shared" si="10"/>
        <v>2</v>
      </c>
      <c r="P12" s="36">
        <f t="shared" si="10"/>
        <v>1</v>
      </c>
      <c r="Q12" s="36">
        <f t="shared" si="10"/>
        <v>6</v>
      </c>
      <c r="R12" s="36">
        <f t="shared" si="10"/>
        <v>11</v>
      </c>
      <c r="S12" s="36">
        <f t="shared" si="10"/>
        <v>15</v>
      </c>
      <c r="T12" s="36">
        <f t="shared" si="10"/>
        <v>4</v>
      </c>
      <c r="U12" s="36">
        <f t="shared" si="10"/>
        <v>11</v>
      </c>
      <c r="V12" s="36">
        <f t="shared" si="10"/>
        <v>7</v>
      </c>
      <c r="W12" s="36">
        <f t="shared" si="10"/>
        <v>3</v>
      </c>
      <c r="X12" s="36">
        <f t="shared" si="10"/>
        <v>4</v>
      </c>
      <c r="Y12" s="36">
        <f t="shared" si="10"/>
        <v>11</v>
      </c>
      <c r="Z12" s="36">
        <f t="shared" si="10"/>
        <v>2</v>
      </c>
      <c r="AA12" s="36">
        <f t="shared" si="10"/>
        <v>16</v>
      </c>
      <c r="AB12" s="36">
        <f t="shared" si="10"/>
        <v>3</v>
      </c>
      <c r="AC12" s="36">
        <f t="shared" si="10"/>
        <v>11</v>
      </c>
      <c r="AD12" s="36">
        <f t="shared" si="10"/>
        <v>2</v>
      </c>
      <c r="AE12" s="36">
        <f t="shared" si="10"/>
        <v>6</v>
      </c>
      <c r="AF12" s="36">
        <f t="shared" si="10"/>
        <v>12</v>
      </c>
      <c r="AG12" s="36">
        <f t="shared" si="10"/>
        <v>5</v>
      </c>
      <c r="AH12" s="36">
        <f t="shared" si="10"/>
        <v>5</v>
      </c>
    </row>
    <row r="13">
      <c r="B13" s="32" t="s">
        <v>67</v>
      </c>
      <c r="C13" s="33" t="str">
        <f>HYPERLINK("https://factomize.com/forums/threads/factomize-003-automated-grant-system.1941/unread","Factomize-003")</f>
        <v>Factomize-003</v>
      </c>
      <c r="D13" s="32" t="s">
        <v>68</v>
      </c>
      <c r="E13" s="32">
        <v>1980.0</v>
      </c>
      <c r="F13" s="36">
        <f t="shared" ref="F13:AH13" si="11">indirect("'" &amp; F$2 &amp; "'!D" &amp; text(ROW( ) + 6,"#"))</f>
        <v>10</v>
      </c>
      <c r="G13" s="36">
        <f t="shared" si="11"/>
        <v>7</v>
      </c>
      <c r="H13" s="36">
        <f t="shared" si="11"/>
        <v>13</v>
      </c>
      <c r="I13" s="36">
        <f t="shared" si="11"/>
        <v>17</v>
      </c>
      <c r="J13" s="36">
        <f t="shared" si="11"/>
        <v>5</v>
      </c>
      <c r="K13" s="36">
        <f t="shared" si="11"/>
        <v>18</v>
      </c>
      <c r="L13" s="36">
        <f t="shared" si="11"/>
        <v>20</v>
      </c>
      <c r="M13" s="36">
        <f t="shared" si="11"/>
        <v>2</v>
      </c>
      <c r="N13" s="36">
        <f t="shared" si="11"/>
        <v>9</v>
      </c>
      <c r="O13" s="36">
        <f t="shared" si="11"/>
        <v>8</v>
      </c>
      <c r="P13" s="36">
        <f t="shared" si="11"/>
        <v>18</v>
      </c>
      <c r="Q13" s="36">
        <f t="shared" si="11"/>
        <v>13</v>
      </c>
      <c r="R13" s="36">
        <f t="shared" si="11"/>
        <v>19</v>
      </c>
      <c r="S13" s="36">
        <f t="shared" si="11"/>
        <v>9</v>
      </c>
      <c r="T13" s="36">
        <f t="shared" si="11"/>
        <v>17</v>
      </c>
      <c r="U13" s="36">
        <f t="shared" si="11"/>
        <v>4</v>
      </c>
      <c r="V13" s="36">
        <f t="shared" si="11"/>
        <v>6</v>
      </c>
      <c r="W13" s="36">
        <f t="shared" si="11"/>
        <v>16</v>
      </c>
      <c r="X13" s="36">
        <f t="shared" si="11"/>
        <v>19</v>
      </c>
      <c r="Y13" s="36">
        <f t="shared" si="11"/>
        <v>13</v>
      </c>
      <c r="Z13" s="36">
        <f t="shared" si="11"/>
        <v>11</v>
      </c>
      <c r="AA13" s="36">
        <f t="shared" si="11"/>
        <v>4</v>
      </c>
      <c r="AB13" s="36">
        <f t="shared" si="11"/>
        <v>19</v>
      </c>
      <c r="AC13" s="36">
        <f t="shared" si="11"/>
        <v>4</v>
      </c>
      <c r="AD13" s="36">
        <f t="shared" si="11"/>
        <v>7</v>
      </c>
      <c r="AE13" s="36">
        <f t="shared" si="11"/>
        <v>11</v>
      </c>
      <c r="AF13" s="36">
        <f t="shared" si="11"/>
        <v>21</v>
      </c>
      <c r="AG13" s="36">
        <f t="shared" si="11"/>
        <v>9</v>
      </c>
      <c r="AH13" s="36">
        <f t="shared" si="11"/>
        <v>10</v>
      </c>
    </row>
    <row r="14">
      <c r="B14" s="32" t="s">
        <v>69</v>
      </c>
      <c r="C14" s="33" t="str">
        <f>HYPERLINK("https://factomize.com/forums/threads/defacto-001-2-factom-open-api-–-sprint-2-admin-api-web-ui-callbacks.1942/unread","Defacto-001/2")</f>
        <v>Defacto-001/2</v>
      </c>
      <c r="D14" s="32" t="s">
        <v>70</v>
      </c>
      <c r="E14" s="32">
        <v>5000.0</v>
      </c>
      <c r="F14" s="36">
        <f t="shared" ref="F14:AH14" si="12">indirect("'" &amp; F$2 &amp; "'!D" &amp; text(ROW( ) + 6,"#"))</f>
        <v>18</v>
      </c>
      <c r="G14" s="36">
        <f t="shared" si="12"/>
        <v>23</v>
      </c>
      <c r="H14" s="36">
        <f t="shared" si="12"/>
        <v>22</v>
      </c>
      <c r="I14" s="36">
        <f t="shared" si="12"/>
        <v>7</v>
      </c>
      <c r="J14" s="36">
        <f t="shared" si="12"/>
        <v>11</v>
      </c>
      <c r="K14" s="36">
        <f t="shared" si="12"/>
        <v>6</v>
      </c>
      <c r="L14" s="36">
        <f t="shared" si="12"/>
        <v>14</v>
      </c>
      <c r="M14" s="36">
        <f t="shared" si="12"/>
        <v>10</v>
      </c>
      <c r="N14" s="36">
        <f t="shared" si="12"/>
        <v>20</v>
      </c>
      <c r="O14" s="36">
        <f t="shared" si="12"/>
        <v>17</v>
      </c>
      <c r="P14" s="36">
        <f t="shared" si="12"/>
        <v>16</v>
      </c>
      <c r="Q14" s="36">
        <f t="shared" si="12"/>
        <v>18</v>
      </c>
      <c r="R14" s="36">
        <f t="shared" si="12"/>
        <v>1</v>
      </c>
      <c r="S14" s="36">
        <f t="shared" si="12"/>
        <v>12</v>
      </c>
      <c r="T14" s="36">
        <f t="shared" si="12"/>
        <v>7</v>
      </c>
      <c r="U14" s="36">
        <f t="shared" si="12"/>
        <v>6</v>
      </c>
      <c r="V14" s="36">
        <f t="shared" si="12"/>
        <v>21</v>
      </c>
      <c r="W14" s="36">
        <f t="shared" si="12"/>
        <v>18</v>
      </c>
      <c r="X14" s="36">
        <f t="shared" si="12"/>
        <v>13</v>
      </c>
      <c r="Y14" s="36">
        <f t="shared" si="12"/>
        <v>10</v>
      </c>
      <c r="Z14" s="36">
        <f t="shared" si="12"/>
        <v>16</v>
      </c>
      <c r="AA14" s="36">
        <f t="shared" si="12"/>
        <v>19</v>
      </c>
      <c r="AB14" s="36">
        <f t="shared" si="12"/>
        <v>14</v>
      </c>
      <c r="AC14" s="36">
        <f t="shared" si="12"/>
        <v>3</v>
      </c>
      <c r="AD14" s="36">
        <f t="shared" si="12"/>
        <v>8</v>
      </c>
      <c r="AE14" s="36">
        <f t="shared" si="12"/>
        <v>12</v>
      </c>
      <c r="AF14" s="36">
        <f t="shared" si="12"/>
        <v>2</v>
      </c>
      <c r="AG14" s="36">
        <f t="shared" si="12"/>
        <v>16</v>
      </c>
      <c r="AH14" s="36">
        <f t="shared" si="12"/>
        <v>18</v>
      </c>
    </row>
    <row r="15">
      <c r="B15" s="32" t="s">
        <v>71</v>
      </c>
      <c r="C15" s="33" t="str">
        <f>HYPERLINK("https://factomize.com/forums/threads/sphereon-003-core-development-continuation-grant-proposal.1943/unread","Sphereon-003")</f>
        <v>Sphereon-003</v>
      </c>
      <c r="D15" s="32" t="s">
        <v>72</v>
      </c>
      <c r="E15" s="32">
        <v>6750.0</v>
      </c>
      <c r="F15" s="36">
        <f t="shared" ref="F15:AH15" si="13">indirect("'" &amp; F$2 &amp; "'!D" &amp; text(ROW( ) + 6,"#"))</f>
        <v>4</v>
      </c>
      <c r="G15" s="36">
        <f t="shared" si="13"/>
        <v>3</v>
      </c>
      <c r="H15" s="36">
        <f t="shared" si="13"/>
        <v>6</v>
      </c>
      <c r="I15" s="36">
        <f t="shared" si="13"/>
        <v>3</v>
      </c>
      <c r="J15" s="36">
        <f t="shared" si="13"/>
        <v>4</v>
      </c>
      <c r="K15" s="36">
        <f t="shared" si="13"/>
        <v>4</v>
      </c>
      <c r="L15" s="36">
        <f t="shared" si="13"/>
        <v>3</v>
      </c>
      <c r="M15" s="36">
        <f t="shared" si="13"/>
        <v>5</v>
      </c>
      <c r="N15" s="36">
        <f t="shared" si="13"/>
        <v>4</v>
      </c>
      <c r="O15" s="36">
        <f t="shared" si="13"/>
        <v>3</v>
      </c>
      <c r="P15" s="36">
        <f t="shared" si="13"/>
        <v>2</v>
      </c>
      <c r="Q15" s="36">
        <f t="shared" si="13"/>
        <v>5</v>
      </c>
      <c r="R15" s="36">
        <f t="shared" si="13"/>
        <v>12</v>
      </c>
      <c r="S15" s="36">
        <f t="shared" si="13"/>
        <v>10</v>
      </c>
      <c r="T15" s="36">
        <f t="shared" si="13"/>
        <v>3</v>
      </c>
      <c r="U15" s="36">
        <f t="shared" si="13"/>
        <v>10</v>
      </c>
      <c r="V15" s="36">
        <f t="shared" si="13"/>
        <v>4</v>
      </c>
      <c r="W15" s="36">
        <f t="shared" si="13"/>
        <v>2</v>
      </c>
      <c r="X15" s="36">
        <f t="shared" si="13"/>
        <v>3</v>
      </c>
      <c r="Y15" s="36">
        <f t="shared" si="13"/>
        <v>5</v>
      </c>
      <c r="Z15" s="36">
        <f t="shared" si="13"/>
        <v>3</v>
      </c>
      <c r="AA15" s="36">
        <f t="shared" si="13"/>
        <v>10</v>
      </c>
      <c r="AB15" s="36">
        <f t="shared" si="13"/>
        <v>4</v>
      </c>
      <c r="AC15" s="36">
        <f t="shared" si="13"/>
        <v>10</v>
      </c>
      <c r="AD15" s="36">
        <f t="shared" si="13"/>
        <v>12</v>
      </c>
      <c r="AE15" s="36">
        <f t="shared" si="13"/>
        <v>16</v>
      </c>
      <c r="AF15" s="36">
        <f t="shared" si="13"/>
        <v>8</v>
      </c>
      <c r="AG15" s="36">
        <f t="shared" si="13"/>
        <v>6</v>
      </c>
      <c r="AH15" s="36">
        <f t="shared" si="13"/>
        <v>4</v>
      </c>
    </row>
    <row r="16">
      <c r="B16" s="32" t="s">
        <v>71</v>
      </c>
      <c r="C16" s="33" t="str">
        <f>HYPERLINK("https://factomize.com/forums/threads/sphereon-004-integration-of-daml-with-the-factom®-protocol.1944/unread","Sphereon-004")</f>
        <v>Sphereon-004</v>
      </c>
      <c r="D16" s="32" t="s">
        <v>73</v>
      </c>
      <c r="E16" s="32">
        <v>6750.0</v>
      </c>
      <c r="F16" s="36">
        <f t="shared" ref="F16:AH16" si="14">indirect("'" &amp; F$2 &amp; "'!D" &amp; text(ROW( ) + 6,"#"))</f>
        <v>17</v>
      </c>
      <c r="G16" s="36">
        <f t="shared" si="14"/>
        <v>12</v>
      </c>
      <c r="H16" s="36">
        <f t="shared" si="14"/>
        <v>21</v>
      </c>
      <c r="I16" s="36">
        <f t="shared" si="14"/>
        <v>22</v>
      </c>
      <c r="J16" s="36">
        <f t="shared" si="14"/>
        <v>20</v>
      </c>
      <c r="K16" s="36">
        <f t="shared" si="14"/>
        <v>24</v>
      </c>
      <c r="L16" s="36">
        <f t="shared" si="14"/>
        <v>8</v>
      </c>
      <c r="M16" s="36">
        <f t="shared" si="14"/>
        <v>14</v>
      </c>
      <c r="N16" s="36">
        <f t="shared" si="14"/>
        <v>15</v>
      </c>
      <c r="O16" s="36">
        <f t="shared" si="14"/>
        <v>20</v>
      </c>
      <c r="P16" s="36">
        <f t="shared" si="14"/>
        <v>19</v>
      </c>
      <c r="Q16" s="36">
        <f t="shared" si="14"/>
        <v>22</v>
      </c>
      <c r="R16" s="36">
        <f t="shared" si="14"/>
        <v>17</v>
      </c>
      <c r="S16" s="36">
        <f t="shared" si="14"/>
        <v>23</v>
      </c>
      <c r="T16" s="36">
        <f t="shared" si="14"/>
        <v>22</v>
      </c>
      <c r="U16" s="36">
        <f t="shared" si="14"/>
        <v>14</v>
      </c>
      <c r="V16" s="36">
        <f t="shared" si="14"/>
        <v>17</v>
      </c>
      <c r="W16" s="36">
        <f t="shared" si="14"/>
        <v>15</v>
      </c>
      <c r="X16" s="36">
        <f t="shared" si="14"/>
        <v>22</v>
      </c>
      <c r="Y16" s="36">
        <f t="shared" si="14"/>
        <v>20</v>
      </c>
      <c r="Z16" s="36">
        <f t="shared" si="14"/>
        <v>24</v>
      </c>
      <c r="AA16" s="36">
        <f t="shared" si="14"/>
        <v>11</v>
      </c>
      <c r="AB16" s="36">
        <f t="shared" si="14"/>
        <v>24</v>
      </c>
      <c r="AC16" s="36">
        <f t="shared" si="14"/>
        <v>14</v>
      </c>
      <c r="AD16" s="36">
        <f t="shared" si="14"/>
        <v>21</v>
      </c>
      <c r="AE16" s="36">
        <f t="shared" si="14"/>
        <v>22</v>
      </c>
      <c r="AF16" s="36">
        <f t="shared" si="14"/>
        <v>15</v>
      </c>
      <c r="AG16" s="36">
        <f t="shared" si="14"/>
        <v>21</v>
      </c>
      <c r="AH16" s="36">
        <f t="shared" si="14"/>
        <v>17</v>
      </c>
    </row>
    <row r="17">
      <c r="B17" s="32" t="s">
        <v>71</v>
      </c>
      <c r="C17" s="33" t="str">
        <f>HYPERLINK("https://factomize.com/forums/threads/sphereon-005-factom®-badges.1945/unread","Sphereon-005")</f>
        <v>Sphereon-005</v>
      </c>
      <c r="D17" s="32" t="s">
        <v>74</v>
      </c>
      <c r="E17" s="32">
        <v>3699.0</v>
      </c>
      <c r="F17" s="36">
        <f t="shared" ref="F17:AH17" si="15">indirect("'" &amp; F$2 &amp; "'!D" &amp; text(ROW( ) + 6,"#"))</f>
        <v>20</v>
      </c>
      <c r="G17" s="36">
        <f t="shared" si="15"/>
        <v>19</v>
      </c>
      <c r="H17" s="36">
        <f t="shared" si="15"/>
        <v>23</v>
      </c>
      <c r="I17" s="36">
        <f t="shared" si="15"/>
        <v>24</v>
      </c>
      <c r="J17" s="36">
        <f t="shared" si="15"/>
        <v>21</v>
      </c>
      <c r="K17" s="36">
        <f t="shared" si="15"/>
        <v>19</v>
      </c>
      <c r="L17" s="36">
        <f t="shared" si="15"/>
        <v>4</v>
      </c>
      <c r="M17" s="36">
        <f t="shared" si="15"/>
        <v>16</v>
      </c>
      <c r="N17" s="36">
        <f t="shared" si="15"/>
        <v>19</v>
      </c>
      <c r="O17" s="36">
        <f t="shared" si="15"/>
        <v>23</v>
      </c>
      <c r="P17" s="36">
        <f t="shared" si="15"/>
        <v>25</v>
      </c>
      <c r="Q17" s="36">
        <f t="shared" si="15"/>
        <v>23</v>
      </c>
      <c r="R17" s="36">
        <f t="shared" si="15"/>
        <v>23</v>
      </c>
      <c r="S17" s="36">
        <f t="shared" si="15"/>
        <v>18</v>
      </c>
      <c r="T17" s="36">
        <f t="shared" si="15"/>
        <v>24</v>
      </c>
      <c r="U17" s="36">
        <f t="shared" si="15"/>
        <v>23</v>
      </c>
      <c r="V17" s="36">
        <f t="shared" si="15"/>
        <v>19</v>
      </c>
      <c r="W17" s="36">
        <f t="shared" si="15"/>
        <v>8</v>
      </c>
      <c r="X17" s="36">
        <f t="shared" si="15"/>
        <v>23</v>
      </c>
      <c r="Y17" s="36">
        <f t="shared" si="15"/>
        <v>16</v>
      </c>
      <c r="Z17" s="36">
        <f t="shared" si="15"/>
        <v>23</v>
      </c>
      <c r="AA17" s="36">
        <f t="shared" si="15"/>
        <v>17</v>
      </c>
      <c r="AB17" s="36">
        <f t="shared" si="15"/>
        <v>16</v>
      </c>
      <c r="AC17" s="36">
        <f t="shared" si="15"/>
        <v>23</v>
      </c>
      <c r="AD17" s="36">
        <f t="shared" si="15"/>
        <v>17</v>
      </c>
      <c r="AE17" s="36">
        <f t="shared" si="15"/>
        <v>17</v>
      </c>
      <c r="AF17" s="36">
        <f t="shared" si="15"/>
        <v>24</v>
      </c>
      <c r="AG17" s="36">
        <f t="shared" si="15"/>
        <v>20</v>
      </c>
      <c r="AH17" s="36">
        <f t="shared" si="15"/>
        <v>20</v>
      </c>
    </row>
    <row r="18">
      <c r="B18" s="32" t="s">
        <v>75</v>
      </c>
      <c r="C18" s="33" t="str">
        <f>HYPERLINK("https://factomize.com/forums/threads/bif-007-identity-did-and-signing-fips.1947/unread","BIF-007")</f>
        <v>BIF-007</v>
      </c>
      <c r="D18" s="32" t="s">
        <v>76</v>
      </c>
      <c r="E18" s="32">
        <v>1700.0</v>
      </c>
      <c r="F18" s="36">
        <f t="shared" ref="F18:AH18" si="16">indirect("'" &amp; F$2 &amp; "'!D" &amp; text(ROW( ) + 6,"#"))</f>
        <v>15</v>
      </c>
      <c r="G18" s="36">
        <f t="shared" si="16"/>
        <v>10</v>
      </c>
      <c r="H18" s="36">
        <f t="shared" si="16"/>
        <v>18</v>
      </c>
      <c r="I18" s="36">
        <f t="shared" si="16"/>
        <v>26</v>
      </c>
      <c r="J18" s="36">
        <f t="shared" si="16"/>
        <v>23</v>
      </c>
      <c r="K18" s="36">
        <f t="shared" si="16"/>
        <v>9</v>
      </c>
      <c r="L18" s="36">
        <f t="shared" si="16"/>
        <v>9</v>
      </c>
      <c r="M18" s="36">
        <f t="shared" si="16"/>
        <v>13</v>
      </c>
      <c r="N18" s="36">
        <f t="shared" si="16"/>
        <v>21</v>
      </c>
      <c r="O18" s="36">
        <f t="shared" si="16"/>
        <v>14</v>
      </c>
      <c r="P18" s="36">
        <f t="shared" si="16"/>
        <v>14</v>
      </c>
      <c r="Q18" s="36">
        <f t="shared" si="16"/>
        <v>20</v>
      </c>
      <c r="R18" s="36">
        <f t="shared" si="16"/>
        <v>4</v>
      </c>
      <c r="S18" s="36">
        <f t="shared" si="16"/>
        <v>20</v>
      </c>
      <c r="T18" s="36">
        <f t="shared" si="16"/>
        <v>26</v>
      </c>
      <c r="U18" s="36">
        <f t="shared" si="16"/>
        <v>18</v>
      </c>
      <c r="V18" s="36">
        <f t="shared" si="16"/>
        <v>18</v>
      </c>
      <c r="W18" s="36">
        <f t="shared" si="16"/>
        <v>10</v>
      </c>
      <c r="X18" s="36">
        <f t="shared" si="16"/>
        <v>12</v>
      </c>
      <c r="Y18" s="36">
        <f t="shared" si="16"/>
        <v>19</v>
      </c>
      <c r="Z18" s="36">
        <f t="shared" si="16"/>
        <v>20</v>
      </c>
      <c r="AA18" s="36">
        <f t="shared" si="16"/>
        <v>5</v>
      </c>
      <c r="AB18" s="36">
        <f t="shared" si="16"/>
        <v>20</v>
      </c>
      <c r="AC18" s="36">
        <f t="shared" si="16"/>
        <v>18</v>
      </c>
      <c r="AD18" s="36">
        <f t="shared" si="16"/>
        <v>22</v>
      </c>
      <c r="AE18" s="36">
        <f t="shared" si="16"/>
        <v>24</v>
      </c>
      <c r="AF18" s="36">
        <f t="shared" si="16"/>
        <v>13</v>
      </c>
      <c r="AG18" s="36">
        <f t="shared" si="16"/>
        <v>18</v>
      </c>
      <c r="AH18" s="36">
        <f t="shared" si="16"/>
        <v>15</v>
      </c>
    </row>
    <row r="19">
      <c r="B19" s="32" t="s">
        <v>67</v>
      </c>
      <c r="C19" s="33" t="str">
        <f>HYPERLINK("https://factomize.com/forums/threads/factomize-004-core-development.1949/","Factomize-004")</f>
        <v>Factomize-004</v>
      </c>
      <c r="D19" s="32" t="s">
        <v>77</v>
      </c>
      <c r="E19" s="32">
        <v>5225.0</v>
      </c>
      <c r="F19" s="36">
        <f t="shared" ref="F19:AH19" si="17">indirect("'" &amp; F$2 &amp; "'!D" &amp; text(ROW( ) + 6,"#"))</f>
        <v>1</v>
      </c>
      <c r="G19" s="36">
        <f t="shared" si="17"/>
        <v>1</v>
      </c>
      <c r="H19" s="36">
        <f t="shared" si="17"/>
        <v>1</v>
      </c>
      <c r="I19" s="36">
        <f t="shared" si="17"/>
        <v>2</v>
      </c>
      <c r="J19" s="36">
        <f t="shared" si="17"/>
        <v>2</v>
      </c>
      <c r="K19" s="36">
        <f t="shared" si="17"/>
        <v>2</v>
      </c>
      <c r="L19" s="36">
        <f t="shared" si="17"/>
        <v>1</v>
      </c>
      <c r="M19" s="36">
        <f t="shared" si="17"/>
        <v>1</v>
      </c>
      <c r="N19" s="36">
        <f t="shared" si="17"/>
        <v>1</v>
      </c>
      <c r="O19" s="36">
        <f t="shared" si="17"/>
        <v>1</v>
      </c>
      <c r="P19" s="36">
        <f t="shared" si="17"/>
        <v>3</v>
      </c>
      <c r="Q19" s="36">
        <f t="shared" si="17"/>
        <v>1</v>
      </c>
      <c r="R19" s="36">
        <f t="shared" si="17"/>
        <v>10</v>
      </c>
      <c r="S19" s="36">
        <f t="shared" si="17"/>
        <v>3</v>
      </c>
      <c r="T19" s="36">
        <f t="shared" si="17"/>
        <v>2</v>
      </c>
      <c r="U19" s="36">
        <f t="shared" si="17"/>
        <v>2</v>
      </c>
      <c r="V19" s="36">
        <f t="shared" si="17"/>
        <v>1</v>
      </c>
      <c r="W19" s="36">
        <f t="shared" si="17"/>
        <v>4</v>
      </c>
      <c r="X19" s="36">
        <f t="shared" si="17"/>
        <v>2</v>
      </c>
      <c r="Y19" s="36">
        <f t="shared" si="17"/>
        <v>1</v>
      </c>
      <c r="Z19" s="36">
        <f t="shared" si="17"/>
        <v>1</v>
      </c>
      <c r="AA19" s="36">
        <f t="shared" si="17"/>
        <v>2</v>
      </c>
      <c r="AB19" s="36">
        <f t="shared" si="17"/>
        <v>2</v>
      </c>
      <c r="AC19" s="36">
        <f t="shared" si="17"/>
        <v>2</v>
      </c>
      <c r="AD19" s="36">
        <f t="shared" si="17"/>
        <v>3</v>
      </c>
      <c r="AE19" s="36">
        <f t="shared" si="17"/>
        <v>3</v>
      </c>
      <c r="AF19" s="36">
        <f t="shared" si="17"/>
        <v>5</v>
      </c>
      <c r="AG19" s="36">
        <f t="shared" si="17"/>
        <v>4</v>
      </c>
      <c r="AH19" s="36">
        <f t="shared" si="17"/>
        <v>1</v>
      </c>
    </row>
    <row r="20">
      <c r="B20" s="32" t="s">
        <v>78</v>
      </c>
      <c r="C20" s="33" t="str">
        <f>HYPERLINK("https://factomize.com/forums/threads/factom-inc-015-protocol-development.1950/","Factom-inc-015")</f>
        <v>Factom-inc-015</v>
      </c>
      <c r="D20" s="32" t="s">
        <v>79</v>
      </c>
      <c r="E20" s="32">
        <v>35594.0</v>
      </c>
      <c r="F20" s="36">
        <f t="shared" ref="F20:AH20" si="18">indirect("'" &amp; F$2 &amp; "'!D" &amp; text(ROW( ) + 6,"#"))</f>
        <v>2</v>
      </c>
      <c r="G20" s="36">
        <f t="shared" si="18"/>
        <v>4</v>
      </c>
      <c r="H20" s="36">
        <f t="shared" si="18"/>
        <v>2</v>
      </c>
      <c r="I20" s="36">
        <f t="shared" si="18"/>
        <v>1</v>
      </c>
      <c r="J20" s="36">
        <f t="shared" si="18"/>
        <v>1</v>
      </c>
      <c r="K20" s="36">
        <f t="shared" si="18"/>
        <v>1</v>
      </c>
      <c r="L20" s="36">
        <f t="shared" si="18"/>
        <v>7</v>
      </c>
      <c r="M20" s="36">
        <f t="shared" si="18"/>
        <v>6</v>
      </c>
      <c r="N20" s="36">
        <f t="shared" si="18"/>
        <v>2</v>
      </c>
      <c r="O20" s="36">
        <f t="shared" si="18"/>
        <v>16</v>
      </c>
      <c r="P20" s="36">
        <f t="shared" si="18"/>
        <v>9</v>
      </c>
      <c r="Q20" s="36">
        <f t="shared" si="18"/>
        <v>4</v>
      </c>
      <c r="R20" s="36">
        <f t="shared" si="18"/>
        <v>7</v>
      </c>
      <c r="S20" s="36">
        <f t="shared" si="18"/>
        <v>2</v>
      </c>
      <c r="T20" s="36">
        <f t="shared" si="18"/>
        <v>1</v>
      </c>
      <c r="U20" s="36">
        <f t="shared" si="18"/>
        <v>1</v>
      </c>
      <c r="V20" s="36">
        <f t="shared" si="18"/>
        <v>2</v>
      </c>
      <c r="W20" s="36">
        <f t="shared" si="18"/>
        <v>5</v>
      </c>
      <c r="X20" s="36">
        <f t="shared" si="18"/>
        <v>1</v>
      </c>
      <c r="Y20" s="36">
        <f t="shared" si="18"/>
        <v>2</v>
      </c>
      <c r="Z20" s="36">
        <f t="shared" si="18"/>
        <v>4</v>
      </c>
      <c r="AA20" s="36">
        <f t="shared" si="18"/>
        <v>8</v>
      </c>
      <c r="AB20" s="36">
        <f t="shared" si="18"/>
        <v>1</v>
      </c>
      <c r="AC20" s="36">
        <f t="shared" si="18"/>
        <v>1</v>
      </c>
      <c r="AD20" s="36">
        <f t="shared" si="18"/>
        <v>1</v>
      </c>
      <c r="AE20" s="36">
        <f t="shared" si="18"/>
        <v>7</v>
      </c>
      <c r="AF20" s="36">
        <f t="shared" si="18"/>
        <v>11</v>
      </c>
      <c r="AG20" s="36">
        <f t="shared" si="18"/>
        <v>3</v>
      </c>
      <c r="AH20" s="36">
        <f t="shared" si="18"/>
        <v>2</v>
      </c>
    </row>
    <row r="21">
      <c r="B21" s="32" t="s">
        <v>80</v>
      </c>
      <c r="C21" s="33" t="str">
        <f>HYPERLINK("https://factomize.com/forums/threads/tfa-002-fat-integration-in-tfa-explorer.1953/","TFA-002")</f>
        <v>TFA-002</v>
      </c>
      <c r="D21" s="32" t="s">
        <v>81</v>
      </c>
      <c r="E21" s="32">
        <v>1560.0</v>
      </c>
      <c r="F21" s="36">
        <f t="shared" ref="F21:AH21" si="19">indirect("'" &amp; F$2 &amp; "'!D" &amp; text(ROW( ) + 6,"#"))</f>
        <v>22</v>
      </c>
      <c r="G21" s="36">
        <f t="shared" si="19"/>
        <v>20</v>
      </c>
      <c r="H21" s="36">
        <f t="shared" si="19"/>
        <v>11</v>
      </c>
      <c r="I21" s="36">
        <f t="shared" si="19"/>
        <v>12</v>
      </c>
      <c r="J21" s="36">
        <f t="shared" si="19"/>
        <v>12</v>
      </c>
      <c r="K21" s="36">
        <f t="shared" si="19"/>
        <v>12</v>
      </c>
      <c r="L21" s="36">
        <f t="shared" si="19"/>
        <v>21</v>
      </c>
      <c r="M21" s="36">
        <f t="shared" si="19"/>
        <v>11</v>
      </c>
      <c r="N21" s="36">
        <f t="shared" si="19"/>
        <v>10</v>
      </c>
      <c r="O21" s="36">
        <f t="shared" si="19"/>
        <v>9</v>
      </c>
      <c r="P21" s="36">
        <f t="shared" si="19"/>
        <v>13</v>
      </c>
      <c r="Q21" s="36">
        <f t="shared" si="19"/>
        <v>8</v>
      </c>
      <c r="R21" s="36">
        <f t="shared" si="19"/>
        <v>13</v>
      </c>
      <c r="S21" s="36">
        <f t="shared" si="19"/>
        <v>7</v>
      </c>
      <c r="T21" s="36">
        <f t="shared" si="19"/>
        <v>12</v>
      </c>
      <c r="U21" s="36">
        <f t="shared" si="19"/>
        <v>19</v>
      </c>
      <c r="V21" s="36">
        <f t="shared" si="19"/>
        <v>15</v>
      </c>
      <c r="W21" s="36">
        <f t="shared" si="19"/>
        <v>23</v>
      </c>
      <c r="X21" s="36">
        <f t="shared" si="19"/>
        <v>10</v>
      </c>
      <c r="Y21" s="36">
        <f t="shared" si="19"/>
        <v>14</v>
      </c>
      <c r="Z21" s="36">
        <f t="shared" si="19"/>
        <v>8</v>
      </c>
      <c r="AA21" s="36">
        <f t="shared" si="19"/>
        <v>20</v>
      </c>
      <c r="AB21" s="36">
        <f t="shared" si="19"/>
        <v>15</v>
      </c>
      <c r="AC21" s="36">
        <f t="shared" si="19"/>
        <v>19</v>
      </c>
      <c r="AD21" s="36">
        <f t="shared" si="19"/>
        <v>10</v>
      </c>
      <c r="AE21" s="36">
        <f t="shared" si="19"/>
        <v>14</v>
      </c>
      <c r="AF21" s="36">
        <f t="shared" si="19"/>
        <v>14</v>
      </c>
      <c r="AG21" s="36">
        <f t="shared" si="19"/>
        <v>2</v>
      </c>
      <c r="AH21" s="36">
        <f t="shared" si="19"/>
        <v>22</v>
      </c>
    </row>
    <row r="22">
      <c r="B22" s="32" t="s">
        <v>82</v>
      </c>
      <c r="C22" s="33" t="str">
        <f>HYPERLINK("https://factomize.com/forums/threads/triall-002-alfresco-dids.1954/","Triall-002")</f>
        <v>Triall-002</v>
      </c>
      <c r="D22" s="32" t="s">
        <v>83</v>
      </c>
      <c r="E22" s="32">
        <v>4500.0</v>
      </c>
      <c r="F22" s="36">
        <f t="shared" ref="F22:AH22" si="20">indirect("'" &amp; F$2 &amp; "'!D" &amp; text(ROW( ) + 6,"#"))</f>
        <v>21</v>
      </c>
      <c r="G22" s="36">
        <f t="shared" si="20"/>
        <v>17</v>
      </c>
      <c r="H22" s="36">
        <f t="shared" si="20"/>
        <v>17</v>
      </c>
      <c r="I22" s="36">
        <f t="shared" si="20"/>
        <v>23</v>
      </c>
      <c r="J22" s="36">
        <f t="shared" si="20"/>
        <v>16</v>
      </c>
      <c r="K22" s="36">
        <f t="shared" si="20"/>
        <v>25</v>
      </c>
      <c r="L22" s="36">
        <f t="shared" si="20"/>
        <v>6</v>
      </c>
      <c r="M22" s="36">
        <f t="shared" si="20"/>
        <v>12</v>
      </c>
      <c r="N22" s="36">
        <f t="shared" si="20"/>
        <v>14</v>
      </c>
      <c r="O22" s="36">
        <f t="shared" si="20"/>
        <v>19</v>
      </c>
      <c r="P22" s="36">
        <f t="shared" si="20"/>
        <v>10</v>
      </c>
      <c r="Q22" s="36">
        <f t="shared" si="20"/>
        <v>11</v>
      </c>
      <c r="R22" s="36">
        <f t="shared" si="20"/>
        <v>25</v>
      </c>
      <c r="S22" s="36">
        <f t="shared" si="20"/>
        <v>25</v>
      </c>
      <c r="T22" s="36">
        <f t="shared" si="20"/>
        <v>23</v>
      </c>
      <c r="U22" s="36">
        <f t="shared" si="20"/>
        <v>13</v>
      </c>
      <c r="V22" s="36">
        <f t="shared" si="20"/>
        <v>10</v>
      </c>
      <c r="W22" s="36">
        <f t="shared" si="20"/>
        <v>20</v>
      </c>
      <c r="X22" s="36">
        <f t="shared" si="20"/>
        <v>14</v>
      </c>
      <c r="Y22" s="36">
        <f t="shared" si="20"/>
        <v>23</v>
      </c>
      <c r="Z22" s="36">
        <f t="shared" si="20"/>
        <v>26</v>
      </c>
      <c r="AA22" s="36">
        <f t="shared" si="20"/>
        <v>24</v>
      </c>
      <c r="AB22" s="36">
        <f t="shared" si="20"/>
        <v>22</v>
      </c>
      <c r="AC22" s="36">
        <f t="shared" si="20"/>
        <v>13</v>
      </c>
      <c r="AD22" s="36">
        <f t="shared" si="20"/>
        <v>23</v>
      </c>
      <c r="AE22" s="36">
        <f t="shared" si="20"/>
        <v>20</v>
      </c>
      <c r="AF22" s="36">
        <f t="shared" si="20"/>
        <v>19</v>
      </c>
      <c r="AG22" s="36">
        <f t="shared" si="20"/>
        <v>14</v>
      </c>
      <c r="AH22" s="36">
        <f t="shared" si="20"/>
        <v>21</v>
      </c>
    </row>
    <row r="23">
      <c r="B23" s="32" t="s">
        <v>84</v>
      </c>
      <c r="C23" s="33" t="str">
        <f>HYPERLINK("https://factomize.com/forums/threads/factom-grant-hashnstore-001-chrome-extension-for-ledger-nano.1958/","HashNStore-001")</f>
        <v>HashNStore-001</v>
      </c>
      <c r="D23" s="32" t="s">
        <v>85</v>
      </c>
      <c r="E23" s="32">
        <v>2200.0</v>
      </c>
      <c r="F23" s="36">
        <f t="shared" ref="F23:AH23" si="21">indirect("'" &amp; F$2 &amp; "'!D" &amp; text(ROW( ) + 6,"#"))</f>
        <v>25</v>
      </c>
      <c r="G23" s="36">
        <f t="shared" si="21"/>
        <v>21</v>
      </c>
      <c r="H23" s="36">
        <f t="shared" si="21"/>
        <v>20</v>
      </c>
      <c r="I23" s="36">
        <f t="shared" si="21"/>
        <v>15</v>
      </c>
      <c r="J23" s="36">
        <f t="shared" si="21"/>
        <v>17</v>
      </c>
      <c r="K23" s="36">
        <f t="shared" si="21"/>
        <v>13</v>
      </c>
      <c r="L23" s="36">
        <f t="shared" si="21"/>
        <v>24</v>
      </c>
      <c r="M23" s="36">
        <f t="shared" si="21"/>
        <v>23</v>
      </c>
      <c r="N23" s="36">
        <f t="shared" si="21"/>
        <v>16</v>
      </c>
      <c r="O23" s="36">
        <f t="shared" si="21"/>
        <v>26</v>
      </c>
      <c r="P23" s="36">
        <f t="shared" si="21"/>
        <v>21</v>
      </c>
      <c r="Q23" s="36">
        <f t="shared" si="21"/>
        <v>15</v>
      </c>
      <c r="R23" s="36">
        <f t="shared" si="21"/>
        <v>16</v>
      </c>
      <c r="S23" s="36">
        <f t="shared" si="21"/>
        <v>16</v>
      </c>
      <c r="T23" s="36">
        <f t="shared" si="21"/>
        <v>15</v>
      </c>
      <c r="U23" s="36">
        <f t="shared" si="21"/>
        <v>25</v>
      </c>
      <c r="V23" s="36">
        <f t="shared" si="21"/>
        <v>23</v>
      </c>
      <c r="W23" s="36">
        <f t="shared" si="21"/>
        <v>24</v>
      </c>
      <c r="X23" s="36">
        <f t="shared" si="21"/>
        <v>17</v>
      </c>
      <c r="Y23" s="36">
        <f t="shared" si="21"/>
        <v>6</v>
      </c>
      <c r="Z23" s="36">
        <f t="shared" si="21"/>
        <v>22</v>
      </c>
      <c r="AA23" s="36">
        <f t="shared" si="21"/>
        <v>22</v>
      </c>
      <c r="AB23" s="36">
        <f t="shared" si="21"/>
        <v>23</v>
      </c>
      <c r="AC23" s="36">
        <f t="shared" si="21"/>
        <v>25</v>
      </c>
      <c r="AD23" s="36">
        <f t="shared" si="21"/>
        <v>26</v>
      </c>
      <c r="AE23" s="36">
        <f t="shared" si="21"/>
        <v>18</v>
      </c>
      <c r="AF23" s="36">
        <f t="shared" si="21"/>
        <v>20</v>
      </c>
      <c r="AG23" s="36">
        <f t="shared" si="21"/>
        <v>17</v>
      </c>
      <c r="AH23" s="36">
        <f t="shared" si="21"/>
        <v>25</v>
      </c>
    </row>
    <row r="24">
      <c r="B24" s="32" t="s">
        <v>86</v>
      </c>
      <c r="C24" s="33" t="str">
        <f>HYPERLINK("https://factomize.com/forums/threads/dbgrow-004-fat-development-3.1959/","DBGrow-004")</f>
        <v>DBGrow-004</v>
      </c>
      <c r="D24" s="32" t="s">
        <v>87</v>
      </c>
      <c r="E24" s="32">
        <v>3972.0</v>
      </c>
      <c r="F24" s="36">
        <f t="shared" ref="F24:AH24" si="22">indirect("'" &amp; F$2 &amp; "'!D" &amp; text(ROW( ) + 6,"#"))</f>
        <v>3</v>
      </c>
      <c r="G24" s="36">
        <f t="shared" si="22"/>
        <v>6</v>
      </c>
      <c r="H24" s="36">
        <f t="shared" si="22"/>
        <v>3</v>
      </c>
      <c r="I24" s="36">
        <f t="shared" si="22"/>
        <v>10</v>
      </c>
      <c r="J24" s="36">
        <f t="shared" si="22"/>
        <v>7</v>
      </c>
      <c r="K24" s="36">
        <f t="shared" si="22"/>
        <v>8</v>
      </c>
      <c r="L24" s="36">
        <f t="shared" si="22"/>
        <v>12</v>
      </c>
      <c r="M24" s="36">
        <f t="shared" si="22"/>
        <v>4</v>
      </c>
      <c r="N24" s="36">
        <f t="shared" si="22"/>
        <v>11</v>
      </c>
      <c r="O24" s="36">
        <f t="shared" si="22"/>
        <v>7</v>
      </c>
      <c r="P24" s="36">
        <f t="shared" si="22"/>
        <v>5</v>
      </c>
      <c r="Q24" s="36">
        <f t="shared" si="22"/>
        <v>3</v>
      </c>
      <c r="R24" s="36">
        <f t="shared" si="22"/>
        <v>18</v>
      </c>
      <c r="S24" s="36">
        <f t="shared" si="22"/>
        <v>8</v>
      </c>
      <c r="T24" s="36">
        <f t="shared" si="22"/>
        <v>10</v>
      </c>
      <c r="U24" s="36">
        <f t="shared" si="22"/>
        <v>3</v>
      </c>
      <c r="V24" s="36">
        <f t="shared" si="22"/>
        <v>14</v>
      </c>
      <c r="W24" s="36">
        <f t="shared" si="22"/>
        <v>7</v>
      </c>
      <c r="X24" s="36">
        <f t="shared" si="22"/>
        <v>7</v>
      </c>
      <c r="Y24" s="36">
        <f t="shared" si="22"/>
        <v>9</v>
      </c>
      <c r="Z24" s="36">
        <f t="shared" si="22"/>
        <v>5</v>
      </c>
      <c r="AA24" s="36">
        <f t="shared" si="22"/>
        <v>21</v>
      </c>
      <c r="AB24" s="36">
        <f t="shared" si="22"/>
        <v>7</v>
      </c>
      <c r="AC24" s="36">
        <f t="shared" si="22"/>
        <v>6</v>
      </c>
      <c r="AD24" s="36">
        <f t="shared" si="22"/>
        <v>5</v>
      </c>
      <c r="AE24" s="36">
        <f t="shared" si="22"/>
        <v>9</v>
      </c>
      <c r="AF24" s="36">
        <f t="shared" si="22"/>
        <v>9</v>
      </c>
      <c r="AG24" s="36">
        <f t="shared" si="22"/>
        <v>12</v>
      </c>
      <c r="AH24" s="36">
        <f t="shared" si="22"/>
        <v>3</v>
      </c>
    </row>
    <row r="25">
      <c r="B25" s="32" t="s">
        <v>86</v>
      </c>
      <c r="C25" s="33" t="str">
        <f>HYPERLINK("https://factomize.com/forums/threads/dbgrow-factom-001-fat-smart-contracts.1960/","DBGrow-Factom-001")</f>
        <v>DBGrow-Factom-001</v>
      </c>
      <c r="D25" s="32" t="s">
        <v>88</v>
      </c>
      <c r="E25" s="32">
        <v>4533.0</v>
      </c>
      <c r="F25" s="36">
        <f t="shared" ref="F25:AH25" si="23">indirect("'" &amp; F$2 &amp; "'!D" &amp; text(ROW( ) + 6,"#"))</f>
        <v>12</v>
      </c>
      <c r="G25" s="36">
        <f t="shared" si="23"/>
        <v>13</v>
      </c>
      <c r="H25" s="36">
        <f t="shared" si="23"/>
        <v>7</v>
      </c>
      <c r="I25" s="36">
        <f t="shared" si="23"/>
        <v>11</v>
      </c>
      <c r="J25" s="36">
        <f t="shared" si="23"/>
        <v>18</v>
      </c>
      <c r="K25" s="36">
        <f t="shared" si="23"/>
        <v>16</v>
      </c>
      <c r="L25" s="36">
        <f t="shared" si="23"/>
        <v>15</v>
      </c>
      <c r="M25" s="36">
        <f t="shared" si="23"/>
        <v>21</v>
      </c>
      <c r="N25" s="36">
        <f t="shared" si="23"/>
        <v>22</v>
      </c>
      <c r="O25" s="36">
        <f t="shared" si="23"/>
        <v>10</v>
      </c>
      <c r="P25" s="36">
        <f t="shared" si="23"/>
        <v>6</v>
      </c>
      <c r="Q25" s="36">
        <f t="shared" si="23"/>
        <v>2</v>
      </c>
      <c r="R25" s="36">
        <f t="shared" si="23"/>
        <v>21</v>
      </c>
      <c r="S25" s="36">
        <f t="shared" si="23"/>
        <v>22</v>
      </c>
      <c r="T25" s="36">
        <f t="shared" si="23"/>
        <v>11</v>
      </c>
      <c r="U25" s="36">
        <f t="shared" si="23"/>
        <v>15</v>
      </c>
      <c r="V25" s="36">
        <f t="shared" si="23"/>
        <v>16</v>
      </c>
      <c r="W25" s="36">
        <f t="shared" si="23"/>
        <v>9</v>
      </c>
      <c r="X25" s="36">
        <f t="shared" si="23"/>
        <v>6</v>
      </c>
      <c r="Y25" s="36">
        <f t="shared" si="23"/>
        <v>17</v>
      </c>
      <c r="Z25" s="36">
        <f t="shared" si="23"/>
        <v>6</v>
      </c>
      <c r="AA25" s="36">
        <f t="shared" si="23"/>
        <v>9</v>
      </c>
      <c r="AB25" s="36">
        <f t="shared" si="23"/>
        <v>8</v>
      </c>
      <c r="AC25" s="36">
        <f t="shared" si="23"/>
        <v>15</v>
      </c>
      <c r="AD25" s="36">
        <f t="shared" si="23"/>
        <v>6</v>
      </c>
      <c r="AE25" s="36">
        <f t="shared" si="23"/>
        <v>10</v>
      </c>
      <c r="AF25" s="36">
        <f t="shared" si="23"/>
        <v>6</v>
      </c>
      <c r="AG25" s="36">
        <f t="shared" si="23"/>
        <v>19</v>
      </c>
      <c r="AH25" s="36">
        <f t="shared" si="23"/>
        <v>12</v>
      </c>
    </row>
    <row r="26">
      <c r="B26" s="32" t="s">
        <v>89</v>
      </c>
      <c r="C26" s="33" t="str">
        <f>HYPERLINK("https://factomize.com/forums/threads/bif-factomatic-003-verifiable-claims-fip.1961/","BIF-Factomatic-003")</f>
        <v>BIF-Factomatic-003</v>
      </c>
      <c r="D26" s="32" t="s">
        <v>90</v>
      </c>
      <c r="E26" s="32">
        <v>8500.0</v>
      </c>
      <c r="F26" s="36">
        <f t="shared" ref="F26:AH26" si="24">indirect("'" &amp; F$2 &amp; "'!D" &amp; text(ROW( ) + 6,"#"))</f>
        <v>13</v>
      </c>
      <c r="G26" s="36">
        <f t="shared" si="24"/>
        <v>11</v>
      </c>
      <c r="H26" s="36">
        <f t="shared" si="24"/>
        <v>19</v>
      </c>
      <c r="I26" s="36">
        <f t="shared" si="24"/>
        <v>8</v>
      </c>
      <c r="J26" s="36">
        <f t="shared" si="24"/>
        <v>19</v>
      </c>
      <c r="K26" s="36">
        <f t="shared" si="24"/>
        <v>10</v>
      </c>
      <c r="L26" s="36">
        <f t="shared" si="24"/>
        <v>10</v>
      </c>
      <c r="M26" s="36">
        <f t="shared" si="24"/>
        <v>15</v>
      </c>
      <c r="N26" s="36">
        <f t="shared" si="24"/>
        <v>24</v>
      </c>
      <c r="O26" s="36">
        <f t="shared" si="24"/>
        <v>22</v>
      </c>
      <c r="P26" s="36">
        <f t="shared" si="24"/>
        <v>17</v>
      </c>
      <c r="Q26" s="36">
        <f t="shared" si="24"/>
        <v>12</v>
      </c>
      <c r="R26" s="36">
        <f t="shared" si="24"/>
        <v>22</v>
      </c>
      <c r="S26" s="36">
        <f t="shared" si="24"/>
        <v>1</v>
      </c>
      <c r="T26" s="36">
        <f t="shared" si="24"/>
        <v>8</v>
      </c>
      <c r="U26" s="36">
        <f t="shared" si="24"/>
        <v>8</v>
      </c>
      <c r="V26" s="36">
        <f t="shared" si="24"/>
        <v>13</v>
      </c>
      <c r="W26" s="36">
        <f t="shared" si="24"/>
        <v>14</v>
      </c>
      <c r="X26" s="36">
        <f t="shared" si="24"/>
        <v>8</v>
      </c>
      <c r="Y26" s="36">
        <f t="shared" si="24"/>
        <v>18</v>
      </c>
      <c r="Z26" s="36">
        <f t="shared" si="24"/>
        <v>21</v>
      </c>
      <c r="AA26" s="36">
        <f t="shared" si="24"/>
        <v>6</v>
      </c>
      <c r="AB26" s="36">
        <f t="shared" si="24"/>
        <v>25</v>
      </c>
      <c r="AC26" s="36">
        <f t="shared" si="24"/>
        <v>8</v>
      </c>
      <c r="AD26" s="36">
        <f t="shared" si="24"/>
        <v>24</v>
      </c>
      <c r="AE26" s="36">
        <f t="shared" si="24"/>
        <v>19</v>
      </c>
      <c r="AF26" s="36">
        <f t="shared" si="24"/>
        <v>7</v>
      </c>
      <c r="AG26" s="36">
        <f t="shared" si="24"/>
        <v>24</v>
      </c>
      <c r="AH26" s="36">
        <f t="shared" si="24"/>
        <v>13</v>
      </c>
    </row>
    <row r="27">
      <c r="B27" s="32" t="s">
        <v>91</v>
      </c>
      <c r="C27" s="33" t="str">
        <f>HYPERLINK("https://factomize.com/forums/threads/factom-grant-target-audience-explainer-videos-001.1962/","Target Audience Explainer Videos-001")</f>
        <v>Target Audience Explainer Videos-001</v>
      </c>
      <c r="D27" s="32" t="s">
        <v>92</v>
      </c>
      <c r="E27" s="32">
        <v>1980.0</v>
      </c>
      <c r="F27" s="36">
        <f t="shared" ref="F27:AH27" si="25">indirect("'" &amp; F$2 &amp; "'!D" &amp; text(ROW( ) + 6,"#"))</f>
        <v>23</v>
      </c>
      <c r="G27" s="36">
        <f t="shared" si="25"/>
        <v>24</v>
      </c>
      <c r="H27" s="36">
        <f t="shared" si="25"/>
        <v>25</v>
      </c>
      <c r="I27" s="36">
        <f t="shared" si="25"/>
        <v>20</v>
      </c>
      <c r="J27" s="36">
        <f t="shared" si="25"/>
        <v>26</v>
      </c>
      <c r="K27" s="36">
        <f t="shared" si="25"/>
        <v>21</v>
      </c>
      <c r="L27" s="36">
        <f t="shared" si="25"/>
        <v>23</v>
      </c>
      <c r="M27" s="36">
        <f t="shared" si="25"/>
        <v>26</v>
      </c>
      <c r="N27" s="36">
        <f t="shared" si="25"/>
        <v>26</v>
      </c>
      <c r="O27" s="36">
        <f t="shared" si="25"/>
        <v>24</v>
      </c>
      <c r="P27" s="36">
        <f t="shared" si="25"/>
        <v>26</v>
      </c>
      <c r="Q27" s="36">
        <f t="shared" si="25"/>
        <v>24</v>
      </c>
      <c r="R27" s="36">
        <f t="shared" si="25"/>
        <v>26</v>
      </c>
      <c r="S27" s="36">
        <f t="shared" si="25"/>
        <v>24</v>
      </c>
      <c r="T27" s="36">
        <f t="shared" si="25"/>
        <v>20</v>
      </c>
      <c r="U27" s="36">
        <f t="shared" si="25"/>
        <v>24</v>
      </c>
      <c r="V27" s="36">
        <f t="shared" si="25"/>
        <v>26</v>
      </c>
      <c r="W27" s="36">
        <f t="shared" si="25"/>
        <v>13</v>
      </c>
      <c r="X27" s="36">
        <f t="shared" si="25"/>
        <v>24</v>
      </c>
      <c r="Y27" s="36">
        <f t="shared" si="25"/>
        <v>24</v>
      </c>
      <c r="Z27" s="36">
        <f t="shared" si="25"/>
        <v>18</v>
      </c>
      <c r="AA27" s="36">
        <f t="shared" si="25"/>
        <v>26</v>
      </c>
      <c r="AB27" s="36">
        <f t="shared" si="25"/>
        <v>6</v>
      </c>
      <c r="AC27" s="36">
        <f t="shared" si="25"/>
        <v>24</v>
      </c>
      <c r="AD27" s="36">
        <f t="shared" si="25"/>
        <v>15</v>
      </c>
      <c r="AE27" s="36">
        <f t="shared" si="25"/>
        <v>26</v>
      </c>
      <c r="AF27" s="36">
        <f t="shared" si="25"/>
        <v>25</v>
      </c>
      <c r="AG27" s="36">
        <f t="shared" si="25"/>
        <v>25</v>
      </c>
      <c r="AH27" s="36">
        <f t="shared" si="25"/>
        <v>23</v>
      </c>
    </row>
    <row r="28">
      <c r="B28" s="32" t="s">
        <v>80</v>
      </c>
      <c r="C28" s="33" t="str">
        <f>HYPERLINK("https://factomize.com/forums/threads/tfa-001-fat-firmware-upgrade-for-ledger-nano-x-s.1956/#post-14853","TFA-001")</f>
        <v>TFA-001</v>
      </c>
      <c r="D28" s="32" t="s">
        <v>93</v>
      </c>
      <c r="E28" s="32">
        <v>4860.0</v>
      </c>
      <c r="F28" s="36">
        <f t="shared" ref="F28:AH28" si="26">indirect("'" &amp; F$2 &amp; "'!D" &amp; text(ROW( ) + 6,"#"))</f>
        <v>19</v>
      </c>
      <c r="G28" s="36">
        <f t="shared" si="26"/>
        <v>15</v>
      </c>
      <c r="H28" s="36">
        <f t="shared" si="26"/>
        <v>12</v>
      </c>
      <c r="I28" s="36">
        <f t="shared" si="26"/>
        <v>14</v>
      </c>
      <c r="J28" s="36">
        <f t="shared" si="26"/>
        <v>8</v>
      </c>
      <c r="K28" s="36">
        <f t="shared" si="26"/>
        <v>11</v>
      </c>
      <c r="L28" s="36">
        <f t="shared" si="26"/>
        <v>16</v>
      </c>
      <c r="M28" s="36">
        <f t="shared" si="26"/>
        <v>17</v>
      </c>
      <c r="N28" s="36">
        <f t="shared" si="26"/>
        <v>8</v>
      </c>
      <c r="O28" s="36">
        <f t="shared" si="26"/>
        <v>6</v>
      </c>
      <c r="P28" s="36">
        <f t="shared" si="26"/>
        <v>8</v>
      </c>
      <c r="Q28" s="36">
        <f t="shared" si="26"/>
        <v>9</v>
      </c>
      <c r="R28" s="36">
        <f t="shared" si="26"/>
        <v>14</v>
      </c>
      <c r="S28" s="36">
        <f t="shared" si="26"/>
        <v>21</v>
      </c>
      <c r="T28" s="36">
        <f t="shared" si="26"/>
        <v>14</v>
      </c>
      <c r="U28" s="36">
        <f t="shared" si="26"/>
        <v>17</v>
      </c>
      <c r="V28" s="36">
        <f t="shared" si="26"/>
        <v>12</v>
      </c>
      <c r="W28" s="36">
        <f t="shared" si="26"/>
        <v>19</v>
      </c>
      <c r="X28" s="36">
        <f t="shared" si="26"/>
        <v>11</v>
      </c>
      <c r="Y28" s="36">
        <f t="shared" si="26"/>
        <v>15</v>
      </c>
      <c r="Z28" s="36">
        <f t="shared" si="26"/>
        <v>9</v>
      </c>
      <c r="AA28" s="36">
        <f t="shared" si="26"/>
        <v>7</v>
      </c>
      <c r="AB28" s="36">
        <f t="shared" si="26"/>
        <v>18</v>
      </c>
      <c r="AC28" s="36">
        <f t="shared" si="26"/>
        <v>17</v>
      </c>
      <c r="AD28" s="36">
        <f t="shared" si="26"/>
        <v>11</v>
      </c>
      <c r="AE28" s="36">
        <f t="shared" si="26"/>
        <v>15</v>
      </c>
      <c r="AF28" s="36">
        <f t="shared" si="26"/>
        <v>23</v>
      </c>
      <c r="AG28" s="36">
        <f t="shared" si="26"/>
        <v>1</v>
      </c>
      <c r="AH28" s="36">
        <f t="shared" si="26"/>
        <v>19</v>
      </c>
    </row>
    <row r="29">
      <c r="B29" s="50" t="s">
        <v>94</v>
      </c>
      <c r="C29" s="51"/>
      <c r="D29" s="51"/>
      <c r="E29" s="52"/>
      <c r="F29" s="53" t="b">
        <v>1</v>
      </c>
      <c r="G29" s="53" t="b">
        <v>1</v>
      </c>
      <c r="H29" s="53" t="b">
        <v>1</v>
      </c>
      <c r="I29" s="53" t="b">
        <v>1</v>
      </c>
      <c r="J29" s="53" t="b">
        <v>1</v>
      </c>
      <c r="K29" s="53" t="b">
        <v>1</v>
      </c>
      <c r="L29" s="53" t="b">
        <v>1</v>
      </c>
      <c r="M29" s="53" t="b">
        <v>1</v>
      </c>
      <c r="N29" s="53" t="b">
        <v>1</v>
      </c>
      <c r="O29" s="53" t="b">
        <v>1</v>
      </c>
      <c r="P29" s="53" t="b">
        <v>1</v>
      </c>
      <c r="Q29" s="53" t="b">
        <v>1</v>
      </c>
      <c r="R29" s="53" t="b">
        <v>1</v>
      </c>
      <c r="S29" s="53" t="b">
        <v>1</v>
      </c>
      <c r="T29" s="53" t="b">
        <v>1</v>
      </c>
      <c r="U29" s="53" t="b">
        <v>1</v>
      </c>
      <c r="V29" s="53" t="b">
        <v>1</v>
      </c>
      <c r="W29" s="53" t="b">
        <v>1</v>
      </c>
      <c r="X29" s="53" t="b">
        <v>1</v>
      </c>
      <c r="Y29" s="53" t="b">
        <v>1</v>
      </c>
      <c r="Z29" s="53" t="b">
        <v>1</v>
      </c>
      <c r="AA29" s="53" t="b">
        <v>1</v>
      </c>
      <c r="AB29" s="53" t="b">
        <v>1</v>
      </c>
      <c r="AC29" s="53" t="b">
        <v>1</v>
      </c>
      <c r="AD29" s="53" t="b">
        <v>1</v>
      </c>
      <c r="AE29" s="53" t="b">
        <v>1</v>
      </c>
      <c r="AF29" s="53" t="b">
        <v>1</v>
      </c>
      <c r="AG29" s="53" t="b">
        <v>1</v>
      </c>
      <c r="AH29" s="53" t="b">
        <v>1</v>
      </c>
    </row>
    <row r="30" ht="32.2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</row>
    <row r="31">
      <c r="A31" s="15"/>
      <c r="B31" s="54" t="s">
        <v>95</v>
      </c>
      <c r="F31" s="27" t="str">
        <f t="shared" ref="F31:N31" si="27">F2</f>
        <v>Guide: TRGG3R LLC</v>
      </c>
      <c r="G31" s="27" t="str">
        <f t="shared" si="27"/>
        <v>Guide: Centis BV</v>
      </c>
      <c r="H31" s="27" t="str">
        <f t="shared" si="27"/>
        <v>Guide: DBGrow Inc.</v>
      </c>
      <c r="I31" s="27" t="str">
        <f t="shared" si="27"/>
        <v>Guide: Factom Inc</v>
      </c>
      <c r="J31" s="27" t="str">
        <f t="shared" si="27"/>
        <v>Guide: The 42ND Factoid AS</v>
      </c>
      <c r="K31" s="27" t="str">
        <f t="shared" si="27"/>
        <v>ANO: Bedrock Solutions</v>
      </c>
      <c r="L31" s="27" t="str">
        <f t="shared" si="27"/>
        <v>ANO: Blockchain Innovation Foundation</v>
      </c>
      <c r="M31" s="27" t="str">
        <f t="shared" si="27"/>
        <v>ANO: Blockrock Mining</v>
      </c>
      <c r="N31" s="27" t="str">
        <f t="shared" si="27"/>
        <v>ANO: CryptoLogic</v>
      </c>
      <c r="O31" s="29" t="s">
        <v>25</v>
      </c>
      <c r="P31" s="27" t="s">
        <v>26</v>
      </c>
      <c r="Q31" s="27" t="str">
        <f t="shared" ref="Q31:S31" si="28">Q2</f>
        <v>ANO: DBGrow</v>
      </c>
      <c r="R31" s="27" t="str">
        <f t="shared" si="28"/>
        <v>ANO: DeFacto</v>
      </c>
      <c r="S31" s="27" t="str">
        <f t="shared" si="28"/>
        <v>ANO: Factomatic</v>
      </c>
      <c r="T31" s="27" t="s">
        <v>30</v>
      </c>
      <c r="U31" s="27" t="s">
        <v>31</v>
      </c>
      <c r="V31" s="27" t="s">
        <v>32</v>
      </c>
      <c r="W31" s="27" t="str">
        <f t="shared" ref="W31:AC31" si="29">W2</f>
        <v>ANO: Federate This</v>
      </c>
      <c r="X31" s="27" t="str">
        <f t="shared" si="29"/>
        <v>ANO: Go Immutable</v>
      </c>
      <c r="Y31" s="27" t="str">
        <f t="shared" si="29"/>
        <v>ANO: Hash-n-Store</v>
      </c>
      <c r="Z31" s="27" t="str">
        <f t="shared" si="29"/>
        <v>ANO: Layertech</v>
      </c>
      <c r="AA31" s="27" t="str">
        <f t="shared" si="29"/>
        <v>ANO: LUCIAP</v>
      </c>
      <c r="AB31" s="27" t="str">
        <f t="shared" si="29"/>
        <v>ANO: Matter of Fact</v>
      </c>
      <c r="AC31" s="27" t="str">
        <f t="shared" si="29"/>
        <v>ANO: Multicoin</v>
      </c>
      <c r="AD31" s="31" t="s">
        <v>40</v>
      </c>
      <c r="AE31" s="27" t="str">
        <f t="shared" ref="AE31:AH31" si="30">AE2</f>
        <v>ANO: RewardChain</v>
      </c>
      <c r="AF31" s="27" t="str">
        <f t="shared" si="30"/>
        <v>ANO: Stamp-IT</v>
      </c>
      <c r="AG31" s="27" t="str">
        <f t="shared" si="30"/>
        <v>ANO: TFA</v>
      </c>
      <c r="AH31" s="27" t="str">
        <f t="shared" si="30"/>
        <v>ANO: VBIF</v>
      </c>
    </row>
    <row r="32">
      <c r="B32" s="55" t="s">
        <v>78</v>
      </c>
      <c r="C32" s="56" t="str">
        <f>HYPERLINK("https://factomize.com/forums/threads/factom-inc-013-oracle-master.1951/","Factom-inc-013")</f>
        <v>Factom-inc-013</v>
      </c>
      <c r="D32" s="57" t="s">
        <v>96</v>
      </c>
      <c r="E32" s="55">
        <v>900.0</v>
      </c>
      <c r="F32" s="58" t="b">
        <f t="shared" ref="F32:AH32" si="31">if(indirect("'" &amp; F$31 &amp; "'!E" &amp; text(ROW( ) - 28,"#")),"",indirect("'" &amp; F$31 &amp; "'!F" &amp; text(ROW( ) - 28,"#")))</f>
        <v>1</v>
      </c>
      <c r="G32" s="58" t="b">
        <f t="shared" si="31"/>
        <v>1</v>
      </c>
      <c r="H32" s="58" t="b">
        <f t="shared" si="31"/>
        <v>1</v>
      </c>
      <c r="I32" s="58" t="b">
        <f t="shared" si="31"/>
        <v>1</v>
      </c>
      <c r="J32" s="58" t="b">
        <f t="shared" si="31"/>
        <v>1</v>
      </c>
      <c r="K32" s="58" t="b">
        <f t="shared" si="31"/>
        <v>1</v>
      </c>
      <c r="L32" s="58" t="b">
        <f t="shared" si="31"/>
        <v>1</v>
      </c>
      <c r="M32" s="58" t="b">
        <f t="shared" si="31"/>
        <v>1</v>
      </c>
      <c r="N32" s="58" t="b">
        <f t="shared" si="31"/>
        <v>1</v>
      </c>
      <c r="O32" s="58" t="b">
        <f t="shared" si="31"/>
        <v>1</v>
      </c>
      <c r="P32" s="58" t="b">
        <f t="shared" si="31"/>
        <v>1</v>
      </c>
      <c r="Q32" s="58" t="b">
        <f t="shared" si="31"/>
        <v>1</v>
      </c>
      <c r="R32" s="58" t="b">
        <f t="shared" si="31"/>
        <v>1</v>
      </c>
      <c r="S32" s="58" t="b">
        <f t="shared" si="31"/>
        <v>1</v>
      </c>
      <c r="T32" s="58" t="b">
        <f t="shared" si="31"/>
        <v>1</v>
      </c>
      <c r="U32" s="58" t="b">
        <f t="shared" si="31"/>
        <v>1</v>
      </c>
      <c r="V32" s="58" t="b">
        <f t="shared" si="31"/>
        <v>1</v>
      </c>
      <c r="W32" s="58" t="b">
        <f t="shared" si="31"/>
        <v>1</v>
      </c>
      <c r="X32" s="58" t="b">
        <f t="shared" si="31"/>
        <v>1</v>
      </c>
      <c r="Y32" s="58" t="b">
        <f t="shared" si="31"/>
        <v>1</v>
      </c>
      <c r="Z32" s="58" t="b">
        <f t="shared" si="31"/>
        <v>1</v>
      </c>
      <c r="AA32" s="58" t="b">
        <f t="shared" si="31"/>
        <v>1</v>
      </c>
      <c r="AB32" s="58" t="b">
        <f t="shared" si="31"/>
        <v>1</v>
      </c>
      <c r="AC32" s="58" t="str">
        <f t="shared" si="31"/>
        <v/>
      </c>
      <c r="AD32" s="58" t="b">
        <f t="shared" si="31"/>
        <v>1</v>
      </c>
      <c r="AE32" s="58" t="b">
        <f t="shared" si="31"/>
        <v>1</v>
      </c>
      <c r="AF32" s="58" t="b">
        <f t="shared" si="31"/>
        <v>1</v>
      </c>
      <c r="AG32" s="58" t="b">
        <f t="shared" si="31"/>
        <v>1</v>
      </c>
      <c r="AH32" s="58" t="b">
        <f t="shared" si="31"/>
        <v>1</v>
      </c>
    </row>
    <row r="33">
      <c r="B33" s="55" t="s">
        <v>78</v>
      </c>
      <c r="C33" s="56" t="str">
        <f>HYPERLINK("https://factomize.com/forums/threads/factom-inc-014-anchor-master.1952/","Factom-inc-014")</f>
        <v>Factom-inc-014</v>
      </c>
      <c r="D33" s="55" t="s">
        <v>97</v>
      </c>
      <c r="E33" s="55">
        <v>660.0</v>
      </c>
      <c r="F33" s="58" t="b">
        <f t="shared" ref="F33:AH33" si="32">if(indirect("'" &amp; F$31 &amp; "'!E" &amp; text(ROW( ) - 28,"#")),"",indirect("'" &amp; F$31 &amp; "'!F" &amp; text(ROW( ) - 28,"#")))</f>
        <v>1</v>
      </c>
      <c r="G33" s="58" t="b">
        <f t="shared" si="32"/>
        <v>1</v>
      </c>
      <c r="H33" s="58" t="b">
        <f t="shared" si="32"/>
        <v>1</v>
      </c>
      <c r="I33" s="58" t="b">
        <f t="shared" si="32"/>
        <v>1</v>
      </c>
      <c r="J33" s="58" t="b">
        <f t="shared" si="32"/>
        <v>1</v>
      </c>
      <c r="K33" s="58" t="b">
        <f t="shared" si="32"/>
        <v>1</v>
      </c>
      <c r="L33" s="58" t="b">
        <f t="shared" si="32"/>
        <v>1</v>
      </c>
      <c r="M33" s="58" t="b">
        <f t="shared" si="32"/>
        <v>1</v>
      </c>
      <c r="N33" s="58" t="b">
        <f t="shared" si="32"/>
        <v>1</v>
      </c>
      <c r="O33" s="58" t="b">
        <f t="shared" si="32"/>
        <v>1</v>
      </c>
      <c r="P33" s="58" t="b">
        <f t="shared" si="32"/>
        <v>1</v>
      </c>
      <c r="Q33" s="58" t="b">
        <f t="shared" si="32"/>
        <v>1</v>
      </c>
      <c r="R33" s="58" t="b">
        <f t="shared" si="32"/>
        <v>1</v>
      </c>
      <c r="S33" s="58" t="b">
        <f t="shared" si="32"/>
        <v>1</v>
      </c>
      <c r="T33" s="58" t="b">
        <f t="shared" si="32"/>
        <v>1</v>
      </c>
      <c r="U33" s="58" t="b">
        <f t="shared" si="32"/>
        <v>1</v>
      </c>
      <c r="V33" s="58" t="b">
        <f t="shared" si="32"/>
        <v>1</v>
      </c>
      <c r="W33" s="58" t="b">
        <f t="shared" si="32"/>
        <v>1</v>
      </c>
      <c r="X33" s="58" t="b">
        <f t="shared" si="32"/>
        <v>1</v>
      </c>
      <c r="Y33" s="58" t="b">
        <f t="shared" si="32"/>
        <v>1</v>
      </c>
      <c r="Z33" s="58" t="b">
        <f t="shared" si="32"/>
        <v>1</v>
      </c>
      <c r="AA33" s="58" t="b">
        <f t="shared" si="32"/>
        <v>1</v>
      </c>
      <c r="AB33" s="58" t="b">
        <f t="shared" si="32"/>
        <v>1</v>
      </c>
      <c r="AC33" s="58" t="str">
        <f t="shared" si="32"/>
        <v/>
      </c>
      <c r="AD33" s="58" t="b">
        <f t="shared" si="32"/>
        <v>1</v>
      </c>
      <c r="AE33" s="58" t="b">
        <f t="shared" si="32"/>
        <v>1</v>
      </c>
      <c r="AF33" s="58" t="b">
        <f t="shared" si="32"/>
        <v>1</v>
      </c>
      <c r="AG33" s="58" t="b">
        <f t="shared" si="32"/>
        <v>1</v>
      </c>
      <c r="AH33" s="58" t="b">
        <f t="shared" si="32"/>
        <v>1</v>
      </c>
    </row>
    <row r="34">
      <c r="B34" s="55" t="s">
        <v>98</v>
      </c>
      <c r="C34" s="56" t="str">
        <f>HYPERLINK("https://factomize.com/forums/threads/guides-005-guide-compensation.1929/","Factom Guides-005")</f>
        <v>Factom Guides-005</v>
      </c>
      <c r="D34" s="55" t="s">
        <v>99</v>
      </c>
      <c r="E34" s="55">
        <v>9000.0</v>
      </c>
      <c r="F34" s="58" t="str">
        <f t="shared" ref="F34:AH34" si="33">if(indirect("'" &amp; F$31 &amp; "'!E" &amp; text(ROW( ) - 28,"#")),"",indirect("'" &amp; F$31 &amp; "'!F" &amp; text(ROW( ) - 28,"#")))</f>
        <v/>
      </c>
      <c r="G34" s="58" t="b">
        <f t="shared" si="33"/>
        <v>1</v>
      </c>
      <c r="H34" s="58" t="str">
        <f t="shared" si="33"/>
        <v/>
      </c>
      <c r="I34" s="58" t="str">
        <f t="shared" si="33"/>
        <v/>
      </c>
      <c r="J34" s="58" t="str">
        <f t="shared" si="33"/>
        <v/>
      </c>
      <c r="K34" s="58" t="b">
        <f t="shared" si="33"/>
        <v>1</v>
      </c>
      <c r="L34" s="58" t="b">
        <f t="shared" si="33"/>
        <v>1</v>
      </c>
      <c r="M34" s="58" t="b">
        <f t="shared" si="33"/>
        <v>1</v>
      </c>
      <c r="N34" s="58" t="b">
        <f t="shared" si="33"/>
        <v>1</v>
      </c>
      <c r="O34" s="58" t="b">
        <f t="shared" si="33"/>
        <v>1</v>
      </c>
      <c r="P34" s="58" t="b">
        <f t="shared" si="33"/>
        <v>1</v>
      </c>
      <c r="Q34" s="58" t="str">
        <f t="shared" si="33"/>
        <v/>
      </c>
      <c r="R34" s="58" t="b">
        <f t="shared" si="33"/>
        <v>1</v>
      </c>
      <c r="S34" s="58" t="b">
        <f t="shared" si="33"/>
        <v>1</v>
      </c>
      <c r="T34" s="58" t="b">
        <f t="shared" si="33"/>
        <v>1</v>
      </c>
      <c r="U34" s="58" t="b">
        <f t="shared" si="33"/>
        <v>1</v>
      </c>
      <c r="V34" s="58" t="b">
        <f t="shared" si="33"/>
        <v>1</v>
      </c>
      <c r="W34" s="58" t="b">
        <f t="shared" si="33"/>
        <v>1</v>
      </c>
      <c r="X34" s="58" t="b">
        <f t="shared" si="33"/>
        <v>1</v>
      </c>
      <c r="Y34" s="58" t="b">
        <f t="shared" si="33"/>
        <v>1</v>
      </c>
      <c r="Z34" s="58" t="b">
        <f t="shared" si="33"/>
        <v>1</v>
      </c>
      <c r="AA34" s="58" t="b">
        <f t="shared" si="33"/>
        <v>1</v>
      </c>
      <c r="AB34" s="58" t="b">
        <f t="shared" si="33"/>
        <v>1</v>
      </c>
      <c r="AC34" s="58" t="str">
        <f t="shared" si="33"/>
        <v/>
      </c>
      <c r="AD34" s="58" t="b">
        <f t="shared" si="33"/>
        <v>1</v>
      </c>
      <c r="AE34" s="58" t="b">
        <f t="shared" si="33"/>
        <v>1</v>
      </c>
      <c r="AF34" s="58" t="b">
        <f t="shared" si="33"/>
        <v>1</v>
      </c>
      <c r="AG34" s="58" t="b">
        <f t="shared" si="33"/>
        <v>1</v>
      </c>
      <c r="AH34" s="58" t="b">
        <f t="shared" si="33"/>
        <v>1</v>
      </c>
    </row>
    <row r="35">
      <c r="A35" s="5"/>
      <c r="B35" s="59" t="str">
        <f t="shared" ref="B35:E35" si="34">B3</f>
        <v>Core Committee</v>
      </c>
      <c r="C35" s="60" t="str">
        <f t="shared" si="34"/>
        <v>Core-Committee-002</v>
      </c>
      <c r="D35" s="59" t="str">
        <f t="shared" si="34"/>
        <v>Additional Bug Bounty Funding</v>
      </c>
      <c r="E35" s="61">
        <f t="shared" si="34"/>
        <v>500</v>
      </c>
      <c r="F35" s="58" t="b">
        <f t="shared" ref="F35:AH35" si="35">if(indirect("'" &amp; F$31 &amp; "'!E" &amp; text(ROW( ) - 26,"#")),"",indirect("'" &amp; F$31 &amp; "'!F" &amp; text(ROW( ) - 26,"#")))</f>
        <v>1</v>
      </c>
      <c r="G35" s="58" t="b">
        <f t="shared" si="35"/>
        <v>1</v>
      </c>
      <c r="H35" s="58" t="b">
        <f t="shared" si="35"/>
        <v>1</v>
      </c>
      <c r="I35" s="58" t="b">
        <f t="shared" si="35"/>
        <v>1</v>
      </c>
      <c r="J35" s="58" t="b">
        <f t="shared" si="35"/>
        <v>1</v>
      </c>
      <c r="K35" s="58" t="b">
        <f t="shared" si="35"/>
        <v>1</v>
      </c>
      <c r="L35" s="58" t="b">
        <f t="shared" si="35"/>
        <v>1</v>
      </c>
      <c r="M35" s="58" t="b">
        <f t="shared" si="35"/>
        <v>1</v>
      </c>
      <c r="N35" s="58" t="b">
        <f t="shared" si="35"/>
        <v>1</v>
      </c>
      <c r="O35" s="58" t="b">
        <f t="shared" si="35"/>
        <v>1</v>
      </c>
      <c r="P35" s="58" t="b">
        <f t="shared" si="35"/>
        <v>1</v>
      </c>
      <c r="Q35" s="58" t="b">
        <f t="shared" si="35"/>
        <v>1</v>
      </c>
      <c r="R35" s="58" t="b">
        <f t="shared" si="35"/>
        <v>1</v>
      </c>
      <c r="S35" s="58" t="b">
        <f t="shared" si="35"/>
        <v>1</v>
      </c>
      <c r="T35" s="58" t="b">
        <f t="shared" si="35"/>
        <v>1</v>
      </c>
      <c r="U35" s="58" t="b">
        <f t="shared" si="35"/>
        <v>1</v>
      </c>
      <c r="V35" s="58" t="b">
        <f t="shared" si="35"/>
        <v>1</v>
      </c>
      <c r="W35" s="58" t="b">
        <f t="shared" si="35"/>
        <v>1</v>
      </c>
      <c r="X35" s="58" t="b">
        <f t="shared" si="35"/>
        <v>1</v>
      </c>
      <c r="Y35" s="58" t="b">
        <f t="shared" si="35"/>
        <v>1</v>
      </c>
      <c r="Z35" s="58" t="b">
        <f t="shared" si="35"/>
        <v>1</v>
      </c>
      <c r="AA35" s="58" t="b">
        <f t="shared" si="35"/>
        <v>1</v>
      </c>
      <c r="AB35" s="58" t="b">
        <f t="shared" si="35"/>
        <v>1</v>
      </c>
      <c r="AC35" s="58" t="b">
        <f t="shared" si="35"/>
        <v>1</v>
      </c>
      <c r="AD35" s="58" t="b">
        <f t="shared" si="35"/>
        <v>1</v>
      </c>
      <c r="AE35" s="58" t="b">
        <f t="shared" si="35"/>
        <v>1</v>
      </c>
      <c r="AF35" s="58" t="b">
        <f t="shared" si="35"/>
        <v>1</v>
      </c>
      <c r="AG35" s="58" t="b">
        <f t="shared" si="35"/>
        <v>1</v>
      </c>
      <c r="AH35" s="58" t="b">
        <f t="shared" si="35"/>
        <v>1</v>
      </c>
    </row>
    <row r="36">
      <c r="A36" s="15"/>
      <c r="B36" s="59" t="str">
        <f t="shared" ref="B36:E36" si="36">B4</f>
        <v>Bedrock, DeFacto</v>
      </c>
      <c r="C36" s="60" t="str">
        <f t="shared" si="36"/>
        <v>Bedrock-Defacto-001/2</v>
      </c>
      <c r="D36" s="59" t="str">
        <f t="shared" si="36"/>
        <v>Open Node Enhancement - Leftover Payout</v>
      </c>
      <c r="E36" s="61">
        <f t="shared" si="36"/>
        <v>926</v>
      </c>
      <c r="F36" s="58" t="b">
        <f t="shared" ref="F36:AH36" si="37">if(indirect("'" &amp; F$31 &amp; "'!E" &amp; text(ROW( ) - 26,"#")),"",indirect("'" &amp; F$31 &amp; "'!F" &amp; text(ROW( ) - 26,"#")))</f>
        <v>1</v>
      </c>
      <c r="G36" s="58" t="b">
        <f t="shared" si="37"/>
        <v>1</v>
      </c>
      <c r="H36" s="58" t="b">
        <f t="shared" si="37"/>
        <v>1</v>
      </c>
      <c r="I36" s="58" t="b">
        <f t="shared" si="37"/>
        <v>1</v>
      </c>
      <c r="J36" s="58" t="b">
        <f t="shared" si="37"/>
        <v>1</v>
      </c>
      <c r="K36" s="58" t="b">
        <f t="shared" si="37"/>
        <v>1</v>
      </c>
      <c r="L36" s="58" t="b">
        <f t="shared" si="37"/>
        <v>1</v>
      </c>
      <c r="M36" s="58" t="b">
        <f t="shared" si="37"/>
        <v>1</v>
      </c>
      <c r="N36" s="58" t="b">
        <f t="shared" si="37"/>
        <v>1</v>
      </c>
      <c r="O36" s="58" t="b">
        <f t="shared" si="37"/>
        <v>1</v>
      </c>
      <c r="P36" s="58" t="b">
        <f t="shared" si="37"/>
        <v>1</v>
      </c>
      <c r="Q36" s="58" t="b">
        <f t="shared" si="37"/>
        <v>1</v>
      </c>
      <c r="R36" s="58" t="b">
        <f t="shared" si="37"/>
        <v>1</v>
      </c>
      <c r="S36" s="58" t="b">
        <f t="shared" si="37"/>
        <v>1</v>
      </c>
      <c r="T36" s="58" t="b">
        <f t="shared" si="37"/>
        <v>1</v>
      </c>
      <c r="U36" s="58" t="b">
        <f t="shared" si="37"/>
        <v>1</v>
      </c>
      <c r="V36" s="58" t="b">
        <f t="shared" si="37"/>
        <v>1</v>
      </c>
      <c r="W36" s="58" t="b">
        <f t="shared" si="37"/>
        <v>1</v>
      </c>
      <c r="X36" s="58" t="b">
        <f t="shared" si="37"/>
        <v>1</v>
      </c>
      <c r="Y36" s="58" t="b">
        <f t="shared" si="37"/>
        <v>1</v>
      </c>
      <c r="Z36" s="58" t="b">
        <f t="shared" si="37"/>
        <v>1</v>
      </c>
      <c r="AA36" s="58" t="b">
        <f t="shared" si="37"/>
        <v>1</v>
      </c>
      <c r="AB36" s="58" t="b">
        <f t="shared" si="37"/>
        <v>1</v>
      </c>
      <c r="AC36" s="58" t="b">
        <f t="shared" si="37"/>
        <v>1</v>
      </c>
      <c r="AD36" s="58" t="b">
        <f t="shared" si="37"/>
        <v>1</v>
      </c>
      <c r="AE36" s="58" t="b">
        <f t="shared" si="37"/>
        <v>1</v>
      </c>
      <c r="AF36" s="58" t="b">
        <f t="shared" si="37"/>
        <v>1</v>
      </c>
      <c r="AG36" s="58" t="b">
        <f t="shared" si="37"/>
        <v>1</v>
      </c>
      <c r="AH36" s="58" t="b">
        <f t="shared" si="37"/>
        <v>1</v>
      </c>
    </row>
    <row r="37">
      <c r="A37" s="15"/>
      <c r="B37" s="59" t="str">
        <f t="shared" ref="B37:E37" si="38">B5</f>
        <v>Bedrock, CryptoLogic, DeFacto, TFA</v>
      </c>
      <c r="C37" s="60" t="str">
        <f t="shared" si="38"/>
        <v>Bedrock-CryptoLogic-DeFacto-TFA-003</v>
      </c>
      <c r="D37" s="59" t="str">
        <f t="shared" si="38"/>
        <v>Open Node Continuity</v>
      </c>
      <c r="E37" s="61">
        <f t="shared" si="38"/>
        <v>360</v>
      </c>
      <c r="F37" s="58" t="b">
        <f t="shared" ref="F37:AH37" si="39">if(indirect("'" &amp; F$31 &amp; "'!E" &amp; text(ROW( ) - 26,"#")),"",indirect("'" &amp; F$31 &amp; "'!F" &amp; text(ROW( ) - 26,"#")))</f>
        <v>1</v>
      </c>
      <c r="G37" s="58" t="b">
        <f t="shared" si="39"/>
        <v>1</v>
      </c>
      <c r="H37" s="58" t="b">
        <f t="shared" si="39"/>
        <v>1</v>
      </c>
      <c r="I37" s="58" t="b">
        <f t="shared" si="39"/>
        <v>1</v>
      </c>
      <c r="J37" s="58" t="b">
        <f t="shared" si="39"/>
        <v>1</v>
      </c>
      <c r="K37" s="58" t="b">
        <f t="shared" si="39"/>
        <v>1</v>
      </c>
      <c r="L37" s="58" t="b">
        <f t="shared" si="39"/>
        <v>1</v>
      </c>
      <c r="M37" s="58" t="b">
        <f t="shared" si="39"/>
        <v>1</v>
      </c>
      <c r="N37" s="58" t="b">
        <f t="shared" si="39"/>
        <v>1</v>
      </c>
      <c r="O37" s="58" t="b">
        <f t="shared" si="39"/>
        <v>1</v>
      </c>
      <c r="P37" s="58" t="b">
        <f t="shared" si="39"/>
        <v>1</v>
      </c>
      <c r="Q37" s="58" t="b">
        <f t="shared" si="39"/>
        <v>1</v>
      </c>
      <c r="R37" s="58" t="b">
        <f t="shared" si="39"/>
        <v>1</v>
      </c>
      <c r="S37" s="58" t="b">
        <f t="shared" si="39"/>
        <v>1</v>
      </c>
      <c r="T37" s="58" t="b">
        <f t="shared" si="39"/>
        <v>1</v>
      </c>
      <c r="U37" s="58" t="b">
        <f t="shared" si="39"/>
        <v>1</v>
      </c>
      <c r="V37" s="58" t="b">
        <f t="shared" si="39"/>
        <v>1</v>
      </c>
      <c r="W37" s="58" t="b">
        <f t="shared" si="39"/>
        <v>1</v>
      </c>
      <c r="X37" s="58" t="b">
        <f t="shared" si="39"/>
        <v>1</v>
      </c>
      <c r="Y37" s="58" t="b">
        <f t="shared" si="39"/>
        <v>1</v>
      </c>
      <c r="Z37" s="58" t="b">
        <f t="shared" si="39"/>
        <v>1</v>
      </c>
      <c r="AA37" s="58" t="b">
        <f t="shared" si="39"/>
        <v>1</v>
      </c>
      <c r="AB37" s="58" t="b">
        <f t="shared" si="39"/>
        <v>1</v>
      </c>
      <c r="AC37" s="58" t="b">
        <f t="shared" si="39"/>
        <v>1</v>
      </c>
      <c r="AD37" s="58" t="b">
        <f t="shared" si="39"/>
        <v>1</v>
      </c>
      <c r="AE37" s="58" t="b">
        <f t="shared" si="39"/>
        <v>1</v>
      </c>
      <c r="AF37" s="58" t="b">
        <f t="shared" si="39"/>
        <v>1</v>
      </c>
      <c r="AG37" s="58" t="b">
        <f t="shared" si="39"/>
        <v>1</v>
      </c>
      <c r="AH37" s="58" t="b">
        <f t="shared" si="39"/>
        <v>1</v>
      </c>
    </row>
    <row r="38">
      <c r="A38" s="15"/>
      <c r="B38" s="59" t="str">
        <f t="shared" ref="B38:E38" si="40">B6</f>
        <v>LUCIAP</v>
      </c>
      <c r="C38" s="60" t="str">
        <f t="shared" si="40"/>
        <v>LUCIAP-001</v>
      </c>
      <c r="D38" s="59" t="str">
        <f t="shared" si="40"/>
        <v>FAT Wallet Ledger Nano Support</v>
      </c>
      <c r="E38" s="61">
        <f t="shared" si="40"/>
        <v>1876</v>
      </c>
      <c r="F38" s="58" t="b">
        <f t="shared" ref="F38:AH38" si="41">if(indirect("'" &amp; F$31 &amp; "'!E" &amp; text(ROW( ) - 26,"#")),"",indirect("'" &amp; F$31 &amp; "'!F" &amp; text(ROW( ) - 26,"#")))</f>
        <v>1</v>
      </c>
      <c r="G38" s="58" t="b">
        <f t="shared" si="41"/>
        <v>1</v>
      </c>
      <c r="H38" s="58" t="b">
        <f t="shared" si="41"/>
        <v>1</v>
      </c>
      <c r="I38" s="58" t="b">
        <f t="shared" si="41"/>
        <v>1</v>
      </c>
      <c r="J38" s="58" t="b">
        <f t="shared" si="41"/>
        <v>1</v>
      </c>
      <c r="K38" s="58" t="b">
        <f t="shared" si="41"/>
        <v>1</v>
      </c>
      <c r="L38" s="58" t="b">
        <f t="shared" si="41"/>
        <v>1</v>
      </c>
      <c r="M38" s="58" t="b">
        <f t="shared" si="41"/>
        <v>1</v>
      </c>
      <c r="N38" s="58" t="b">
        <f t="shared" si="41"/>
        <v>1</v>
      </c>
      <c r="O38" s="58" t="b">
        <f t="shared" si="41"/>
        <v>1</v>
      </c>
      <c r="P38" s="58" t="b">
        <f t="shared" si="41"/>
        <v>1</v>
      </c>
      <c r="Q38" s="58" t="b">
        <f t="shared" si="41"/>
        <v>1</v>
      </c>
      <c r="R38" s="58" t="b">
        <f t="shared" si="41"/>
        <v>1</v>
      </c>
      <c r="S38" s="58" t="b">
        <f t="shared" si="41"/>
        <v>1</v>
      </c>
      <c r="T38" s="58" t="b">
        <f t="shared" si="41"/>
        <v>1</v>
      </c>
      <c r="U38" s="58" t="b">
        <f t="shared" si="41"/>
        <v>1</v>
      </c>
      <c r="V38" s="58" t="b">
        <f t="shared" si="41"/>
        <v>1</v>
      </c>
      <c r="W38" s="58" t="b">
        <f t="shared" si="41"/>
        <v>1</v>
      </c>
      <c r="X38" s="58" t="b">
        <f t="shared" si="41"/>
        <v>1</v>
      </c>
      <c r="Y38" s="58" t="b">
        <f t="shared" si="41"/>
        <v>1</v>
      </c>
      <c r="Z38" s="58" t="b">
        <f t="shared" si="41"/>
        <v>1</v>
      </c>
      <c r="AA38" s="58" t="b">
        <f t="shared" si="41"/>
        <v>1</v>
      </c>
      <c r="AB38" s="58" t="b">
        <f t="shared" si="41"/>
        <v>1</v>
      </c>
      <c r="AC38" s="58" t="b">
        <f t="shared" si="41"/>
        <v>1</v>
      </c>
      <c r="AD38" s="58" t="b">
        <f t="shared" si="41"/>
        <v>1</v>
      </c>
      <c r="AE38" s="58" t="b">
        <f t="shared" si="41"/>
        <v>1</v>
      </c>
      <c r="AF38" s="58" t="b">
        <f t="shared" si="41"/>
        <v>1</v>
      </c>
      <c r="AG38" s="58" t="b">
        <f t="shared" si="41"/>
        <v>1</v>
      </c>
      <c r="AH38" s="58" t="b">
        <f t="shared" si="41"/>
        <v>1</v>
      </c>
    </row>
    <row r="39">
      <c r="A39" s="15"/>
      <c r="B39" s="59" t="str">
        <f t="shared" ref="B39:E39" si="42">B7</f>
        <v>Go Immutable</v>
      </c>
      <c r="C39" s="60" t="str">
        <f t="shared" si="42"/>
        <v>Go-Immutable-001</v>
      </c>
      <c r="D39" s="59" t="str">
        <f t="shared" si="42"/>
        <v>Comprehensive Market Strategy &amp; Execution</v>
      </c>
      <c r="E39" s="61">
        <f t="shared" si="42"/>
        <v>20000</v>
      </c>
      <c r="F39" s="58" t="str">
        <f t="shared" ref="F39:AH39" si="43">if(indirect("'" &amp; F$31 &amp; "'!E" &amp; text(ROW( ) - 26,"#")),"",indirect("'" &amp; F$31 &amp; "'!F" &amp; text(ROW( ) - 26,"#")))</f>
        <v/>
      </c>
      <c r="G39" s="58" t="b">
        <f t="shared" si="43"/>
        <v>1</v>
      </c>
      <c r="H39" s="58" t="b">
        <f t="shared" si="43"/>
        <v>1</v>
      </c>
      <c r="I39" s="58" t="b">
        <f t="shared" si="43"/>
        <v>1</v>
      </c>
      <c r="J39" s="58" t="b">
        <f t="shared" si="43"/>
        <v>1</v>
      </c>
      <c r="K39" s="58" t="b">
        <f t="shared" si="43"/>
        <v>1</v>
      </c>
      <c r="L39" s="58" t="b">
        <f t="shared" si="43"/>
        <v>1</v>
      </c>
      <c r="M39" s="58" t="b">
        <f t="shared" si="43"/>
        <v>1</v>
      </c>
      <c r="N39" s="58" t="b">
        <f t="shared" si="43"/>
        <v>1</v>
      </c>
      <c r="O39" s="58" t="b">
        <f t="shared" si="43"/>
        <v>1</v>
      </c>
      <c r="P39" s="58" t="b">
        <f t="shared" si="43"/>
        <v>1</v>
      </c>
      <c r="Q39" s="58" t="b">
        <f t="shared" si="43"/>
        <v>1</v>
      </c>
      <c r="R39" s="58" t="b">
        <f t="shared" si="43"/>
        <v>1</v>
      </c>
      <c r="S39" s="58" t="b">
        <f t="shared" si="43"/>
        <v>1</v>
      </c>
      <c r="T39" s="58" t="b">
        <f t="shared" si="43"/>
        <v>1</v>
      </c>
      <c r="U39" s="58" t="b">
        <f t="shared" si="43"/>
        <v>1</v>
      </c>
      <c r="V39" s="58" t="b">
        <f t="shared" si="43"/>
        <v>1</v>
      </c>
      <c r="W39" s="58" t="b">
        <f t="shared" si="43"/>
        <v>1</v>
      </c>
      <c r="X39" s="58" t="b">
        <f t="shared" si="43"/>
        <v>1</v>
      </c>
      <c r="Y39" s="58" t="b">
        <f t="shared" si="43"/>
        <v>1</v>
      </c>
      <c r="Z39" s="58" t="b">
        <f t="shared" si="43"/>
        <v>1</v>
      </c>
      <c r="AA39" s="58" t="b">
        <f t="shared" si="43"/>
        <v>1</v>
      </c>
      <c r="AB39" s="58" t="b">
        <f t="shared" si="43"/>
        <v>1</v>
      </c>
      <c r="AC39" s="58" t="b">
        <f t="shared" si="43"/>
        <v>1</v>
      </c>
      <c r="AD39" s="58" t="b">
        <f t="shared" si="43"/>
        <v>1</v>
      </c>
      <c r="AE39" s="58" t="b">
        <f t="shared" si="43"/>
        <v>1</v>
      </c>
      <c r="AF39" s="58" t="b">
        <f t="shared" si="43"/>
        <v>1</v>
      </c>
      <c r="AG39" s="58" t="b">
        <f t="shared" si="43"/>
        <v>1</v>
      </c>
      <c r="AH39" s="58" t="b">
        <f t="shared" si="43"/>
        <v>1</v>
      </c>
    </row>
    <row r="40">
      <c r="A40" s="15"/>
      <c r="B40" s="59" t="str">
        <f t="shared" ref="B40:E40" si="44">B8</f>
        <v>Anchorblock</v>
      </c>
      <c r="C40" s="60" t="str">
        <f t="shared" si="44"/>
        <v>Anchorblock-002</v>
      </c>
      <c r="D40" s="59" t="str">
        <f t="shared" si="44"/>
        <v>Daily Digest</v>
      </c>
      <c r="E40" s="61">
        <f t="shared" si="44"/>
        <v>260</v>
      </c>
      <c r="F40" s="58" t="b">
        <f t="shared" ref="F40:AH40" si="45">if(indirect("'" &amp; F$31 &amp; "'!E" &amp; text(ROW( ) - 26,"#")),"",indirect("'" &amp; F$31 &amp; "'!F" &amp; text(ROW( ) - 26,"#")))</f>
        <v>1</v>
      </c>
      <c r="G40" s="58" t="b">
        <f t="shared" si="45"/>
        <v>1</v>
      </c>
      <c r="H40" s="58" t="b">
        <f t="shared" si="45"/>
        <v>1</v>
      </c>
      <c r="I40" s="58" t="b">
        <f t="shared" si="45"/>
        <v>1</v>
      </c>
      <c r="J40" s="58" t="b">
        <f t="shared" si="45"/>
        <v>1</v>
      </c>
      <c r="K40" s="58" t="b">
        <f t="shared" si="45"/>
        <v>1</v>
      </c>
      <c r="L40" s="58" t="b">
        <f t="shared" si="45"/>
        <v>1</v>
      </c>
      <c r="M40" s="58" t="b">
        <f t="shared" si="45"/>
        <v>1</v>
      </c>
      <c r="N40" s="58" t="b">
        <f t="shared" si="45"/>
        <v>1</v>
      </c>
      <c r="O40" s="58" t="b">
        <f t="shared" si="45"/>
        <v>1</v>
      </c>
      <c r="P40" s="58" t="b">
        <f t="shared" si="45"/>
        <v>1</v>
      </c>
      <c r="Q40" s="58" t="b">
        <f t="shared" si="45"/>
        <v>1</v>
      </c>
      <c r="R40" s="58" t="b">
        <f t="shared" si="45"/>
        <v>1</v>
      </c>
      <c r="S40" s="58" t="b">
        <f t="shared" si="45"/>
        <v>1</v>
      </c>
      <c r="T40" s="58" t="b">
        <f t="shared" si="45"/>
        <v>1</v>
      </c>
      <c r="U40" s="58" t="b">
        <f t="shared" si="45"/>
        <v>1</v>
      </c>
      <c r="V40" s="58" t="b">
        <f t="shared" si="45"/>
        <v>1</v>
      </c>
      <c r="W40" s="58" t="b">
        <f t="shared" si="45"/>
        <v>1</v>
      </c>
      <c r="X40" s="58" t="b">
        <f t="shared" si="45"/>
        <v>1</v>
      </c>
      <c r="Y40" s="58" t="b">
        <f t="shared" si="45"/>
        <v>1</v>
      </c>
      <c r="Z40" s="58" t="b">
        <f t="shared" si="45"/>
        <v>1</v>
      </c>
      <c r="AA40" s="58" t="b">
        <f t="shared" si="45"/>
        <v>1</v>
      </c>
      <c r="AB40" s="58" t="b">
        <f t="shared" si="45"/>
        <v>1</v>
      </c>
      <c r="AC40" s="58" t="b">
        <f t="shared" si="45"/>
        <v>1</v>
      </c>
      <c r="AD40" s="58" t="b">
        <f t="shared" si="45"/>
        <v>1</v>
      </c>
      <c r="AE40" s="58" t="b">
        <f t="shared" si="45"/>
        <v>1</v>
      </c>
      <c r="AF40" s="58" t="b">
        <f t="shared" si="45"/>
        <v>1</v>
      </c>
      <c r="AG40" s="58" t="b">
        <f t="shared" si="45"/>
        <v>1</v>
      </c>
      <c r="AH40" s="58" t="b">
        <f t="shared" si="45"/>
        <v>1</v>
      </c>
    </row>
    <row r="41">
      <c r="A41" s="15"/>
      <c r="B41" s="59" t="str">
        <f t="shared" ref="B41:E41" si="46">B9</f>
        <v>Federate This</v>
      </c>
      <c r="C41" s="60" t="str">
        <f t="shared" si="46"/>
        <v>Federate-this-001</v>
      </c>
      <c r="D41" s="59" t="str">
        <f t="shared" si="46"/>
        <v>Off-Blocks</v>
      </c>
      <c r="E41" s="61">
        <f t="shared" si="46"/>
        <v>3295</v>
      </c>
      <c r="F41" s="58" t="b">
        <f t="shared" ref="F41:AH41" si="47">if(indirect("'" &amp; F$31 &amp; "'!E" &amp; text(ROW( ) - 26,"#")),"",indirect("'" &amp; F$31 &amp; "'!F" &amp; text(ROW( ) - 26,"#")))</f>
        <v>1</v>
      </c>
      <c r="G41" s="58" t="str">
        <f t="shared" si="47"/>
        <v/>
      </c>
      <c r="H41" s="58" t="b">
        <f t="shared" si="47"/>
        <v>1</v>
      </c>
      <c r="I41" s="58" t="b">
        <f t="shared" si="47"/>
        <v>1</v>
      </c>
      <c r="J41" s="58" t="b">
        <f t="shared" si="47"/>
        <v>1</v>
      </c>
      <c r="K41" s="58" t="b">
        <f t="shared" si="47"/>
        <v>1</v>
      </c>
      <c r="L41" s="58" t="b">
        <f t="shared" si="47"/>
        <v>1</v>
      </c>
      <c r="M41" s="58" t="b">
        <f t="shared" si="47"/>
        <v>1</v>
      </c>
      <c r="N41" s="58" t="b">
        <f t="shared" si="47"/>
        <v>1</v>
      </c>
      <c r="O41" s="58" t="b">
        <f t="shared" si="47"/>
        <v>1</v>
      </c>
      <c r="P41" s="58" t="b">
        <f t="shared" si="47"/>
        <v>1</v>
      </c>
      <c r="Q41" s="58" t="b">
        <f t="shared" si="47"/>
        <v>1</v>
      </c>
      <c r="R41" s="58" t="b">
        <f t="shared" si="47"/>
        <v>1</v>
      </c>
      <c r="S41" s="58" t="b">
        <f t="shared" si="47"/>
        <v>1</v>
      </c>
      <c r="T41" s="58" t="b">
        <f t="shared" si="47"/>
        <v>1</v>
      </c>
      <c r="U41" s="58" t="b">
        <f t="shared" si="47"/>
        <v>1</v>
      </c>
      <c r="V41" s="58" t="b">
        <f t="shared" si="47"/>
        <v>1</v>
      </c>
      <c r="W41" s="58" t="b">
        <f t="shared" si="47"/>
        <v>1</v>
      </c>
      <c r="X41" s="58" t="b">
        <f t="shared" si="47"/>
        <v>1</v>
      </c>
      <c r="Y41" s="58" t="b">
        <f t="shared" si="47"/>
        <v>1</v>
      </c>
      <c r="Z41" s="58" t="b">
        <f t="shared" si="47"/>
        <v>1</v>
      </c>
      <c r="AA41" s="58" t="b">
        <f t="shared" si="47"/>
        <v>1</v>
      </c>
      <c r="AB41" s="58" t="b">
        <f t="shared" si="47"/>
        <v>1</v>
      </c>
      <c r="AC41" s="58" t="b">
        <f t="shared" si="47"/>
        <v>1</v>
      </c>
      <c r="AD41" s="58" t="b">
        <f t="shared" si="47"/>
        <v>1</v>
      </c>
      <c r="AE41" s="58" t="b">
        <f t="shared" si="47"/>
        <v>1</v>
      </c>
      <c r="AF41" s="58" t="b">
        <f t="shared" si="47"/>
        <v>1</v>
      </c>
      <c r="AG41" s="58" t="b">
        <f t="shared" si="47"/>
        <v>1</v>
      </c>
      <c r="AH41" s="58" t="b">
        <f t="shared" si="47"/>
        <v>1</v>
      </c>
    </row>
    <row r="42">
      <c r="A42" s="15"/>
      <c r="B42" s="59" t="str">
        <f t="shared" ref="B42:E42" si="48">B10</f>
        <v>Prestige IT</v>
      </c>
      <c r="C42" s="60" t="str">
        <f t="shared" si="48"/>
        <v>Prestige-IT-002</v>
      </c>
      <c r="D42" s="59" t="str">
        <f t="shared" si="48"/>
        <v>Topaz Factom Integration</v>
      </c>
      <c r="E42" s="61">
        <f t="shared" si="48"/>
        <v>8838</v>
      </c>
      <c r="F42" s="58" t="b">
        <f t="shared" ref="F42:AH42" si="49">if(indirect("'" &amp; F$31 &amp; "'!E" &amp; text(ROW( ) - 26,"#")),"",indirect("'" &amp; F$31 &amp; "'!F" &amp; text(ROW( ) - 26,"#")))</f>
        <v>1</v>
      </c>
      <c r="G42" s="58" t="b">
        <f t="shared" si="49"/>
        <v>1</v>
      </c>
      <c r="H42" s="58" t="b">
        <f t="shared" si="49"/>
        <v>1</v>
      </c>
      <c r="I42" s="58" t="b">
        <f t="shared" si="49"/>
        <v>1</v>
      </c>
      <c r="J42" s="58" t="b">
        <f t="shared" si="49"/>
        <v>1</v>
      </c>
      <c r="K42" s="58" t="b">
        <f t="shared" si="49"/>
        <v>1</v>
      </c>
      <c r="L42" s="58" t="b">
        <f t="shared" si="49"/>
        <v>1</v>
      </c>
      <c r="M42" s="58" t="b">
        <f t="shared" si="49"/>
        <v>1</v>
      </c>
      <c r="N42" s="58" t="b">
        <f t="shared" si="49"/>
        <v>1</v>
      </c>
      <c r="O42" s="58" t="b">
        <f t="shared" si="49"/>
        <v>1</v>
      </c>
      <c r="P42" s="58" t="b">
        <f t="shared" si="49"/>
        <v>1</v>
      </c>
      <c r="Q42" s="58" t="b">
        <f t="shared" si="49"/>
        <v>1</v>
      </c>
      <c r="R42" s="58" t="b">
        <f t="shared" si="49"/>
        <v>1</v>
      </c>
      <c r="S42" s="58" t="b">
        <f t="shared" si="49"/>
        <v>1</v>
      </c>
      <c r="T42" s="58" t="b">
        <f t="shared" si="49"/>
        <v>1</v>
      </c>
      <c r="U42" s="58" t="b">
        <f t="shared" si="49"/>
        <v>1</v>
      </c>
      <c r="V42" s="58" t="b">
        <f t="shared" si="49"/>
        <v>1</v>
      </c>
      <c r="W42" s="58" t="b">
        <f t="shared" si="49"/>
        <v>1</v>
      </c>
      <c r="X42" s="58" t="b">
        <f t="shared" si="49"/>
        <v>1</v>
      </c>
      <c r="Y42" s="58" t="str">
        <f t="shared" si="49"/>
        <v/>
      </c>
      <c r="Z42" s="58" t="b">
        <f t="shared" si="49"/>
        <v>1</v>
      </c>
      <c r="AA42" s="58" t="b">
        <f t="shared" si="49"/>
        <v>1</v>
      </c>
      <c r="AB42" s="58" t="b">
        <f t="shared" si="49"/>
        <v>1</v>
      </c>
      <c r="AC42" s="58" t="str">
        <f t="shared" si="49"/>
        <v/>
      </c>
      <c r="AD42" s="58" t="b">
        <f t="shared" si="49"/>
        <v>1</v>
      </c>
      <c r="AE42" s="58" t="b">
        <f t="shared" si="49"/>
        <v>1</v>
      </c>
      <c r="AF42" s="58" t="b">
        <f t="shared" si="49"/>
        <v>1</v>
      </c>
      <c r="AG42" s="58" t="b">
        <f t="shared" si="49"/>
        <v>1</v>
      </c>
      <c r="AH42" s="58" t="b">
        <f t="shared" si="49"/>
        <v>1</v>
      </c>
    </row>
    <row r="43">
      <c r="A43" s="15"/>
      <c r="B43" s="59" t="str">
        <f t="shared" ref="B43:E43" si="50">B11</f>
        <v>Stamp IT</v>
      </c>
      <c r="C43" s="60" t="str">
        <f t="shared" si="50"/>
        <v>Stamp-IT-002</v>
      </c>
      <c r="D43" s="59" t="str">
        <f t="shared" si="50"/>
        <v>IoT Gateway for Factom®</v>
      </c>
      <c r="E43" s="61">
        <f t="shared" si="50"/>
        <v>6000</v>
      </c>
      <c r="F43" s="58" t="b">
        <f t="shared" ref="F43:AH43" si="51">if(indirect("'" &amp; F$31 &amp; "'!E" &amp; text(ROW( ) - 26,"#")),"",indirect("'" &amp; F$31 &amp; "'!F" &amp; text(ROW( ) - 26,"#")))</f>
        <v>1</v>
      </c>
      <c r="G43" s="58" t="b">
        <f t="shared" si="51"/>
        <v>1</v>
      </c>
      <c r="H43" s="58" t="b">
        <f t="shared" si="51"/>
        <v>1</v>
      </c>
      <c r="I43" s="58" t="b">
        <f t="shared" si="51"/>
        <v>1</v>
      </c>
      <c r="J43" s="58" t="b">
        <f t="shared" si="51"/>
        <v>1</v>
      </c>
      <c r="K43" s="58" t="b">
        <f t="shared" si="51"/>
        <v>1</v>
      </c>
      <c r="L43" s="58" t="b">
        <f t="shared" si="51"/>
        <v>1</v>
      </c>
      <c r="M43" s="58" t="b">
        <f t="shared" si="51"/>
        <v>1</v>
      </c>
      <c r="N43" s="58" t="b">
        <f t="shared" si="51"/>
        <v>1</v>
      </c>
      <c r="O43" s="58" t="b">
        <f t="shared" si="51"/>
        <v>1</v>
      </c>
      <c r="P43" s="58" t="b">
        <f t="shared" si="51"/>
        <v>1</v>
      </c>
      <c r="Q43" s="58" t="b">
        <f t="shared" si="51"/>
        <v>1</v>
      </c>
      <c r="R43" s="58" t="b">
        <f t="shared" si="51"/>
        <v>1</v>
      </c>
      <c r="S43" s="58" t="b">
        <f t="shared" si="51"/>
        <v>1</v>
      </c>
      <c r="T43" s="58" t="b">
        <f t="shared" si="51"/>
        <v>1</v>
      </c>
      <c r="U43" s="58" t="b">
        <f t="shared" si="51"/>
        <v>1</v>
      </c>
      <c r="V43" s="58" t="b">
        <f t="shared" si="51"/>
        <v>1</v>
      </c>
      <c r="W43" s="58" t="b">
        <f t="shared" si="51"/>
        <v>1</v>
      </c>
      <c r="X43" s="58" t="b">
        <f t="shared" si="51"/>
        <v>1</v>
      </c>
      <c r="Y43" s="58" t="str">
        <f t="shared" si="51"/>
        <v/>
      </c>
      <c r="Z43" s="58" t="b">
        <f t="shared" si="51"/>
        <v>1</v>
      </c>
      <c r="AA43" s="58" t="b">
        <f t="shared" si="51"/>
        <v>1</v>
      </c>
      <c r="AB43" s="58" t="b">
        <f t="shared" si="51"/>
        <v>1</v>
      </c>
      <c r="AC43" s="58" t="str">
        <f t="shared" si="51"/>
        <v/>
      </c>
      <c r="AD43" s="58" t="b">
        <f t="shared" si="51"/>
        <v>0</v>
      </c>
      <c r="AE43" s="58" t="b">
        <f t="shared" si="51"/>
        <v>1</v>
      </c>
      <c r="AF43" s="58" t="b">
        <f t="shared" si="51"/>
        <v>1</v>
      </c>
      <c r="AG43" s="58" t="b">
        <f t="shared" si="51"/>
        <v>1</v>
      </c>
      <c r="AH43" s="58" t="b">
        <f t="shared" si="51"/>
        <v>1</v>
      </c>
    </row>
    <row r="44">
      <c r="A44" s="15"/>
      <c r="B44" s="59" t="str">
        <f t="shared" ref="B44:E44" si="52">B12</f>
        <v>Layertech</v>
      </c>
      <c r="C44" s="60" t="str">
        <f t="shared" si="52"/>
        <v>Layertech-002</v>
      </c>
      <c r="D44" s="59" t="str">
        <f t="shared" si="52"/>
        <v>Core Code Development - Continuation</v>
      </c>
      <c r="E44" s="61">
        <f t="shared" si="52"/>
        <v>3600</v>
      </c>
      <c r="F44" s="58" t="b">
        <f t="shared" ref="F44:AH44" si="53">if(indirect("'" &amp; F$31 &amp; "'!E" &amp; text(ROW( ) - 26,"#")),"",indirect("'" &amp; F$31 &amp; "'!F" &amp; text(ROW( ) - 26,"#")))</f>
        <v>1</v>
      </c>
      <c r="G44" s="58" t="b">
        <f t="shared" si="53"/>
        <v>1</v>
      </c>
      <c r="H44" s="58" t="b">
        <f t="shared" si="53"/>
        <v>1</v>
      </c>
      <c r="I44" s="58" t="b">
        <f t="shared" si="53"/>
        <v>1</v>
      </c>
      <c r="J44" s="58" t="b">
        <f t="shared" si="53"/>
        <v>1</v>
      </c>
      <c r="K44" s="58" t="b">
        <f t="shared" si="53"/>
        <v>1</v>
      </c>
      <c r="L44" s="58" t="b">
        <f t="shared" si="53"/>
        <v>1</v>
      </c>
      <c r="M44" s="58" t="b">
        <f t="shared" si="53"/>
        <v>1</v>
      </c>
      <c r="N44" s="58" t="b">
        <f t="shared" si="53"/>
        <v>1</v>
      </c>
      <c r="O44" s="58" t="b">
        <f t="shared" si="53"/>
        <v>1</v>
      </c>
      <c r="P44" s="58" t="b">
        <f t="shared" si="53"/>
        <v>1</v>
      </c>
      <c r="Q44" s="58" t="b">
        <f t="shared" si="53"/>
        <v>1</v>
      </c>
      <c r="R44" s="58" t="b">
        <f t="shared" si="53"/>
        <v>1</v>
      </c>
      <c r="S44" s="58" t="b">
        <f t="shared" si="53"/>
        <v>1</v>
      </c>
      <c r="T44" s="58" t="b">
        <f t="shared" si="53"/>
        <v>1</v>
      </c>
      <c r="U44" s="58" t="b">
        <f t="shared" si="53"/>
        <v>1</v>
      </c>
      <c r="V44" s="58" t="b">
        <f t="shared" si="53"/>
        <v>1</v>
      </c>
      <c r="W44" s="58" t="b">
        <f t="shared" si="53"/>
        <v>1</v>
      </c>
      <c r="X44" s="58" t="b">
        <f t="shared" si="53"/>
        <v>1</v>
      </c>
      <c r="Y44" s="58" t="b">
        <f t="shared" si="53"/>
        <v>1</v>
      </c>
      <c r="Z44" s="58" t="b">
        <f t="shared" si="53"/>
        <v>1</v>
      </c>
      <c r="AA44" s="58" t="b">
        <f t="shared" si="53"/>
        <v>1</v>
      </c>
      <c r="AB44" s="58" t="b">
        <f t="shared" si="53"/>
        <v>1</v>
      </c>
      <c r="AC44" s="58" t="b">
        <f t="shared" si="53"/>
        <v>0</v>
      </c>
      <c r="AD44" s="58" t="b">
        <f t="shared" si="53"/>
        <v>1</v>
      </c>
      <c r="AE44" s="58" t="b">
        <f t="shared" si="53"/>
        <v>1</v>
      </c>
      <c r="AF44" s="58" t="b">
        <f t="shared" si="53"/>
        <v>1</v>
      </c>
      <c r="AG44" s="58" t="b">
        <f t="shared" si="53"/>
        <v>1</v>
      </c>
      <c r="AH44" s="58" t="b">
        <f t="shared" si="53"/>
        <v>1</v>
      </c>
    </row>
    <row r="45">
      <c r="A45" s="15"/>
      <c r="B45" s="59" t="str">
        <f t="shared" ref="B45:E45" si="54">B13</f>
        <v>Factomize</v>
      </c>
      <c r="C45" s="60" t="str">
        <f t="shared" si="54"/>
        <v>Factomize-003</v>
      </c>
      <c r="D45" s="59" t="str">
        <f t="shared" si="54"/>
        <v>Automated Grant System</v>
      </c>
      <c r="E45" s="61">
        <f t="shared" si="54"/>
        <v>1980</v>
      </c>
      <c r="F45" s="58" t="b">
        <f t="shared" ref="F45:AH45" si="55">if(indirect("'" &amp; F$31 &amp; "'!E" &amp; text(ROW( ) - 26,"#")),"",indirect("'" &amp; F$31 &amp; "'!F" &amp; text(ROW( ) - 26,"#")))</f>
        <v>1</v>
      </c>
      <c r="G45" s="58" t="b">
        <f t="shared" si="55"/>
        <v>1</v>
      </c>
      <c r="H45" s="58" t="b">
        <f t="shared" si="55"/>
        <v>1</v>
      </c>
      <c r="I45" s="58" t="b">
        <f t="shared" si="55"/>
        <v>1</v>
      </c>
      <c r="J45" s="58" t="b">
        <f t="shared" si="55"/>
        <v>1</v>
      </c>
      <c r="K45" s="58" t="b">
        <f t="shared" si="55"/>
        <v>1</v>
      </c>
      <c r="L45" s="58" t="b">
        <f t="shared" si="55"/>
        <v>1</v>
      </c>
      <c r="M45" s="58" t="b">
        <f t="shared" si="55"/>
        <v>1</v>
      </c>
      <c r="N45" s="58" t="b">
        <f t="shared" si="55"/>
        <v>1</v>
      </c>
      <c r="O45" s="58" t="b">
        <f t="shared" si="55"/>
        <v>1</v>
      </c>
      <c r="P45" s="58" t="b">
        <f t="shared" si="55"/>
        <v>1</v>
      </c>
      <c r="Q45" s="58" t="b">
        <f t="shared" si="55"/>
        <v>1</v>
      </c>
      <c r="R45" s="58" t="b">
        <f t="shared" si="55"/>
        <v>1</v>
      </c>
      <c r="S45" s="58" t="b">
        <f t="shared" si="55"/>
        <v>1</v>
      </c>
      <c r="T45" s="58" t="b">
        <f t="shared" si="55"/>
        <v>1</v>
      </c>
      <c r="U45" s="58" t="b">
        <f t="shared" si="55"/>
        <v>1</v>
      </c>
      <c r="V45" s="58" t="b">
        <f t="shared" si="55"/>
        <v>1</v>
      </c>
      <c r="W45" s="58" t="b">
        <f t="shared" si="55"/>
        <v>1</v>
      </c>
      <c r="X45" s="58" t="b">
        <f t="shared" si="55"/>
        <v>1</v>
      </c>
      <c r="Y45" s="58" t="b">
        <f t="shared" si="55"/>
        <v>1</v>
      </c>
      <c r="Z45" s="58" t="b">
        <f t="shared" si="55"/>
        <v>1</v>
      </c>
      <c r="AA45" s="58" t="b">
        <f t="shared" si="55"/>
        <v>1</v>
      </c>
      <c r="AB45" s="58" t="b">
        <f t="shared" si="55"/>
        <v>1</v>
      </c>
      <c r="AC45" s="58" t="b">
        <f t="shared" si="55"/>
        <v>1</v>
      </c>
      <c r="AD45" s="58" t="b">
        <f t="shared" si="55"/>
        <v>1</v>
      </c>
      <c r="AE45" s="58" t="b">
        <f t="shared" si="55"/>
        <v>1</v>
      </c>
      <c r="AF45" s="58" t="b">
        <f t="shared" si="55"/>
        <v>1</v>
      </c>
      <c r="AG45" s="58" t="b">
        <f t="shared" si="55"/>
        <v>1</v>
      </c>
      <c r="AH45" s="58" t="b">
        <f t="shared" si="55"/>
        <v>1</v>
      </c>
    </row>
    <row r="46">
      <c r="A46" s="15"/>
      <c r="B46" s="59" t="str">
        <f t="shared" ref="B46:E46" si="56">B14</f>
        <v>Defacto</v>
      </c>
      <c r="C46" s="60" t="str">
        <f t="shared" si="56"/>
        <v>Defacto-001/2</v>
      </c>
      <c r="D46" s="59" t="str">
        <f t="shared" si="56"/>
        <v>Factom Open API - Sprint 2 (Admin API, Web UI, Callbacks)</v>
      </c>
      <c r="E46" s="61">
        <f t="shared" si="56"/>
        <v>5000</v>
      </c>
      <c r="F46" s="58" t="b">
        <f t="shared" ref="F46:AH46" si="57">if(indirect("'" &amp; F$31 &amp; "'!E" &amp; text(ROW( ) - 26,"#")),"",indirect("'" &amp; F$31 &amp; "'!F" &amp; text(ROW( ) - 26,"#")))</f>
        <v>1</v>
      </c>
      <c r="G46" s="58" t="b">
        <f t="shared" si="57"/>
        <v>1</v>
      </c>
      <c r="H46" s="58" t="b">
        <f t="shared" si="57"/>
        <v>1</v>
      </c>
      <c r="I46" s="58" t="b">
        <f t="shared" si="57"/>
        <v>1</v>
      </c>
      <c r="J46" s="58" t="b">
        <f t="shared" si="57"/>
        <v>1</v>
      </c>
      <c r="K46" s="58" t="b">
        <f t="shared" si="57"/>
        <v>1</v>
      </c>
      <c r="L46" s="58" t="b">
        <f t="shared" si="57"/>
        <v>1</v>
      </c>
      <c r="M46" s="58" t="b">
        <f t="shared" si="57"/>
        <v>1</v>
      </c>
      <c r="N46" s="58" t="b">
        <f t="shared" si="57"/>
        <v>1</v>
      </c>
      <c r="O46" s="58" t="b">
        <f t="shared" si="57"/>
        <v>1</v>
      </c>
      <c r="P46" s="58" t="b">
        <f t="shared" si="57"/>
        <v>1</v>
      </c>
      <c r="Q46" s="58" t="b">
        <f t="shared" si="57"/>
        <v>1</v>
      </c>
      <c r="R46" s="58" t="b">
        <f t="shared" si="57"/>
        <v>1</v>
      </c>
      <c r="S46" s="58" t="b">
        <f t="shared" si="57"/>
        <v>1</v>
      </c>
      <c r="T46" s="58" t="b">
        <f t="shared" si="57"/>
        <v>1</v>
      </c>
      <c r="U46" s="58" t="b">
        <f t="shared" si="57"/>
        <v>1</v>
      </c>
      <c r="V46" s="58" t="b">
        <f t="shared" si="57"/>
        <v>1</v>
      </c>
      <c r="W46" s="58" t="b">
        <f t="shared" si="57"/>
        <v>1</v>
      </c>
      <c r="X46" s="58" t="b">
        <f t="shared" si="57"/>
        <v>1</v>
      </c>
      <c r="Y46" s="58" t="b">
        <f t="shared" si="57"/>
        <v>1</v>
      </c>
      <c r="Z46" s="58" t="b">
        <f t="shared" si="57"/>
        <v>1</v>
      </c>
      <c r="AA46" s="58" t="b">
        <f t="shared" si="57"/>
        <v>1</v>
      </c>
      <c r="AB46" s="58" t="b">
        <f t="shared" si="57"/>
        <v>1</v>
      </c>
      <c r="AC46" s="58" t="b">
        <f t="shared" si="57"/>
        <v>1</v>
      </c>
      <c r="AD46" s="58" t="b">
        <f t="shared" si="57"/>
        <v>1</v>
      </c>
      <c r="AE46" s="58" t="b">
        <f t="shared" si="57"/>
        <v>1</v>
      </c>
      <c r="AF46" s="58" t="b">
        <f t="shared" si="57"/>
        <v>1</v>
      </c>
      <c r="AG46" s="58" t="b">
        <f t="shared" si="57"/>
        <v>1</v>
      </c>
      <c r="AH46" s="58" t="b">
        <f t="shared" si="57"/>
        <v>1</v>
      </c>
    </row>
    <row r="47">
      <c r="A47" s="15"/>
      <c r="B47" s="59" t="str">
        <f t="shared" ref="B47:E47" si="58">B15</f>
        <v>Sphereon</v>
      </c>
      <c r="C47" s="60" t="str">
        <f t="shared" si="58"/>
        <v>Sphereon-003</v>
      </c>
      <c r="D47" s="59" t="str">
        <f t="shared" si="58"/>
        <v>Core Development Continuation</v>
      </c>
      <c r="E47" s="61">
        <f t="shared" si="58"/>
        <v>6750</v>
      </c>
      <c r="F47" s="58" t="b">
        <f t="shared" ref="F47:AH47" si="59">if(indirect("'" &amp; F$31 &amp; "'!E" &amp; text(ROW( ) - 26,"#")),"",indirect("'" &amp; F$31 &amp; "'!F" &amp; text(ROW( ) - 26,"#")))</f>
        <v>1</v>
      </c>
      <c r="G47" s="58" t="str">
        <f t="shared" si="59"/>
        <v/>
      </c>
      <c r="H47" s="58" t="b">
        <f t="shared" si="59"/>
        <v>1</v>
      </c>
      <c r="I47" s="58" t="b">
        <f t="shared" si="59"/>
        <v>1</v>
      </c>
      <c r="J47" s="58" t="b">
        <f t="shared" si="59"/>
        <v>1</v>
      </c>
      <c r="K47" s="58" t="b">
        <f t="shared" si="59"/>
        <v>1</v>
      </c>
      <c r="L47" s="58" t="b">
        <f t="shared" si="59"/>
        <v>1</v>
      </c>
      <c r="M47" s="58" t="b">
        <f t="shared" si="59"/>
        <v>1</v>
      </c>
      <c r="N47" s="58" t="b">
        <f t="shared" si="59"/>
        <v>1</v>
      </c>
      <c r="O47" s="58" t="b">
        <f t="shared" si="59"/>
        <v>1</v>
      </c>
      <c r="P47" s="58" t="b">
        <f t="shared" si="59"/>
        <v>1</v>
      </c>
      <c r="Q47" s="58" t="b">
        <f t="shared" si="59"/>
        <v>1</v>
      </c>
      <c r="R47" s="58" t="b">
        <f t="shared" si="59"/>
        <v>1</v>
      </c>
      <c r="S47" s="58" t="b">
        <f t="shared" si="59"/>
        <v>1</v>
      </c>
      <c r="T47" s="58" t="b">
        <f t="shared" si="59"/>
        <v>1</v>
      </c>
      <c r="U47" s="58" t="b">
        <f t="shared" si="59"/>
        <v>1</v>
      </c>
      <c r="V47" s="58" t="b">
        <f t="shared" si="59"/>
        <v>1</v>
      </c>
      <c r="W47" s="58" t="b">
        <f t="shared" si="59"/>
        <v>1</v>
      </c>
      <c r="X47" s="58" t="b">
        <f t="shared" si="59"/>
        <v>1</v>
      </c>
      <c r="Y47" s="58" t="b">
        <f t="shared" si="59"/>
        <v>1</v>
      </c>
      <c r="Z47" s="58" t="b">
        <f t="shared" si="59"/>
        <v>1</v>
      </c>
      <c r="AA47" s="58" t="b">
        <f t="shared" si="59"/>
        <v>1</v>
      </c>
      <c r="AB47" s="58" t="b">
        <f t="shared" si="59"/>
        <v>1</v>
      </c>
      <c r="AC47" s="58" t="b">
        <f t="shared" si="59"/>
        <v>1</v>
      </c>
      <c r="AD47" s="58" t="b">
        <f t="shared" si="59"/>
        <v>1</v>
      </c>
      <c r="AE47" s="58" t="b">
        <f t="shared" si="59"/>
        <v>1</v>
      </c>
      <c r="AF47" s="58" t="b">
        <f t="shared" si="59"/>
        <v>1</v>
      </c>
      <c r="AG47" s="58" t="b">
        <f t="shared" si="59"/>
        <v>1</v>
      </c>
      <c r="AH47" s="58" t="b">
        <f t="shared" si="59"/>
        <v>1</v>
      </c>
    </row>
    <row r="48">
      <c r="A48" s="15"/>
      <c r="B48" s="59" t="str">
        <f t="shared" ref="B48:E48" si="60">B16</f>
        <v>Sphereon</v>
      </c>
      <c r="C48" s="60" t="str">
        <f t="shared" si="60"/>
        <v>Sphereon-004</v>
      </c>
      <c r="D48" s="59" t="str">
        <f t="shared" si="60"/>
        <v>Integration of DAML with Factom® Protocol</v>
      </c>
      <c r="E48" s="61">
        <f t="shared" si="60"/>
        <v>6750</v>
      </c>
      <c r="F48" s="58" t="b">
        <f t="shared" ref="F48:AH48" si="61">if(indirect("'" &amp; F$31 &amp; "'!E" &amp; text(ROW( ) - 26,"#")),"",indirect("'" &amp; F$31 &amp; "'!F" &amp; text(ROW( ) - 26,"#")))</f>
        <v>1</v>
      </c>
      <c r="G48" s="58" t="str">
        <f t="shared" si="61"/>
        <v/>
      </c>
      <c r="H48" s="58" t="b">
        <f t="shared" si="61"/>
        <v>1</v>
      </c>
      <c r="I48" s="58" t="b">
        <f t="shared" si="61"/>
        <v>1</v>
      </c>
      <c r="J48" s="58" t="b">
        <f t="shared" si="61"/>
        <v>1</v>
      </c>
      <c r="K48" s="58" t="b">
        <f t="shared" si="61"/>
        <v>1</v>
      </c>
      <c r="L48" s="58" t="b">
        <f t="shared" si="61"/>
        <v>1</v>
      </c>
      <c r="M48" s="58" t="b">
        <f t="shared" si="61"/>
        <v>1</v>
      </c>
      <c r="N48" s="58" t="b">
        <f t="shared" si="61"/>
        <v>1</v>
      </c>
      <c r="O48" s="58" t="b">
        <f t="shared" si="61"/>
        <v>1</v>
      </c>
      <c r="P48" s="58" t="b">
        <f t="shared" si="61"/>
        <v>1</v>
      </c>
      <c r="Q48" s="58" t="b">
        <f t="shared" si="61"/>
        <v>1</v>
      </c>
      <c r="R48" s="58" t="b">
        <f t="shared" si="61"/>
        <v>1</v>
      </c>
      <c r="S48" s="58" t="b">
        <f t="shared" si="61"/>
        <v>1</v>
      </c>
      <c r="T48" s="58" t="b">
        <f t="shared" si="61"/>
        <v>1</v>
      </c>
      <c r="U48" s="58" t="b">
        <f t="shared" si="61"/>
        <v>1</v>
      </c>
      <c r="V48" s="58" t="b">
        <f t="shared" si="61"/>
        <v>1</v>
      </c>
      <c r="W48" s="58" t="b">
        <f t="shared" si="61"/>
        <v>1</v>
      </c>
      <c r="X48" s="58" t="b">
        <f t="shared" si="61"/>
        <v>1</v>
      </c>
      <c r="Y48" s="58" t="b">
        <f t="shared" si="61"/>
        <v>1</v>
      </c>
      <c r="Z48" s="58" t="b">
        <f t="shared" si="61"/>
        <v>1</v>
      </c>
      <c r="AA48" s="58" t="b">
        <f t="shared" si="61"/>
        <v>1</v>
      </c>
      <c r="AB48" s="58" t="b">
        <f t="shared" si="61"/>
        <v>1</v>
      </c>
      <c r="AC48" s="58" t="b">
        <f t="shared" si="61"/>
        <v>1</v>
      </c>
      <c r="AD48" s="58" t="b">
        <f t="shared" si="61"/>
        <v>1</v>
      </c>
      <c r="AE48" s="58" t="b">
        <f t="shared" si="61"/>
        <v>1</v>
      </c>
      <c r="AF48" s="58" t="b">
        <f t="shared" si="61"/>
        <v>1</v>
      </c>
      <c r="AG48" s="58" t="b">
        <f t="shared" si="61"/>
        <v>1</v>
      </c>
      <c r="AH48" s="58" t="b">
        <f t="shared" si="61"/>
        <v>1</v>
      </c>
    </row>
    <row r="49">
      <c r="A49" s="15"/>
      <c r="B49" s="59" t="str">
        <f t="shared" ref="B49:E49" si="62">B17</f>
        <v>Sphereon</v>
      </c>
      <c r="C49" s="60" t="str">
        <f t="shared" si="62"/>
        <v>Sphereon-005</v>
      </c>
      <c r="D49" s="59" t="str">
        <f t="shared" si="62"/>
        <v>Factom® Badges</v>
      </c>
      <c r="E49" s="61">
        <f t="shared" si="62"/>
        <v>3699</v>
      </c>
      <c r="F49" s="58" t="b">
        <f t="shared" ref="F49:AH49" si="63">if(indirect("'" &amp; F$31 &amp; "'!E" &amp; text(ROW( ) - 26,"#")),"",indirect("'" &amp; F$31 &amp; "'!F" &amp; text(ROW( ) - 26,"#")))</f>
        <v>1</v>
      </c>
      <c r="G49" s="58" t="str">
        <f t="shared" si="63"/>
        <v/>
      </c>
      <c r="H49" s="58" t="b">
        <f t="shared" si="63"/>
        <v>1</v>
      </c>
      <c r="I49" s="58" t="b">
        <f t="shared" si="63"/>
        <v>1</v>
      </c>
      <c r="J49" s="58" t="b">
        <f t="shared" si="63"/>
        <v>1</v>
      </c>
      <c r="K49" s="58" t="b">
        <f t="shared" si="63"/>
        <v>1</v>
      </c>
      <c r="L49" s="58" t="b">
        <f t="shared" si="63"/>
        <v>1</v>
      </c>
      <c r="M49" s="58" t="b">
        <f t="shared" si="63"/>
        <v>1</v>
      </c>
      <c r="N49" s="58" t="b">
        <f t="shared" si="63"/>
        <v>1</v>
      </c>
      <c r="O49" s="58" t="b">
        <f t="shared" si="63"/>
        <v>1</v>
      </c>
      <c r="P49" s="58" t="b">
        <f t="shared" si="63"/>
        <v>1</v>
      </c>
      <c r="Q49" s="58" t="b">
        <f t="shared" si="63"/>
        <v>1</v>
      </c>
      <c r="R49" s="58" t="b">
        <f t="shared" si="63"/>
        <v>1</v>
      </c>
      <c r="S49" s="58" t="b">
        <f t="shared" si="63"/>
        <v>1</v>
      </c>
      <c r="T49" s="58" t="b">
        <f t="shared" si="63"/>
        <v>1</v>
      </c>
      <c r="U49" s="58" t="b">
        <f t="shared" si="63"/>
        <v>1</v>
      </c>
      <c r="V49" s="58" t="b">
        <f t="shared" si="63"/>
        <v>1</v>
      </c>
      <c r="W49" s="58" t="b">
        <f t="shared" si="63"/>
        <v>1</v>
      </c>
      <c r="X49" s="58" t="b">
        <f t="shared" si="63"/>
        <v>1</v>
      </c>
      <c r="Y49" s="58" t="b">
        <f t="shared" si="63"/>
        <v>1</v>
      </c>
      <c r="Z49" s="58" t="b">
        <f t="shared" si="63"/>
        <v>1</v>
      </c>
      <c r="AA49" s="58" t="b">
        <f t="shared" si="63"/>
        <v>1</v>
      </c>
      <c r="AB49" s="58" t="b">
        <f t="shared" si="63"/>
        <v>1</v>
      </c>
      <c r="AC49" s="58" t="str">
        <f t="shared" si="63"/>
        <v/>
      </c>
      <c r="AD49" s="58" t="b">
        <f t="shared" si="63"/>
        <v>1</v>
      </c>
      <c r="AE49" s="58" t="b">
        <f t="shared" si="63"/>
        <v>1</v>
      </c>
      <c r="AF49" s="58" t="b">
        <f t="shared" si="63"/>
        <v>1</v>
      </c>
      <c r="AG49" s="58" t="b">
        <f t="shared" si="63"/>
        <v>1</v>
      </c>
      <c r="AH49" s="58" t="b">
        <f t="shared" si="63"/>
        <v>1</v>
      </c>
    </row>
    <row r="50">
      <c r="A50" s="15"/>
      <c r="B50" s="59" t="str">
        <f t="shared" ref="B50:E50" si="64">B18</f>
        <v>Blockchain Innovation Foundation</v>
      </c>
      <c r="C50" s="60" t="str">
        <f t="shared" si="64"/>
        <v>BIF-007</v>
      </c>
      <c r="D50" s="59" t="str">
        <f t="shared" si="64"/>
        <v>Identity, DID and signing FIPs</v>
      </c>
      <c r="E50" s="61">
        <f t="shared" si="64"/>
        <v>1700</v>
      </c>
      <c r="F50" s="58" t="b">
        <f t="shared" ref="F50:AH50" si="65">if(indirect("'" &amp; F$31 &amp; "'!E" &amp; text(ROW( ) - 26,"#")),"",indirect("'" &amp; F$31 &amp; "'!F" &amp; text(ROW( ) - 26,"#")))</f>
        <v>1</v>
      </c>
      <c r="G50" s="58" t="str">
        <f t="shared" si="65"/>
        <v/>
      </c>
      <c r="H50" s="58" t="b">
        <f t="shared" si="65"/>
        <v>1</v>
      </c>
      <c r="I50" s="58" t="str">
        <f t="shared" si="65"/>
        <v/>
      </c>
      <c r="J50" s="58" t="b">
        <f t="shared" si="65"/>
        <v>1</v>
      </c>
      <c r="K50" s="58" t="b">
        <f t="shared" si="65"/>
        <v>1</v>
      </c>
      <c r="L50" s="58" t="b">
        <f t="shared" si="65"/>
        <v>1</v>
      </c>
      <c r="M50" s="58" t="b">
        <f t="shared" si="65"/>
        <v>1</v>
      </c>
      <c r="N50" s="58" t="b">
        <f t="shared" si="65"/>
        <v>1</v>
      </c>
      <c r="O50" s="58" t="b">
        <f t="shared" si="65"/>
        <v>1</v>
      </c>
      <c r="P50" s="58" t="b">
        <f t="shared" si="65"/>
        <v>1</v>
      </c>
      <c r="Q50" s="58" t="b">
        <f t="shared" si="65"/>
        <v>1</v>
      </c>
      <c r="R50" s="58" t="b">
        <f t="shared" si="65"/>
        <v>1</v>
      </c>
      <c r="S50" s="58" t="str">
        <f t="shared" si="65"/>
        <v/>
      </c>
      <c r="T50" s="58" t="str">
        <f t="shared" si="65"/>
        <v/>
      </c>
      <c r="U50" s="58" t="b">
        <f t="shared" si="65"/>
        <v>1</v>
      </c>
      <c r="V50" s="58" t="b">
        <f t="shared" si="65"/>
        <v>1</v>
      </c>
      <c r="W50" s="58" t="b">
        <f t="shared" si="65"/>
        <v>1</v>
      </c>
      <c r="X50" s="58" t="b">
        <f t="shared" si="65"/>
        <v>1</v>
      </c>
      <c r="Y50" s="58" t="b">
        <f t="shared" si="65"/>
        <v>1</v>
      </c>
      <c r="Z50" s="58" t="b">
        <f t="shared" si="65"/>
        <v>1</v>
      </c>
      <c r="AA50" s="58" t="b">
        <f t="shared" si="65"/>
        <v>1</v>
      </c>
      <c r="AB50" s="58" t="b">
        <f t="shared" si="65"/>
        <v>1</v>
      </c>
      <c r="AC50" s="58" t="b">
        <f t="shared" si="65"/>
        <v>1</v>
      </c>
      <c r="AD50" s="58" t="b">
        <f t="shared" si="65"/>
        <v>1</v>
      </c>
      <c r="AE50" s="58" t="b">
        <f t="shared" si="65"/>
        <v>1</v>
      </c>
      <c r="AF50" s="58" t="b">
        <f t="shared" si="65"/>
        <v>1</v>
      </c>
      <c r="AG50" s="58" t="b">
        <f t="shared" si="65"/>
        <v>1</v>
      </c>
      <c r="AH50" s="58" t="b">
        <f t="shared" si="65"/>
        <v>1</v>
      </c>
    </row>
    <row r="51">
      <c r="A51" s="15"/>
      <c r="B51" s="59" t="str">
        <f t="shared" ref="B51:E51" si="66">B19</f>
        <v>Factomize</v>
      </c>
      <c r="C51" s="60" t="str">
        <f t="shared" si="66"/>
        <v>Factomize-004</v>
      </c>
      <c r="D51" s="59" t="str">
        <f t="shared" si="66"/>
        <v>Core Development </v>
      </c>
      <c r="E51" s="61">
        <f t="shared" si="66"/>
        <v>5225</v>
      </c>
      <c r="F51" s="58" t="b">
        <f t="shared" ref="F51:AH51" si="67">if(indirect("'" &amp; F$31 &amp; "'!E" &amp; text(ROW( ) - 26,"#")),"",indirect("'" &amp; F$31 &amp; "'!F" &amp; text(ROW( ) - 26,"#")))</f>
        <v>1</v>
      </c>
      <c r="G51" s="58" t="b">
        <f t="shared" si="67"/>
        <v>1</v>
      </c>
      <c r="H51" s="58" t="b">
        <f t="shared" si="67"/>
        <v>1</v>
      </c>
      <c r="I51" s="58" t="b">
        <f t="shared" si="67"/>
        <v>1</v>
      </c>
      <c r="J51" s="58" t="b">
        <f t="shared" si="67"/>
        <v>1</v>
      </c>
      <c r="K51" s="58" t="b">
        <f t="shared" si="67"/>
        <v>1</v>
      </c>
      <c r="L51" s="58" t="b">
        <f t="shared" si="67"/>
        <v>1</v>
      </c>
      <c r="M51" s="58" t="b">
        <f t="shared" si="67"/>
        <v>1</v>
      </c>
      <c r="N51" s="58" t="b">
        <f t="shared" si="67"/>
        <v>1</v>
      </c>
      <c r="O51" s="58" t="b">
        <f t="shared" si="67"/>
        <v>1</v>
      </c>
      <c r="P51" s="58" t="b">
        <f t="shared" si="67"/>
        <v>1</v>
      </c>
      <c r="Q51" s="58" t="b">
        <f t="shared" si="67"/>
        <v>1</v>
      </c>
      <c r="R51" s="58" t="b">
        <f t="shared" si="67"/>
        <v>1</v>
      </c>
      <c r="S51" s="58" t="b">
        <f t="shared" si="67"/>
        <v>1</v>
      </c>
      <c r="T51" s="58" t="b">
        <f t="shared" si="67"/>
        <v>1</v>
      </c>
      <c r="U51" s="58" t="b">
        <f t="shared" si="67"/>
        <v>1</v>
      </c>
      <c r="V51" s="58" t="b">
        <f t="shared" si="67"/>
        <v>1</v>
      </c>
      <c r="W51" s="58" t="b">
        <f t="shared" si="67"/>
        <v>1</v>
      </c>
      <c r="X51" s="58" t="b">
        <f t="shared" si="67"/>
        <v>1</v>
      </c>
      <c r="Y51" s="58" t="b">
        <f t="shared" si="67"/>
        <v>1</v>
      </c>
      <c r="Z51" s="58" t="b">
        <f t="shared" si="67"/>
        <v>1</v>
      </c>
      <c r="AA51" s="58" t="b">
        <f t="shared" si="67"/>
        <v>1</v>
      </c>
      <c r="AB51" s="58" t="b">
        <f t="shared" si="67"/>
        <v>1</v>
      </c>
      <c r="AC51" s="58" t="b">
        <f t="shared" si="67"/>
        <v>1</v>
      </c>
      <c r="AD51" s="58" t="b">
        <f t="shared" si="67"/>
        <v>1</v>
      </c>
      <c r="AE51" s="58" t="b">
        <f t="shared" si="67"/>
        <v>1</v>
      </c>
      <c r="AF51" s="58" t="b">
        <f t="shared" si="67"/>
        <v>1</v>
      </c>
      <c r="AG51" s="58" t="b">
        <f t="shared" si="67"/>
        <v>1</v>
      </c>
      <c r="AH51" s="58" t="b">
        <f t="shared" si="67"/>
        <v>1</v>
      </c>
    </row>
    <row r="52">
      <c r="A52" s="15"/>
      <c r="B52" s="59" t="str">
        <f t="shared" ref="B52:E52" si="68">B20</f>
        <v>Factom Inc</v>
      </c>
      <c r="C52" s="60" t="str">
        <f t="shared" si="68"/>
        <v>Factom-inc-015</v>
      </c>
      <c r="D52" s="59" t="str">
        <f t="shared" si="68"/>
        <v>Protocol Development</v>
      </c>
      <c r="E52" s="61">
        <f t="shared" si="68"/>
        <v>35594</v>
      </c>
      <c r="F52" s="58" t="str">
        <f t="shared" ref="F52:AH52" si="69">if(indirect("'" &amp; F$31 &amp; "'!E" &amp; text(ROW( ) - 26,"#")),"",indirect("'" &amp; F$31 &amp; "'!F" &amp; text(ROW( ) - 26,"#")))</f>
        <v/>
      </c>
      <c r="G52" s="58" t="b">
        <f t="shared" si="69"/>
        <v>1</v>
      </c>
      <c r="H52" s="58" t="b">
        <f t="shared" si="69"/>
        <v>1</v>
      </c>
      <c r="I52" s="58" t="b">
        <f t="shared" si="69"/>
        <v>1</v>
      </c>
      <c r="J52" s="58" t="b">
        <f t="shared" si="69"/>
        <v>1</v>
      </c>
      <c r="K52" s="58" t="b">
        <f t="shared" si="69"/>
        <v>1</v>
      </c>
      <c r="L52" s="58" t="b">
        <f t="shared" si="69"/>
        <v>1</v>
      </c>
      <c r="M52" s="58" t="b">
        <f t="shared" si="69"/>
        <v>1</v>
      </c>
      <c r="N52" s="58" t="b">
        <f t="shared" si="69"/>
        <v>1</v>
      </c>
      <c r="O52" s="58" t="b">
        <f t="shared" si="69"/>
        <v>1</v>
      </c>
      <c r="P52" s="58" t="b">
        <f t="shared" si="69"/>
        <v>1</v>
      </c>
      <c r="Q52" s="58" t="b">
        <f t="shared" si="69"/>
        <v>1</v>
      </c>
      <c r="R52" s="58" t="b">
        <f t="shared" si="69"/>
        <v>1</v>
      </c>
      <c r="S52" s="58" t="str">
        <f t="shared" si="69"/>
        <v/>
      </c>
      <c r="T52" s="58" t="b">
        <f t="shared" si="69"/>
        <v>1</v>
      </c>
      <c r="U52" s="58" t="b">
        <f t="shared" si="69"/>
        <v>1</v>
      </c>
      <c r="V52" s="58" t="b">
        <f t="shared" si="69"/>
        <v>1</v>
      </c>
      <c r="W52" s="58" t="b">
        <f t="shared" si="69"/>
        <v>1</v>
      </c>
      <c r="X52" s="58" t="b">
        <f t="shared" si="69"/>
        <v>1</v>
      </c>
      <c r="Y52" s="58" t="b">
        <f t="shared" si="69"/>
        <v>1</v>
      </c>
      <c r="Z52" s="58" t="b">
        <f t="shared" si="69"/>
        <v>1</v>
      </c>
      <c r="AA52" s="58" t="b">
        <f t="shared" si="69"/>
        <v>1</v>
      </c>
      <c r="AB52" s="58" t="b">
        <f t="shared" si="69"/>
        <v>1</v>
      </c>
      <c r="AC52" s="58" t="b">
        <f t="shared" si="69"/>
        <v>1</v>
      </c>
      <c r="AD52" s="58" t="b">
        <f t="shared" si="69"/>
        <v>1</v>
      </c>
      <c r="AE52" s="58" t="b">
        <f t="shared" si="69"/>
        <v>1</v>
      </c>
      <c r="AF52" s="58" t="b">
        <f t="shared" si="69"/>
        <v>1</v>
      </c>
      <c r="AG52" s="58" t="b">
        <f t="shared" si="69"/>
        <v>1</v>
      </c>
      <c r="AH52" s="58" t="b">
        <f t="shared" si="69"/>
        <v>1</v>
      </c>
    </row>
    <row r="53">
      <c r="A53" s="15"/>
      <c r="B53" s="59" t="str">
        <f t="shared" ref="B53:E53" si="70">B21</f>
        <v>TFA</v>
      </c>
      <c r="C53" s="60" t="str">
        <f t="shared" si="70"/>
        <v>TFA-002</v>
      </c>
      <c r="D53" s="59" t="str">
        <f t="shared" si="70"/>
        <v>FAT-integration into TFA-Explorer</v>
      </c>
      <c r="E53" s="61">
        <f t="shared" si="70"/>
        <v>1560</v>
      </c>
      <c r="F53" s="58" t="b">
        <f t="shared" ref="F53:AH53" si="71">if(indirect("'" &amp; F$31 &amp; "'!E" &amp; text(ROW( ) - 26,"#")),"",indirect("'" &amp; F$31 &amp; "'!F" &amp; text(ROW( ) - 26,"#")))</f>
        <v>1</v>
      </c>
      <c r="G53" s="58" t="b">
        <f t="shared" si="71"/>
        <v>1</v>
      </c>
      <c r="H53" s="58" t="b">
        <f t="shared" si="71"/>
        <v>1</v>
      </c>
      <c r="I53" s="58" t="b">
        <f t="shared" si="71"/>
        <v>1</v>
      </c>
      <c r="J53" s="58" t="str">
        <f t="shared" si="71"/>
        <v/>
      </c>
      <c r="K53" s="58" t="b">
        <f t="shared" si="71"/>
        <v>1</v>
      </c>
      <c r="L53" s="58" t="b">
        <f t="shared" si="71"/>
        <v>1</v>
      </c>
      <c r="M53" s="58" t="b">
        <f t="shared" si="71"/>
        <v>1</v>
      </c>
      <c r="N53" s="58" t="b">
        <f t="shared" si="71"/>
        <v>1</v>
      </c>
      <c r="O53" s="58" t="b">
        <f t="shared" si="71"/>
        <v>1</v>
      </c>
      <c r="P53" s="58" t="b">
        <f t="shared" si="71"/>
        <v>1</v>
      </c>
      <c r="Q53" s="58" t="b">
        <f t="shared" si="71"/>
        <v>1</v>
      </c>
      <c r="R53" s="58" t="b">
        <f t="shared" si="71"/>
        <v>1</v>
      </c>
      <c r="S53" s="58" t="b">
        <f t="shared" si="71"/>
        <v>1</v>
      </c>
      <c r="T53" s="58" t="b">
        <f t="shared" si="71"/>
        <v>1</v>
      </c>
      <c r="U53" s="58" t="b">
        <f t="shared" si="71"/>
        <v>1</v>
      </c>
      <c r="V53" s="58" t="b">
        <f t="shared" si="71"/>
        <v>1</v>
      </c>
      <c r="W53" s="58" t="b">
        <f t="shared" si="71"/>
        <v>1</v>
      </c>
      <c r="X53" s="58" t="b">
        <f t="shared" si="71"/>
        <v>1</v>
      </c>
      <c r="Y53" s="58" t="b">
        <f t="shared" si="71"/>
        <v>1</v>
      </c>
      <c r="Z53" s="58" t="b">
        <f t="shared" si="71"/>
        <v>1</v>
      </c>
      <c r="AA53" s="58" t="b">
        <f t="shared" si="71"/>
        <v>1</v>
      </c>
      <c r="AB53" s="58" t="b">
        <f t="shared" si="71"/>
        <v>1</v>
      </c>
      <c r="AC53" s="58" t="b">
        <f t="shared" si="71"/>
        <v>1</v>
      </c>
      <c r="AD53" s="58" t="b">
        <f t="shared" si="71"/>
        <v>1</v>
      </c>
      <c r="AE53" s="58" t="b">
        <f t="shared" si="71"/>
        <v>1</v>
      </c>
      <c r="AF53" s="58" t="b">
        <f t="shared" si="71"/>
        <v>1</v>
      </c>
      <c r="AG53" s="58" t="b">
        <f t="shared" si="71"/>
        <v>1</v>
      </c>
      <c r="AH53" s="58" t="b">
        <f t="shared" si="71"/>
        <v>1</v>
      </c>
    </row>
    <row r="54">
      <c r="A54" s="15"/>
      <c r="B54" s="59" t="str">
        <f t="shared" ref="B54:E54" si="72">B22</f>
        <v>Triall Foundation</v>
      </c>
      <c r="C54" s="60" t="str">
        <f t="shared" si="72"/>
        <v>Triall-002</v>
      </c>
      <c r="D54" s="59" t="str">
        <f t="shared" si="72"/>
        <v>Decentralized Identifiers (DIDs) integration for Alfresco</v>
      </c>
      <c r="E54" s="61">
        <f t="shared" si="72"/>
        <v>4500</v>
      </c>
      <c r="F54" s="58" t="b">
        <f t="shared" ref="F54:AH54" si="73">if(indirect("'" &amp; F$31 &amp; "'!E" &amp; text(ROW( ) - 26,"#")),"",indirect("'" &amp; F$31 &amp; "'!F" &amp; text(ROW( ) - 26,"#")))</f>
        <v>1</v>
      </c>
      <c r="G54" s="58" t="str">
        <f t="shared" si="73"/>
        <v/>
      </c>
      <c r="H54" s="58" t="b">
        <f t="shared" si="73"/>
        <v>1</v>
      </c>
      <c r="I54" s="58" t="b">
        <f t="shared" si="73"/>
        <v>1</v>
      </c>
      <c r="J54" s="58" t="b">
        <f t="shared" si="73"/>
        <v>1</v>
      </c>
      <c r="K54" s="58" t="b">
        <f t="shared" si="73"/>
        <v>1</v>
      </c>
      <c r="L54" s="58" t="b">
        <f t="shared" si="73"/>
        <v>1</v>
      </c>
      <c r="M54" s="58" t="b">
        <f t="shared" si="73"/>
        <v>1</v>
      </c>
      <c r="N54" s="58" t="b">
        <f t="shared" si="73"/>
        <v>1</v>
      </c>
      <c r="O54" s="58" t="b">
        <f t="shared" si="73"/>
        <v>1</v>
      </c>
      <c r="P54" s="58" t="b">
        <f t="shared" si="73"/>
        <v>1</v>
      </c>
      <c r="Q54" s="58" t="b">
        <f t="shared" si="73"/>
        <v>1</v>
      </c>
      <c r="R54" s="58" t="b">
        <f t="shared" si="73"/>
        <v>1</v>
      </c>
      <c r="S54" s="58" t="b">
        <f t="shared" si="73"/>
        <v>1</v>
      </c>
      <c r="T54" s="58" t="b">
        <f t="shared" si="73"/>
        <v>1</v>
      </c>
      <c r="U54" s="58" t="b">
        <f t="shared" si="73"/>
        <v>1</v>
      </c>
      <c r="V54" s="58" t="b">
        <f t="shared" si="73"/>
        <v>1</v>
      </c>
      <c r="W54" s="58" t="b">
        <f t="shared" si="73"/>
        <v>1</v>
      </c>
      <c r="X54" s="58" t="b">
        <f t="shared" si="73"/>
        <v>1</v>
      </c>
      <c r="Y54" s="58" t="b">
        <f t="shared" si="73"/>
        <v>1</v>
      </c>
      <c r="Z54" s="58" t="b">
        <f t="shared" si="73"/>
        <v>1</v>
      </c>
      <c r="AA54" s="58" t="b">
        <f t="shared" si="73"/>
        <v>1</v>
      </c>
      <c r="AB54" s="58" t="b">
        <f t="shared" si="73"/>
        <v>1</v>
      </c>
      <c r="AC54" s="58" t="b">
        <f t="shared" si="73"/>
        <v>1</v>
      </c>
      <c r="AD54" s="58" t="b">
        <f t="shared" si="73"/>
        <v>0</v>
      </c>
      <c r="AE54" s="58" t="b">
        <f t="shared" si="73"/>
        <v>1</v>
      </c>
      <c r="AF54" s="58" t="b">
        <f t="shared" si="73"/>
        <v>1</v>
      </c>
      <c r="AG54" s="58" t="b">
        <f t="shared" si="73"/>
        <v>1</v>
      </c>
      <c r="AH54" s="58" t="b">
        <f t="shared" si="73"/>
        <v>1</v>
      </c>
    </row>
    <row r="55">
      <c r="A55" s="15"/>
      <c r="B55" s="59" t="str">
        <f t="shared" ref="B55:E55" si="74">B23</f>
        <v>HashNStore</v>
      </c>
      <c r="C55" s="60" t="str">
        <f t="shared" si="74"/>
        <v>HashNStore-001</v>
      </c>
      <c r="D55" s="59" t="str">
        <f t="shared" si="74"/>
        <v>Chrome Extension for Ledger Nano</v>
      </c>
      <c r="E55" s="61">
        <f t="shared" si="74"/>
        <v>2200</v>
      </c>
      <c r="F55" s="58" t="b">
        <f t="shared" ref="F55:AH55" si="75">if(indirect("'" &amp; F$31 &amp; "'!E" &amp; text(ROW( ) - 26,"#")),"",indirect("'" &amp; F$31 &amp; "'!F" &amp; text(ROW( ) - 26,"#")))</f>
        <v>1</v>
      </c>
      <c r="G55" s="58" t="b">
        <f t="shared" si="75"/>
        <v>1</v>
      </c>
      <c r="H55" s="58" t="b">
        <f t="shared" si="75"/>
        <v>1</v>
      </c>
      <c r="I55" s="58" t="b">
        <f t="shared" si="75"/>
        <v>1</v>
      </c>
      <c r="J55" s="58" t="b">
        <f t="shared" si="75"/>
        <v>1</v>
      </c>
      <c r="K55" s="58" t="b">
        <f t="shared" si="75"/>
        <v>1</v>
      </c>
      <c r="L55" s="58" t="b">
        <f t="shared" si="75"/>
        <v>1</v>
      </c>
      <c r="M55" s="58" t="b">
        <f t="shared" si="75"/>
        <v>1</v>
      </c>
      <c r="N55" s="58" t="b">
        <f t="shared" si="75"/>
        <v>1</v>
      </c>
      <c r="O55" s="58" t="b">
        <f t="shared" si="75"/>
        <v>1</v>
      </c>
      <c r="P55" s="58" t="b">
        <f t="shared" si="75"/>
        <v>1</v>
      </c>
      <c r="Q55" s="58" t="b">
        <f t="shared" si="75"/>
        <v>1</v>
      </c>
      <c r="R55" s="58" t="b">
        <f t="shared" si="75"/>
        <v>1</v>
      </c>
      <c r="S55" s="58" t="b">
        <f t="shared" si="75"/>
        <v>1</v>
      </c>
      <c r="T55" s="58" t="b">
        <f t="shared" si="75"/>
        <v>1</v>
      </c>
      <c r="U55" s="58" t="b">
        <f t="shared" si="75"/>
        <v>1</v>
      </c>
      <c r="V55" s="58" t="b">
        <f t="shared" si="75"/>
        <v>1</v>
      </c>
      <c r="W55" s="58" t="b">
        <f t="shared" si="75"/>
        <v>1</v>
      </c>
      <c r="X55" s="58" t="b">
        <f t="shared" si="75"/>
        <v>1</v>
      </c>
      <c r="Y55" s="58" t="b">
        <f t="shared" si="75"/>
        <v>1</v>
      </c>
      <c r="Z55" s="58" t="b">
        <f t="shared" si="75"/>
        <v>1</v>
      </c>
      <c r="AA55" s="58" t="b">
        <f t="shared" si="75"/>
        <v>1</v>
      </c>
      <c r="AB55" s="58" t="b">
        <f t="shared" si="75"/>
        <v>1</v>
      </c>
      <c r="AC55" s="58" t="str">
        <f t="shared" si="75"/>
        <v/>
      </c>
      <c r="AD55" s="58" t="b">
        <f t="shared" si="75"/>
        <v>0</v>
      </c>
      <c r="AE55" s="58" t="b">
        <f t="shared" si="75"/>
        <v>1</v>
      </c>
      <c r="AF55" s="58" t="b">
        <f t="shared" si="75"/>
        <v>1</v>
      </c>
      <c r="AG55" s="58" t="b">
        <f t="shared" si="75"/>
        <v>1</v>
      </c>
      <c r="AH55" s="58" t="b">
        <f t="shared" si="75"/>
        <v>1</v>
      </c>
    </row>
    <row r="56">
      <c r="A56" s="15"/>
      <c r="B56" s="59" t="str">
        <f t="shared" ref="B56:E56" si="76">B24</f>
        <v>DBGrow</v>
      </c>
      <c r="C56" s="60" t="str">
        <f t="shared" si="76"/>
        <v>DBGrow-004</v>
      </c>
      <c r="D56" s="59" t="str">
        <f t="shared" si="76"/>
        <v>FAT Development 3</v>
      </c>
      <c r="E56" s="61">
        <f t="shared" si="76"/>
        <v>3972</v>
      </c>
      <c r="F56" s="58" t="b">
        <f t="shared" ref="F56:AH56" si="77">if(indirect("'" &amp; F$31 &amp; "'!E" &amp; text(ROW( ) - 26,"#")),"",indirect("'" &amp; F$31 &amp; "'!F" &amp; text(ROW( ) - 26,"#")))</f>
        <v>1</v>
      </c>
      <c r="G56" s="58" t="b">
        <f t="shared" si="77"/>
        <v>1</v>
      </c>
      <c r="H56" s="58" t="str">
        <f t="shared" si="77"/>
        <v/>
      </c>
      <c r="I56" s="58" t="b">
        <f t="shared" si="77"/>
        <v>1</v>
      </c>
      <c r="J56" s="58" t="b">
        <f t="shared" si="77"/>
        <v>1</v>
      </c>
      <c r="K56" s="58" t="b">
        <f t="shared" si="77"/>
        <v>1</v>
      </c>
      <c r="L56" s="58" t="b">
        <f t="shared" si="77"/>
        <v>1</v>
      </c>
      <c r="M56" s="58" t="b">
        <f t="shared" si="77"/>
        <v>1</v>
      </c>
      <c r="N56" s="58" t="b">
        <f t="shared" si="77"/>
        <v>1</v>
      </c>
      <c r="O56" s="58" t="b">
        <f t="shared" si="77"/>
        <v>1</v>
      </c>
      <c r="P56" s="58" t="b">
        <f t="shared" si="77"/>
        <v>1</v>
      </c>
      <c r="Q56" s="58" t="b">
        <f t="shared" si="77"/>
        <v>1</v>
      </c>
      <c r="R56" s="58" t="b">
        <f t="shared" si="77"/>
        <v>1</v>
      </c>
      <c r="S56" s="58" t="b">
        <f t="shared" si="77"/>
        <v>1</v>
      </c>
      <c r="T56" s="58" t="b">
        <f t="shared" si="77"/>
        <v>1</v>
      </c>
      <c r="U56" s="58" t="b">
        <f t="shared" si="77"/>
        <v>1</v>
      </c>
      <c r="V56" s="58" t="b">
        <f t="shared" si="77"/>
        <v>1</v>
      </c>
      <c r="W56" s="58" t="b">
        <f t="shared" si="77"/>
        <v>1</v>
      </c>
      <c r="X56" s="58" t="b">
        <f t="shared" si="77"/>
        <v>1</v>
      </c>
      <c r="Y56" s="58" t="b">
        <f t="shared" si="77"/>
        <v>1</v>
      </c>
      <c r="Z56" s="58" t="b">
        <f t="shared" si="77"/>
        <v>1</v>
      </c>
      <c r="AA56" s="58" t="b">
        <f t="shared" si="77"/>
        <v>1</v>
      </c>
      <c r="AB56" s="58" t="b">
        <f t="shared" si="77"/>
        <v>1</v>
      </c>
      <c r="AC56" s="58" t="b">
        <f t="shared" si="77"/>
        <v>1</v>
      </c>
      <c r="AD56" s="58" t="b">
        <f t="shared" si="77"/>
        <v>1</v>
      </c>
      <c r="AE56" s="58" t="b">
        <f t="shared" si="77"/>
        <v>1</v>
      </c>
      <c r="AF56" s="58" t="b">
        <f t="shared" si="77"/>
        <v>1</v>
      </c>
      <c r="AG56" s="58" t="b">
        <f t="shared" si="77"/>
        <v>1</v>
      </c>
      <c r="AH56" s="58" t="b">
        <f t="shared" si="77"/>
        <v>1</v>
      </c>
    </row>
    <row r="57">
      <c r="A57" s="15"/>
      <c r="B57" s="59" t="str">
        <f t="shared" ref="B57:E57" si="78">B25</f>
        <v>DBGrow</v>
      </c>
      <c r="C57" s="60" t="str">
        <f t="shared" si="78"/>
        <v>DBGrow-Factom-001</v>
      </c>
      <c r="D57" s="59" t="str">
        <f t="shared" si="78"/>
        <v>FAT Smart Contracts</v>
      </c>
      <c r="E57" s="61">
        <f t="shared" si="78"/>
        <v>4533</v>
      </c>
      <c r="F57" s="58" t="b">
        <f t="shared" ref="F57:AH57" si="79">if(indirect("'" &amp; F$31 &amp; "'!E" &amp; text(ROW( ) - 26,"#")),"",indirect("'" &amp; F$31 &amp; "'!F" &amp; text(ROW( ) - 26,"#")))</f>
        <v>1</v>
      </c>
      <c r="G57" s="58" t="b">
        <f t="shared" si="79"/>
        <v>1</v>
      </c>
      <c r="H57" s="58" t="str">
        <f t="shared" si="79"/>
        <v/>
      </c>
      <c r="I57" s="58" t="b">
        <f t="shared" si="79"/>
        <v>1</v>
      </c>
      <c r="J57" s="58" t="b">
        <f t="shared" si="79"/>
        <v>1</v>
      </c>
      <c r="K57" s="58" t="b">
        <f t="shared" si="79"/>
        <v>1</v>
      </c>
      <c r="L57" s="58" t="b">
        <f t="shared" si="79"/>
        <v>1</v>
      </c>
      <c r="M57" s="58" t="b">
        <f t="shared" si="79"/>
        <v>1</v>
      </c>
      <c r="N57" s="58" t="b">
        <f t="shared" si="79"/>
        <v>1</v>
      </c>
      <c r="O57" s="58" t="b">
        <f t="shared" si="79"/>
        <v>1</v>
      </c>
      <c r="P57" s="58" t="b">
        <f t="shared" si="79"/>
        <v>1</v>
      </c>
      <c r="Q57" s="58" t="b">
        <f t="shared" si="79"/>
        <v>1</v>
      </c>
      <c r="R57" s="58" t="b">
        <f t="shared" si="79"/>
        <v>1</v>
      </c>
      <c r="S57" s="58" t="str">
        <f t="shared" si="79"/>
        <v/>
      </c>
      <c r="T57" s="58" t="b">
        <f t="shared" si="79"/>
        <v>1</v>
      </c>
      <c r="U57" s="58" t="b">
        <f t="shared" si="79"/>
        <v>1</v>
      </c>
      <c r="V57" s="58" t="b">
        <f t="shared" si="79"/>
        <v>1</v>
      </c>
      <c r="W57" s="58" t="b">
        <f t="shared" si="79"/>
        <v>1</v>
      </c>
      <c r="X57" s="58" t="b">
        <f t="shared" si="79"/>
        <v>1</v>
      </c>
      <c r="Y57" s="58" t="b">
        <f t="shared" si="79"/>
        <v>1</v>
      </c>
      <c r="Z57" s="58" t="b">
        <f t="shared" si="79"/>
        <v>1</v>
      </c>
      <c r="AA57" s="58" t="b">
        <f t="shared" si="79"/>
        <v>1</v>
      </c>
      <c r="AB57" s="58" t="b">
        <f t="shared" si="79"/>
        <v>1</v>
      </c>
      <c r="AC57" s="58" t="b">
        <f t="shared" si="79"/>
        <v>1</v>
      </c>
      <c r="AD57" s="58" t="b">
        <f t="shared" si="79"/>
        <v>1</v>
      </c>
      <c r="AE57" s="58" t="b">
        <f t="shared" si="79"/>
        <v>1</v>
      </c>
      <c r="AF57" s="58" t="b">
        <f t="shared" si="79"/>
        <v>1</v>
      </c>
      <c r="AG57" s="58" t="b">
        <f t="shared" si="79"/>
        <v>1</v>
      </c>
      <c r="AH57" s="58" t="b">
        <f t="shared" si="79"/>
        <v>1</v>
      </c>
    </row>
    <row r="58">
      <c r="A58" s="15"/>
      <c r="B58" s="59" t="str">
        <f t="shared" ref="B58:E58" si="80">B26</f>
        <v>BIF, Factomatic</v>
      </c>
      <c r="C58" s="60" t="str">
        <f t="shared" si="80"/>
        <v>BIF-Factomatic-003</v>
      </c>
      <c r="D58" s="59" t="str">
        <f t="shared" si="80"/>
        <v>Verifiable Claims FIP</v>
      </c>
      <c r="E58" s="61">
        <f t="shared" si="80"/>
        <v>8500</v>
      </c>
      <c r="F58" s="58" t="b">
        <f t="shared" ref="F58:AH58" si="81">if(indirect("'" &amp; F$31 &amp; "'!E" &amp; text(ROW( ) - 26,"#")),"",indirect("'" &amp; F$31 &amp; "'!F" &amp; text(ROW( ) - 26,"#")))</f>
        <v>1</v>
      </c>
      <c r="G58" s="58" t="str">
        <f t="shared" si="81"/>
        <v/>
      </c>
      <c r="H58" s="58" t="b">
        <f t="shared" si="81"/>
        <v>1</v>
      </c>
      <c r="I58" s="58" t="b">
        <f t="shared" si="81"/>
        <v>1</v>
      </c>
      <c r="J58" s="58" t="b">
        <f t="shared" si="81"/>
        <v>1</v>
      </c>
      <c r="K58" s="58" t="b">
        <f t="shared" si="81"/>
        <v>1</v>
      </c>
      <c r="L58" s="58" t="b">
        <f t="shared" si="81"/>
        <v>1</v>
      </c>
      <c r="M58" s="58" t="b">
        <f t="shared" si="81"/>
        <v>1</v>
      </c>
      <c r="N58" s="58" t="b">
        <f t="shared" si="81"/>
        <v>1</v>
      </c>
      <c r="O58" s="58" t="b">
        <f t="shared" si="81"/>
        <v>1</v>
      </c>
      <c r="P58" s="58" t="b">
        <f t="shared" si="81"/>
        <v>1</v>
      </c>
      <c r="Q58" s="58" t="b">
        <f t="shared" si="81"/>
        <v>1</v>
      </c>
      <c r="R58" s="58" t="b">
        <f t="shared" si="81"/>
        <v>1</v>
      </c>
      <c r="S58" s="58" t="b">
        <f t="shared" si="81"/>
        <v>1</v>
      </c>
      <c r="T58" s="58" t="b">
        <f t="shared" si="81"/>
        <v>1</v>
      </c>
      <c r="U58" s="58" t="b">
        <f t="shared" si="81"/>
        <v>1</v>
      </c>
      <c r="V58" s="58" t="b">
        <f t="shared" si="81"/>
        <v>1</v>
      </c>
      <c r="W58" s="58" t="b">
        <f t="shared" si="81"/>
        <v>1</v>
      </c>
      <c r="X58" s="58" t="b">
        <f t="shared" si="81"/>
        <v>1</v>
      </c>
      <c r="Y58" s="58" t="b">
        <f t="shared" si="81"/>
        <v>1</v>
      </c>
      <c r="Z58" s="58" t="b">
        <f t="shared" si="81"/>
        <v>1</v>
      </c>
      <c r="AA58" s="58" t="b">
        <f t="shared" si="81"/>
        <v>1</v>
      </c>
      <c r="AB58" s="58" t="b">
        <f t="shared" si="81"/>
        <v>1</v>
      </c>
      <c r="AC58" s="58" t="b">
        <f t="shared" si="81"/>
        <v>1</v>
      </c>
      <c r="AD58" s="58" t="b">
        <f t="shared" si="81"/>
        <v>0</v>
      </c>
      <c r="AE58" s="58" t="b">
        <f t="shared" si="81"/>
        <v>1</v>
      </c>
      <c r="AF58" s="58" t="b">
        <f t="shared" si="81"/>
        <v>1</v>
      </c>
      <c r="AG58" s="58" t="b">
        <f t="shared" si="81"/>
        <v>1</v>
      </c>
      <c r="AH58" s="58" t="b">
        <f t="shared" si="81"/>
        <v>1</v>
      </c>
    </row>
    <row r="59">
      <c r="A59" s="15"/>
      <c r="B59" s="59" t="str">
        <f t="shared" ref="B59:E59" si="82">B27</f>
        <v>Dan G, damo, Motion Factory, Skeeter</v>
      </c>
      <c r="C59" s="60" t="str">
        <f t="shared" si="82"/>
        <v>Target Audience Explainer Videos-001</v>
      </c>
      <c r="D59" s="59" t="str">
        <f t="shared" si="82"/>
        <v>Target Audience Explainer Videos </v>
      </c>
      <c r="E59" s="61">
        <f t="shared" si="82"/>
        <v>1980</v>
      </c>
      <c r="F59" s="58" t="b">
        <f t="shared" ref="F59:AH59" si="83">if(indirect("'" &amp; F$31 &amp; "'!E" &amp; text(ROW( ) - 26,"#")),"",indirect("'" &amp; F$31 &amp; "'!F" &amp; text(ROW( ) - 26,"#")))</f>
        <v>1</v>
      </c>
      <c r="G59" s="58" t="b">
        <f t="shared" si="83"/>
        <v>1</v>
      </c>
      <c r="H59" s="58" t="b">
        <f t="shared" si="83"/>
        <v>1</v>
      </c>
      <c r="I59" s="58" t="b">
        <f t="shared" si="83"/>
        <v>1</v>
      </c>
      <c r="J59" s="58" t="b">
        <f t="shared" si="83"/>
        <v>1</v>
      </c>
      <c r="K59" s="58" t="b">
        <f t="shared" si="83"/>
        <v>1</v>
      </c>
      <c r="L59" s="58" t="b">
        <f t="shared" si="83"/>
        <v>1</v>
      </c>
      <c r="M59" s="58" t="b">
        <f t="shared" si="83"/>
        <v>0</v>
      </c>
      <c r="N59" s="58" t="b">
        <f t="shared" si="83"/>
        <v>1</v>
      </c>
      <c r="O59" s="58" t="b">
        <f t="shared" si="83"/>
        <v>1</v>
      </c>
      <c r="P59" s="58" t="b">
        <f t="shared" si="83"/>
        <v>1</v>
      </c>
      <c r="Q59" s="58" t="b">
        <f t="shared" si="83"/>
        <v>1</v>
      </c>
      <c r="R59" s="58" t="b">
        <f t="shared" si="83"/>
        <v>0</v>
      </c>
      <c r="S59" s="58" t="b">
        <f t="shared" si="83"/>
        <v>1</v>
      </c>
      <c r="T59" s="58" t="b">
        <f t="shared" si="83"/>
        <v>1</v>
      </c>
      <c r="U59" s="58" t="b">
        <f t="shared" si="83"/>
        <v>1</v>
      </c>
      <c r="V59" s="58" t="b">
        <f t="shared" si="83"/>
        <v>1</v>
      </c>
      <c r="W59" s="58" t="b">
        <f t="shared" si="83"/>
        <v>1</v>
      </c>
      <c r="X59" s="58" t="b">
        <f t="shared" si="83"/>
        <v>1</v>
      </c>
      <c r="Y59" s="58" t="str">
        <f t="shared" si="83"/>
        <v/>
      </c>
      <c r="Z59" s="58" t="b">
        <f t="shared" si="83"/>
        <v>1</v>
      </c>
      <c r="AA59" s="58" t="b">
        <f t="shared" si="83"/>
        <v>1</v>
      </c>
      <c r="AB59" s="58" t="b">
        <f t="shared" si="83"/>
        <v>1</v>
      </c>
      <c r="AC59" s="58" t="str">
        <f t="shared" si="83"/>
        <v/>
      </c>
      <c r="AD59" s="58" t="b">
        <f t="shared" si="83"/>
        <v>1</v>
      </c>
      <c r="AE59" s="58" t="b">
        <f t="shared" si="83"/>
        <v>1</v>
      </c>
      <c r="AF59" s="58" t="b">
        <f t="shared" si="83"/>
        <v>1</v>
      </c>
      <c r="AG59" s="58" t="b">
        <f t="shared" si="83"/>
        <v>1</v>
      </c>
      <c r="AH59" s="58" t="b">
        <f t="shared" si="83"/>
        <v>1</v>
      </c>
    </row>
    <row r="60">
      <c r="A60" s="15"/>
      <c r="B60" s="59" t="str">
        <f t="shared" ref="B60:E60" si="84">B28</f>
        <v>TFA</v>
      </c>
      <c r="C60" s="60" t="str">
        <f t="shared" si="84"/>
        <v>TFA-001</v>
      </c>
      <c r="D60" s="59" t="str">
        <f t="shared" si="84"/>
        <v>FAT Firmware Upgrade for Ledger Nano S/X</v>
      </c>
      <c r="E60" s="61">
        <f t="shared" si="84"/>
        <v>4860</v>
      </c>
      <c r="F60" s="58" t="b">
        <f t="shared" ref="F60:AH60" si="85">if(indirect("'" &amp; F$31 &amp; "'!E" &amp; text(ROW( ) - 26,"#")),"",indirect("'" &amp; F$31 &amp; "'!F" &amp; text(ROW( ) - 26,"#")))</f>
        <v>1</v>
      </c>
      <c r="G60" s="58" t="b">
        <f t="shared" si="85"/>
        <v>1</v>
      </c>
      <c r="H60" s="58" t="b">
        <f t="shared" si="85"/>
        <v>1</v>
      </c>
      <c r="I60" s="58" t="b">
        <f t="shared" si="85"/>
        <v>1</v>
      </c>
      <c r="J60" s="58" t="str">
        <f t="shared" si="85"/>
        <v/>
      </c>
      <c r="K60" s="58" t="b">
        <f t="shared" si="85"/>
        <v>1</v>
      </c>
      <c r="L60" s="58" t="b">
        <f t="shared" si="85"/>
        <v>1</v>
      </c>
      <c r="M60" s="58" t="b">
        <f t="shared" si="85"/>
        <v>1</v>
      </c>
      <c r="N60" s="58" t="b">
        <f t="shared" si="85"/>
        <v>1</v>
      </c>
      <c r="O60" s="58" t="b">
        <f t="shared" si="85"/>
        <v>1</v>
      </c>
      <c r="P60" s="58" t="b">
        <f t="shared" si="85"/>
        <v>1</v>
      </c>
      <c r="Q60" s="58" t="b">
        <f t="shared" si="85"/>
        <v>1</v>
      </c>
      <c r="R60" s="58" t="b">
        <f t="shared" si="85"/>
        <v>1</v>
      </c>
      <c r="S60" s="58" t="b">
        <f t="shared" si="85"/>
        <v>1</v>
      </c>
      <c r="T60" s="58" t="b">
        <f t="shared" si="85"/>
        <v>1</v>
      </c>
      <c r="U60" s="58" t="b">
        <f t="shared" si="85"/>
        <v>1</v>
      </c>
      <c r="V60" s="58" t="b">
        <f t="shared" si="85"/>
        <v>1</v>
      </c>
      <c r="W60" s="58" t="b">
        <f t="shared" si="85"/>
        <v>1</v>
      </c>
      <c r="X60" s="58" t="b">
        <f t="shared" si="85"/>
        <v>1</v>
      </c>
      <c r="Y60" s="58" t="b">
        <f t="shared" si="85"/>
        <v>1</v>
      </c>
      <c r="Z60" s="58" t="b">
        <f t="shared" si="85"/>
        <v>1</v>
      </c>
      <c r="AA60" s="58" t="b">
        <f t="shared" si="85"/>
        <v>1</v>
      </c>
      <c r="AB60" s="58" t="b">
        <f t="shared" si="85"/>
        <v>1</v>
      </c>
      <c r="AC60" s="58" t="b">
        <f t="shared" si="85"/>
        <v>1</v>
      </c>
      <c r="AD60" s="58" t="b">
        <f t="shared" si="85"/>
        <v>1</v>
      </c>
      <c r="AE60" s="58" t="b">
        <f t="shared" si="85"/>
        <v>1</v>
      </c>
      <c r="AF60" s="58" t="b">
        <f t="shared" si="85"/>
        <v>1</v>
      </c>
      <c r="AG60" s="58" t="b">
        <f t="shared" si="85"/>
        <v>1</v>
      </c>
      <c r="AH60" s="58" t="b">
        <f t="shared" si="85"/>
        <v>1</v>
      </c>
    </row>
    <row r="61">
      <c r="A61" s="15"/>
      <c r="B61" s="50" t="s">
        <v>94</v>
      </c>
      <c r="C61" s="51"/>
      <c r="D61" s="51"/>
      <c r="E61" s="52"/>
      <c r="F61" s="53" t="b">
        <v>1</v>
      </c>
      <c r="G61" s="53" t="b">
        <v>1</v>
      </c>
      <c r="H61" s="53" t="b">
        <v>1</v>
      </c>
      <c r="I61" s="53" t="b">
        <v>1</v>
      </c>
      <c r="J61" s="53" t="b">
        <v>1</v>
      </c>
      <c r="K61" s="53" t="b">
        <v>1</v>
      </c>
      <c r="L61" s="53" t="b">
        <v>1</v>
      </c>
      <c r="M61" s="53" t="b">
        <v>1</v>
      </c>
      <c r="N61" s="53" t="b">
        <v>1</v>
      </c>
      <c r="O61" s="53" t="b">
        <v>1</v>
      </c>
      <c r="P61" s="53" t="b">
        <v>1</v>
      </c>
      <c r="Q61" s="53" t="b">
        <v>1</v>
      </c>
      <c r="R61" s="53" t="b">
        <v>1</v>
      </c>
      <c r="S61" s="53" t="b">
        <v>1</v>
      </c>
      <c r="T61" s="53" t="b">
        <v>1</v>
      </c>
      <c r="U61" s="53" t="b">
        <v>1</v>
      </c>
      <c r="V61" s="53" t="b">
        <v>1</v>
      </c>
      <c r="W61" s="53" t="b">
        <v>1</v>
      </c>
      <c r="X61" s="53" t="b">
        <v>1</v>
      </c>
      <c r="Y61" s="53" t="b">
        <v>1</v>
      </c>
      <c r="Z61" s="53" t="b">
        <v>1</v>
      </c>
      <c r="AA61" s="53" t="b">
        <v>1</v>
      </c>
      <c r="AB61" s="53" t="b">
        <v>1</v>
      </c>
      <c r="AC61" s="53" t="b">
        <v>1</v>
      </c>
      <c r="AD61" s="53" t="b">
        <v>1</v>
      </c>
      <c r="AE61" s="53" t="b">
        <v>1</v>
      </c>
      <c r="AF61" s="53" t="b">
        <v>1</v>
      </c>
      <c r="AG61" s="53" t="b">
        <v>1</v>
      </c>
      <c r="AH61" s="53" t="b">
        <v>1</v>
      </c>
    </row>
    <row r="62" ht="31.5" customHeight="1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</row>
    <row r="63">
      <c r="A63" s="15"/>
      <c r="E63" s="15"/>
      <c r="F63" s="62" t="s">
        <v>101</v>
      </c>
      <c r="K63" s="15"/>
      <c r="L63" s="62" t="s">
        <v>102</v>
      </c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</row>
    <row r="64">
      <c r="F64" s="63" t="s">
        <v>103</v>
      </c>
      <c r="L64" s="63" t="s">
        <v>103</v>
      </c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</row>
    <row r="65">
      <c r="F65" s="63" t="s">
        <v>104</v>
      </c>
      <c r="L65" s="63" t="s">
        <v>105</v>
      </c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</row>
    <row r="66">
      <c r="F66" s="63" t="s">
        <v>106</v>
      </c>
      <c r="L66" s="63" t="s">
        <v>107</v>
      </c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</row>
    <row r="67">
      <c r="F67" s="63" t="s">
        <v>108</v>
      </c>
      <c r="L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</row>
    <row r="68">
      <c r="F68" s="63" t="s">
        <v>109</v>
      </c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</row>
    <row r="69">
      <c r="F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</row>
  </sheetData>
  <mergeCells count="21">
    <mergeCell ref="B31:E31"/>
    <mergeCell ref="B1:E1"/>
    <mergeCell ref="B29:E29"/>
    <mergeCell ref="A31:A34"/>
    <mergeCell ref="A2:A29"/>
    <mergeCell ref="F63:J63"/>
    <mergeCell ref="B61:E61"/>
    <mergeCell ref="L67:O69"/>
    <mergeCell ref="K63:K69"/>
    <mergeCell ref="F68:J68"/>
    <mergeCell ref="F69:J69"/>
    <mergeCell ref="F66:J66"/>
    <mergeCell ref="F67:J67"/>
    <mergeCell ref="F64:J64"/>
    <mergeCell ref="L65:O65"/>
    <mergeCell ref="L64:O64"/>
    <mergeCell ref="L66:O66"/>
    <mergeCell ref="A63:D69"/>
    <mergeCell ref="E63:E69"/>
    <mergeCell ref="L63:O63"/>
    <mergeCell ref="F65:J6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2.57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3"/>
      <c r="B1" s="6"/>
      <c r="C1" s="7"/>
      <c r="D1" s="7"/>
      <c r="E1" s="7"/>
      <c r="F1" s="7"/>
      <c r="G1" s="3"/>
    </row>
    <row r="2" ht="48.75" customHeight="1">
      <c r="A2" s="3"/>
      <c r="B2" s="9" t="s">
        <v>3</v>
      </c>
      <c r="C2" s="13"/>
      <c r="D2" s="16" t="s">
        <v>12</v>
      </c>
      <c r="E2" s="7"/>
      <c r="F2" s="7"/>
    </row>
    <row r="3">
      <c r="A3" s="3"/>
      <c r="B3" s="18" t="s">
        <v>13</v>
      </c>
      <c r="C3" s="13"/>
      <c r="D3" s="20" t="s">
        <v>14</v>
      </c>
      <c r="E3" s="7"/>
      <c r="F3" s="22" t="s">
        <v>16</v>
      </c>
    </row>
    <row r="4">
      <c r="A4" s="3"/>
      <c r="B4" s="24" t="str">
        <f>'Master Scoring Sheet'!C32</f>
        <v>Factom-inc-013</v>
      </c>
      <c r="C4" s="26" t="str">
        <f>'Master Scoring Sheet'!D32</f>
        <v>Oracle Master</v>
      </c>
      <c r="D4" s="28"/>
      <c r="E4" s="28" t="b">
        <v>0</v>
      </c>
      <c r="F4" s="30" t="b">
        <v>1</v>
      </c>
    </row>
    <row r="5">
      <c r="A5" s="3"/>
      <c r="B5" s="24" t="str">
        <f>'Master Scoring Sheet'!C33</f>
        <v>Factom-inc-014</v>
      </c>
      <c r="C5" s="26" t="str">
        <f>'Master Scoring Sheet'!D33</f>
        <v>Anchor Master</v>
      </c>
      <c r="D5" s="28"/>
      <c r="E5" s="28" t="b">
        <v>0</v>
      </c>
      <c r="F5" s="30" t="b">
        <v>1</v>
      </c>
    </row>
    <row r="6">
      <c r="A6" s="3"/>
      <c r="B6" s="24" t="str">
        <f>'Master Scoring Sheet'!C34</f>
        <v>Factom Guides-005</v>
      </c>
      <c r="C6" s="26" t="str">
        <f>'Master Scoring Sheet'!D34</f>
        <v>Factom Guide Compensation</v>
      </c>
      <c r="D6" s="28"/>
      <c r="E6" s="28" t="b">
        <v>1</v>
      </c>
      <c r="F6" s="30" t="b">
        <v>1</v>
      </c>
    </row>
    <row r="7" ht="17.25" customHeight="1">
      <c r="A7" s="3"/>
      <c r="B7" s="35" t="s">
        <v>46</v>
      </c>
      <c r="C7" s="37"/>
      <c r="D7" s="38" t="s">
        <v>48</v>
      </c>
      <c r="E7" s="38" t="s">
        <v>14</v>
      </c>
      <c r="F7" s="40" t="s">
        <v>16</v>
      </c>
    </row>
    <row r="8" ht="15.0" customHeight="1">
      <c r="A8" s="3"/>
      <c r="B8" s="41"/>
      <c r="C8" s="13"/>
      <c r="D8" s="42"/>
      <c r="E8" s="42"/>
      <c r="F8" s="42"/>
    </row>
    <row r="9">
      <c r="A9" s="3"/>
      <c r="B9" s="24" t="str">
        <f>'Master Scoring Sheet'!C35</f>
        <v>Core-Committee-002</v>
      </c>
      <c r="C9" s="26" t="str">
        <f>'Master Scoring Sheet'!D35</f>
        <v>Additional Bug Bounty Funding</v>
      </c>
      <c r="D9" s="43">
        <v>9.0</v>
      </c>
      <c r="E9" s="44" t="b">
        <v>0</v>
      </c>
      <c r="F9" s="30" t="b">
        <v>1</v>
      </c>
    </row>
    <row r="10">
      <c r="A10" s="3"/>
      <c r="B10" s="24" t="str">
        <f>'Master Scoring Sheet'!C36</f>
        <v>Bedrock-Defacto-001/2</v>
      </c>
      <c r="C10" s="26" t="str">
        <f>'Master Scoring Sheet'!D36</f>
        <v>Open Node Enhancement - Leftover Payout</v>
      </c>
      <c r="D10" s="43">
        <v>6.0</v>
      </c>
      <c r="E10" s="44" t="b">
        <v>0</v>
      </c>
      <c r="F10" s="30" t="b">
        <v>1</v>
      </c>
    </row>
    <row r="11">
      <c r="A11" s="3"/>
      <c r="B11" s="24" t="str">
        <f>'Master Scoring Sheet'!C37</f>
        <v>Bedrock-CryptoLogic-DeFacto-TFA-003</v>
      </c>
      <c r="C11" s="26" t="str">
        <f>'Master Scoring Sheet'!D37</f>
        <v>Open Node Continuity</v>
      </c>
      <c r="D11" s="43">
        <v>11.0</v>
      </c>
      <c r="E11" s="44" t="b">
        <v>0</v>
      </c>
      <c r="F11" s="30" t="b">
        <v>1</v>
      </c>
    </row>
    <row r="12">
      <c r="A12" s="3"/>
      <c r="B12" s="24" t="str">
        <f>'Master Scoring Sheet'!C38</f>
        <v>LUCIAP-001</v>
      </c>
      <c r="C12" s="26" t="str">
        <f>'Master Scoring Sheet'!D38</f>
        <v>FAT Wallet Ledger Nano Support</v>
      </c>
      <c r="D12" s="43">
        <v>16.0</v>
      </c>
      <c r="E12" s="44" t="b">
        <v>0</v>
      </c>
      <c r="F12" s="30" t="b">
        <v>1</v>
      </c>
    </row>
    <row r="13">
      <c r="A13" s="3"/>
      <c r="B13" s="24" t="str">
        <f>'Master Scoring Sheet'!C39</f>
        <v>Go-Immutable-001</v>
      </c>
      <c r="C13" s="26" t="str">
        <f>'Master Scoring Sheet'!D39</f>
        <v>Comprehensive Market Strategy &amp; Execution</v>
      </c>
      <c r="D13" s="43">
        <v>7.0</v>
      </c>
      <c r="E13" s="44" t="b">
        <v>1</v>
      </c>
      <c r="F13" s="30" t="b">
        <v>1</v>
      </c>
    </row>
    <row r="14">
      <c r="A14" s="3"/>
      <c r="B14" s="24" t="str">
        <f>'Master Scoring Sheet'!C40</f>
        <v>Anchorblock-002</v>
      </c>
      <c r="C14" s="26" t="str">
        <f>'Master Scoring Sheet'!D40</f>
        <v>Daily Digest</v>
      </c>
      <c r="D14" s="43">
        <v>8.0</v>
      </c>
      <c r="E14" s="44" t="b">
        <v>0</v>
      </c>
      <c r="F14" s="30" t="b">
        <v>1</v>
      </c>
    </row>
    <row r="15">
      <c r="A15" s="3"/>
      <c r="B15" s="24" t="str">
        <f>'Master Scoring Sheet'!C41</f>
        <v>Federate-this-001</v>
      </c>
      <c r="C15" s="26" t="str">
        <f>'Master Scoring Sheet'!D41</f>
        <v>Off-Blocks</v>
      </c>
      <c r="D15" s="43">
        <v>14.0</v>
      </c>
      <c r="E15" s="44" t="b">
        <v>0</v>
      </c>
      <c r="F15" s="30" t="b">
        <v>1</v>
      </c>
    </row>
    <row r="16">
      <c r="A16" s="3"/>
      <c r="B16" s="24" t="str">
        <f>'Master Scoring Sheet'!C42</f>
        <v>Prestige-IT-002</v>
      </c>
      <c r="C16" s="26" t="str">
        <f>'Master Scoring Sheet'!D42</f>
        <v>Topaz Factom Integration</v>
      </c>
      <c r="D16" s="43">
        <v>24.0</v>
      </c>
      <c r="E16" s="44" t="b">
        <v>0</v>
      </c>
      <c r="F16" s="30" t="b">
        <v>1</v>
      </c>
    </row>
    <row r="17">
      <c r="A17" s="3"/>
      <c r="B17" s="24" t="str">
        <f>'Master Scoring Sheet'!C43</f>
        <v>Stamp-IT-002</v>
      </c>
      <c r="C17" s="26" t="str">
        <f>'Master Scoring Sheet'!D43</f>
        <v>IoT Gateway for Factom®</v>
      </c>
      <c r="D17" s="43">
        <v>26.0</v>
      </c>
      <c r="E17" s="44" t="b">
        <v>0</v>
      </c>
      <c r="F17" s="30" t="b">
        <v>1</v>
      </c>
    </row>
    <row r="18">
      <c r="A18" s="3"/>
      <c r="B18" s="24" t="str">
        <f>'Master Scoring Sheet'!C44</f>
        <v>Layertech-002</v>
      </c>
      <c r="C18" s="26" t="str">
        <f>'Master Scoring Sheet'!D44</f>
        <v>Core Code Development - Continuation</v>
      </c>
      <c r="D18" s="43">
        <v>5.0</v>
      </c>
      <c r="E18" s="44" t="b">
        <v>0</v>
      </c>
      <c r="F18" s="30" t="b">
        <v>1</v>
      </c>
    </row>
    <row r="19">
      <c r="A19" s="3"/>
      <c r="B19" s="24" t="str">
        <f>'Master Scoring Sheet'!C45</f>
        <v>Factomize-003</v>
      </c>
      <c r="C19" s="26" t="str">
        <f>'Master Scoring Sheet'!D45</f>
        <v>Automated Grant System</v>
      </c>
      <c r="D19" s="43">
        <v>10.0</v>
      </c>
      <c r="E19" s="44" t="b">
        <v>0</v>
      </c>
      <c r="F19" s="30" t="b">
        <v>1</v>
      </c>
    </row>
    <row r="20">
      <c r="A20" s="3"/>
      <c r="B20" s="24" t="str">
        <f>'Master Scoring Sheet'!C46</f>
        <v>Defacto-001/2</v>
      </c>
      <c r="C20" s="26" t="str">
        <f>'Master Scoring Sheet'!D46</f>
        <v>Factom Open API - Sprint 2 (Admin API, Web UI, Callbacks)</v>
      </c>
      <c r="D20" s="43">
        <v>18.0</v>
      </c>
      <c r="E20" s="44" t="b">
        <v>0</v>
      </c>
      <c r="F20" s="30" t="b">
        <v>1</v>
      </c>
    </row>
    <row r="21">
      <c r="A21" s="3"/>
      <c r="B21" s="24" t="str">
        <f>'Master Scoring Sheet'!C47</f>
        <v>Sphereon-003</v>
      </c>
      <c r="C21" s="26" t="str">
        <f>'Master Scoring Sheet'!D47</f>
        <v>Core Development Continuation</v>
      </c>
      <c r="D21" s="43">
        <v>4.0</v>
      </c>
      <c r="E21" s="44" t="b">
        <v>0</v>
      </c>
      <c r="F21" s="30" t="b">
        <v>1</v>
      </c>
    </row>
    <row r="22">
      <c r="A22" s="3"/>
      <c r="B22" s="24" t="str">
        <f>'Master Scoring Sheet'!C48</f>
        <v>Sphereon-004</v>
      </c>
      <c r="C22" s="26" t="str">
        <f>'Master Scoring Sheet'!D48</f>
        <v>Integration of DAML with Factom® Protocol</v>
      </c>
      <c r="D22" s="43">
        <v>17.0</v>
      </c>
      <c r="E22" s="44" t="b">
        <v>0</v>
      </c>
      <c r="F22" s="30" t="b">
        <v>1</v>
      </c>
    </row>
    <row r="23">
      <c r="A23" s="3"/>
      <c r="B23" s="24" t="str">
        <f>'Master Scoring Sheet'!C49</f>
        <v>Sphereon-005</v>
      </c>
      <c r="C23" s="26" t="str">
        <f>'Master Scoring Sheet'!D49</f>
        <v>Factom® Badges</v>
      </c>
      <c r="D23" s="43">
        <v>20.0</v>
      </c>
      <c r="E23" s="44" t="b">
        <v>0</v>
      </c>
      <c r="F23" s="30" t="b">
        <v>1</v>
      </c>
    </row>
    <row r="24">
      <c r="A24" s="3"/>
      <c r="B24" s="24" t="str">
        <f>'Master Scoring Sheet'!C50</f>
        <v>BIF-007</v>
      </c>
      <c r="C24" s="26" t="str">
        <f>'Master Scoring Sheet'!D50</f>
        <v>Identity, DID and signing FIPs</v>
      </c>
      <c r="D24" s="43">
        <v>15.0</v>
      </c>
      <c r="E24" s="44" t="b">
        <v>0</v>
      </c>
      <c r="F24" s="30" t="b">
        <v>1</v>
      </c>
      <c r="G24" s="3"/>
    </row>
    <row r="25">
      <c r="A25" s="3"/>
      <c r="B25" s="24" t="str">
        <f>'Master Scoring Sheet'!C51</f>
        <v>Factomize-004</v>
      </c>
      <c r="C25" s="26" t="str">
        <f>'Master Scoring Sheet'!D51</f>
        <v>Core Development </v>
      </c>
      <c r="D25" s="43">
        <v>1.0</v>
      </c>
      <c r="E25" s="44" t="b">
        <v>0</v>
      </c>
      <c r="F25" s="30" t="b">
        <v>1</v>
      </c>
      <c r="G25" s="3"/>
    </row>
    <row r="26">
      <c r="A26" s="3"/>
      <c r="B26" s="24" t="str">
        <f>'Master Scoring Sheet'!C52</f>
        <v>Factom-inc-015</v>
      </c>
      <c r="C26" s="26" t="str">
        <f>'Master Scoring Sheet'!D52</f>
        <v>Protocol Development</v>
      </c>
      <c r="D26" s="43">
        <v>2.0</v>
      </c>
      <c r="E26" s="44" t="b">
        <v>1</v>
      </c>
      <c r="F26" s="30" t="b">
        <v>1</v>
      </c>
      <c r="G26" s="3"/>
    </row>
    <row r="27">
      <c r="A27" s="3"/>
      <c r="B27" s="24" t="str">
        <f>'Master Scoring Sheet'!C53</f>
        <v>TFA-002</v>
      </c>
      <c r="C27" s="26" t="str">
        <f>'Master Scoring Sheet'!D53</f>
        <v>FAT-integration into TFA-Explorer</v>
      </c>
      <c r="D27" s="43">
        <v>22.0</v>
      </c>
      <c r="E27" s="44" t="b">
        <v>0</v>
      </c>
      <c r="F27" s="30" t="b">
        <v>1</v>
      </c>
      <c r="G27" s="3"/>
    </row>
    <row r="28">
      <c r="A28" s="3"/>
      <c r="B28" s="24" t="str">
        <f>'Master Scoring Sheet'!C54</f>
        <v>Triall-002</v>
      </c>
      <c r="C28" s="26" t="str">
        <f>'Master Scoring Sheet'!D54</f>
        <v>Decentralized Identifiers (DIDs) integration for Alfresco</v>
      </c>
      <c r="D28" s="43">
        <v>21.0</v>
      </c>
      <c r="E28" s="44" t="b">
        <v>0</v>
      </c>
      <c r="F28" s="30" t="b">
        <v>1</v>
      </c>
      <c r="G28" s="3"/>
    </row>
    <row r="29">
      <c r="A29" s="3"/>
      <c r="B29" s="24" t="str">
        <f>'Master Scoring Sheet'!C55</f>
        <v>HashNStore-001</v>
      </c>
      <c r="C29" s="26" t="str">
        <f>'Master Scoring Sheet'!D55</f>
        <v>Chrome Extension for Ledger Nano</v>
      </c>
      <c r="D29" s="43">
        <v>25.0</v>
      </c>
      <c r="E29" s="44" t="b">
        <v>0</v>
      </c>
      <c r="F29" s="30" t="b">
        <v>1</v>
      </c>
      <c r="G29" s="3"/>
    </row>
    <row r="30">
      <c r="A30" s="3"/>
      <c r="B30" s="24" t="str">
        <f>'Master Scoring Sheet'!C56</f>
        <v>DBGrow-004</v>
      </c>
      <c r="C30" s="26" t="str">
        <f>'Master Scoring Sheet'!D56</f>
        <v>FAT Development 3</v>
      </c>
      <c r="D30" s="43">
        <v>3.0</v>
      </c>
      <c r="E30" s="44" t="b">
        <v>0</v>
      </c>
      <c r="F30" s="30" t="b">
        <v>1</v>
      </c>
      <c r="G30" s="3"/>
    </row>
    <row r="31">
      <c r="A31" s="3"/>
      <c r="B31" s="24" t="str">
        <f>'Master Scoring Sheet'!C57</f>
        <v>DBGrow-Factom-001</v>
      </c>
      <c r="C31" s="26" t="str">
        <f>'Master Scoring Sheet'!D57</f>
        <v>FAT Smart Contracts</v>
      </c>
      <c r="D31" s="43">
        <v>12.0</v>
      </c>
      <c r="E31" s="44" t="b">
        <v>0</v>
      </c>
      <c r="F31" s="30" t="b">
        <v>1</v>
      </c>
      <c r="G31" s="3"/>
    </row>
    <row r="32">
      <c r="A32" s="3"/>
      <c r="B32" s="24" t="str">
        <f>'Master Scoring Sheet'!C58</f>
        <v>BIF-Factomatic-003</v>
      </c>
      <c r="C32" s="26" t="str">
        <f>'Master Scoring Sheet'!D58</f>
        <v>Verifiable Claims FIP</v>
      </c>
      <c r="D32" s="43">
        <v>13.0</v>
      </c>
      <c r="E32" s="44" t="b">
        <v>0</v>
      </c>
      <c r="F32" s="30" t="b">
        <v>1</v>
      </c>
      <c r="G32" s="3"/>
    </row>
    <row r="33">
      <c r="A33" s="3"/>
      <c r="B33" s="24" t="str">
        <f>'Master Scoring Sheet'!C59</f>
        <v>Target Audience Explainer Videos-001</v>
      </c>
      <c r="C33" s="26" t="str">
        <f>'Master Scoring Sheet'!D59</f>
        <v>Target Audience Explainer Videos </v>
      </c>
      <c r="D33" s="43">
        <v>23.0</v>
      </c>
      <c r="E33" s="44" t="b">
        <v>0</v>
      </c>
      <c r="F33" s="30" t="b">
        <v>1</v>
      </c>
      <c r="G33" s="3"/>
    </row>
    <row r="34">
      <c r="A34" s="3"/>
      <c r="B34" s="24" t="str">
        <f>'Master Scoring Sheet'!C60</f>
        <v>TFA-001</v>
      </c>
      <c r="C34" s="26" t="str">
        <f>'Master Scoring Sheet'!D60</f>
        <v>FAT Firmware Upgrade for Ledger Nano S/X</v>
      </c>
      <c r="D34" s="43">
        <v>19.0</v>
      </c>
      <c r="E34" s="44" t="b">
        <v>0</v>
      </c>
      <c r="F34" s="30" t="b">
        <v>1</v>
      </c>
      <c r="G34" s="3"/>
    </row>
    <row r="35">
      <c r="A35" s="3"/>
      <c r="B35" s="26" t="str">
        <f>'Master Scoring Sheet'!C61</f>
        <v/>
      </c>
      <c r="C35" s="26" t="str">
        <f>'Master Scoring Sheet'!D61</f>
        <v/>
      </c>
      <c r="D35" s="43"/>
      <c r="E35" s="44"/>
      <c r="F35" s="30"/>
      <c r="G35" s="3"/>
    </row>
    <row r="36">
      <c r="A36" s="3"/>
      <c r="B36" s="26" t="str">
        <f>'Master Scoring Sheet'!C61</f>
        <v/>
      </c>
      <c r="C36" s="26" t="str">
        <f>'Master Scoring Sheet'!D61</f>
        <v/>
      </c>
      <c r="D36" s="43"/>
      <c r="E36" s="44"/>
      <c r="F36" s="30"/>
      <c r="G36" s="3"/>
    </row>
  </sheetData>
  <mergeCells count="10">
    <mergeCell ref="E7:E8"/>
    <mergeCell ref="D7:D8"/>
    <mergeCell ref="F7:F8"/>
    <mergeCell ref="G1:G23"/>
    <mergeCell ref="D2:F2"/>
    <mergeCell ref="B1:F1"/>
    <mergeCell ref="B3:C3"/>
    <mergeCell ref="D3:E3"/>
    <mergeCell ref="B2:C2"/>
    <mergeCell ref="B7:C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2.57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3"/>
      <c r="B1" s="6"/>
      <c r="C1" s="7"/>
      <c r="D1" s="7"/>
      <c r="E1" s="7"/>
      <c r="F1" s="7"/>
      <c r="G1" s="3"/>
    </row>
    <row r="2" ht="48.75" customHeight="1">
      <c r="A2" s="3"/>
      <c r="B2" s="9" t="s">
        <v>3</v>
      </c>
      <c r="C2" s="13"/>
      <c r="D2" s="16" t="s">
        <v>17</v>
      </c>
      <c r="E2" s="7"/>
      <c r="F2" s="7"/>
    </row>
    <row r="3">
      <c r="A3" s="3"/>
      <c r="B3" s="18" t="s">
        <v>13</v>
      </c>
      <c r="C3" s="13"/>
      <c r="D3" s="46"/>
      <c r="E3" s="20" t="s">
        <v>14</v>
      </c>
      <c r="F3" s="22" t="s">
        <v>16</v>
      </c>
    </row>
    <row r="4">
      <c r="A4" s="3"/>
      <c r="B4" s="24" t="str">
        <f>'Guide TRGG3R LLC'!B4</f>
        <v>Factom-inc-013</v>
      </c>
      <c r="C4" s="26" t="str">
        <f>'Guide TRGG3R LLC'!C4</f>
        <v>Oracle Master</v>
      </c>
      <c r="D4" s="28"/>
      <c r="E4" s="28" t="b">
        <v>0</v>
      </c>
      <c r="F4" s="30" t="b">
        <v>1</v>
      </c>
    </row>
    <row r="5">
      <c r="A5" s="3"/>
      <c r="B5" s="24" t="str">
        <f>'Guide TRGG3R LLC'!B5</f>
        <v>Factom-inc-014</v>
      </c>
      <c r="C5" s="26" t="str">
        <f>'Guide TRGG3R LLC'!C5</f>
        <v>Anchor Master</v>
      </c>
      <c r="D5" s="28"/>
      <c r="E5" s="28" t="b">
        <v>0</v>
      </c>
      <c r="F5" s="30" t="b">
        <v>1</v>
      </c>
    </row>
    <row r="6">
      <c r="A6" s="3"/>
      <c r="B6" s="24" t="str">
        <f>'Guide TRGG3R LLC'!B6</f>
        <v>Factom Guides-005</v>
      </c>
      <c r="C6" s="26" t="str">
        <f>'Guide TRGG3R LLC'!C6</f>
        <v>Factom Guide Compensation</v>
      </c>
      <c r="D6" s="28"/>
      <c r="E6" s="28" t="b">
        <v>0</v>
      </c>
      <c r="F6" s="30" t="b">
        <v>1</v>
      </c>
    </row>
    <row r="7" ht="17.25" customHeight="1">
      <c r="A7" s="3"/>
      <c r="B7" s="35" t="s">
        <v>46</v>
      </c>
      <c r="C7" s="37"/>
      <c r="D7" s="38" t="s">
        <v>48</v>
      </c>
      <c r="E7" s="38" t="s">
        <v>14</v>
      </c>
      <c r="F7" s="40" t="s">
        <v>16</v>
      </c>
    </row>
    <row r="8" ht="15.0" customHeight="1">
      <c r="A8" s="3"/>
      <c r="B8" s="41"/>
      <c r="C8" s="13"/>
      <c r="D8" s="42"/>
      <c r="E8" s="42"/>
      <c r="F8" s="42"/>
    </row>
    <row r="9">
      <c r="A9" s="3"/>
      <c r="B9" s="24" t="str">
        <f>'Guide TRGG3R LLC'!B9</f>
        <v>Core-Committee-002</v>
      </c>
      <c r="C9" s="26" t="str">
        <f>'Guide TRGG3R LLC'!C9</f>
        <v>Additional Bug Bounty Funding</v>
      </c>
      <c r="D9" s="43">
        <v>9.0</v>
      </c>
      <c r="E9" s="44" t="b">
        <v>0</v>
      </c>
      <c r="F9" s="30" t="b">
        <v>1</v>
      </c>
    </row>
    <row r="10">
      <c r="A10" s="3"/>
      <c r="B10" s="24" t="str">
        <f>'Guide TRGG3R LLC'!B10</f>
        <v>Bedrock-Defacto-001/2</v>
      </c>
      <c r="C10" s="26" t="str">
        <f>'Guide TRGG3R LLC'!C10</f>
        <v>Open Node Enhancement - Leftover Payout</v>
      </c>
      <c r="D10" s="43">
        <v>14.0</v>
      </c>
      <c r="E10" s="44" t="b">
        <v>0</v>
      </c>
      <c r="F10" s="30" t="b">
        <v>1</v>
      </c>
    </row>
    <row r="11">
      <c r="A11" s="3"/>
      <c r="B11" s="24" t="str">
        <f>'Guide TRGG3R LLC'!B11</f>
        <v>Bedrock-CryptoLogic-DeFacto-TFA-003</v>
      </c>
      <c r="C11" s="26" t="str">
        <f>'Guide TRGG3R LLC'!C11</f>
        <v>Open Node Continuity</v>
      </c>
      <c r="D11" s="43">
        <v>16.0</v>
      </c>
      <c r="E11" s="44" t="b">
        <v>0</v>
      </c>
      <c r="F11" s="30" t="b">
        <v>1</v>
      </c>
    </row>
    <row r="12">
      <c r="A12" s="3"/>
      <c r="B12" s="24" t="str">
        <f>'Guide TRGG3R LLC'!B12</f>
        <v>LUCIAP-001</v>
      </c>
      <c r="C12" s="26" t="str">
        <f>'Guide TRGG3R LLC'!C12</f>
        <v>FAT Wallet Ledger Nano Support</v>
      </c>
      <c r="D12" s="43">
        <v>8.0</v>
      </c>
      <c r="E12" s="44" t="b">
        <v>0</v>
      </c>
      <c r="F12" s="30" t="b">
        <v>1</v>
      </c>
    </row>
    <row r="13">
      <c r="A13" s="3"/>
      <c r="B13" s="24" t="str">
        <f>'Guide TRGG3R LLC'!B13</f>
        <v>Go-Immutable-001</v>
      </c>
      <c r="C13" s="26" t="str">
        <f>'Guide TRGG3R LLC'!C13</f>
        <v>Comprehensive Market Strategy &amp; Execution</v>
      </c>
      <c r="D13" s="43">
        <v>5.0</v>
      </c>
      <c r="E13" s="44" t="b">
        <v>0</v>
      </c>
      <c r="F13" s="30" t="b">
        <v>1</v>
      </c>
    </row>
    <row r="14">
      <c r="A14" s="3"/>
      <c r="B14" s="24" t="str">
        <f>'Guide TRGG3R LLC'!B14</f>
        <v>Anchorblock-002</v>
      </c>
      <c r="C14" s="26" t="str">
        <f>'Guide TRGG3R LLC'!C14</f>
        <v>Daily Digest</v>
      </c>
      <c r="D14" s="43">
        <v>22.0</v>
      </c>
      <c r="E14" s="44" t="b">
        <v>0</v>
      </c>
      <c r="F14" s="30" t="b">
        <v>1</v>
      </c>
    </row>
    <row r="15">
      <c r="A15" s="3"/>
      <c r="B15" s="24" t="str">
        <f>'Guide TRGG3R LLC'!B15</f>
        <v>Federate-this-001</v>
      </c>
      <c r="C15" s="26" t="str">
        <f>'Guide TRGG3R LLC'!C15</f>
        <v>Off-Blocks</v>
      </c>
      <c r="D15" s="43">
        <v>18.0</v>
      </c>
      <c r="E15" s="44" t="b">
        <v>1</v>
      </c>
      <c r="F15" s="30" t="b">
        <v>1</v>
      </c>
    </row>
    <row r="16">
      <c r="A16" s="3"/>
      <c r="B16" s="24" t="str">
        <f>'Guide TRGG3R LLC'!B16</f>
        <v>Prestige-IT-002</v>
      </c>
      <c r="C16" s="26" t="str">
        <f>'Guide TRGG3R LLC'!C16</f>
        <v>Topaz Factom Integration</v>
      </c>
      <c r="D16" s="43">
        <v>26.0</v>
      </c>
      <c r="E16" s="44" t="b">
        <v>0</v>
      </c>
      <c r="F16" s="30" t="b">
        <v>1</v>
      </c>
    </row>
    <row r="17">
      <c r="A17" s="3"/>
      <c r="B17" s="24" t="str">
        <f>'Guide TRGG3R LLC'!B17</f>
        <v>Stamp-IT-002</v>
      </c>
      <c r="C17" s="26" t="str">
        <f>'Guide TRGG3R LLC'!C17</f>
        <v>IoT Gateway for Factom®</v>
      </c>
      <c r="D17" s="43">
        <v>25.0</v>
      </c>
      <c r="E17" s="44" t="b">
        <v>0</v>
      </c>
      <c r="F17" s="30" t="b">
        <v>1</v>
      </c>
    </row>
    <row r="18">
      <c r="A18" s="3"/>
      <c r="B18" s="24" t="str">
        <f>'Guide TRGG3R LLC'!B18</f>
        <v>Layertech-002</v>
      </c>
      <c r="C18" s="26" t="str">
        <f>'Guide TRGG3R LLC'!C18</f>
        <v>Core Code Development - Continuation</v>
      </c>
      <c r="D18" s="43">
        <v>2.0</v>
      </c>
      <c r="E18" s="44" t="b">
        <v>0</v>
      </c>
      <c r="F18" s="30" t="b">
        <v>1</v>
      </c>
    </row>
    <row r="19">
      <c r="A19" s="3"/>
      <c r="B19" s="24" t="str">
        <f>'Guide TRGG3R LLC'!B19</f>
        <v>Factomize-003</v>
      </c>
      <c r="C19" s="26" t="str">
        <f>'Guide TRGG3R LLC'!C19</f>
        <v>Automated Grant System</v>
      </c>
      <c r="D19" s="43">
        <v>7.0</v>
      </c>
      <c r="E19" s="44" t="b">
        <v>0</v>
      </c>
      <c r="F19" s="30" t="b">
        <v>1</v>
      </c>
    </row>
    <row r="20">
      <c r="A20" s="3"/>
      <c r="B20" s="24" t="str">
        <f>'Guide TRGG3R LLC'!B20</f>
        <v>Defacto-001/2</v>
      </c>
      <c r="C20" s="26" t="str">
        <f>'Guide TRGG3R LLC'!C20</f>
        <v>Factom Open API - Sprint 2 (Admin API, Web UI, Callbacks)</v>
      </c>
      <c r="D20" s="43">
        <v>23.0</v>
      </c>
      <c r="E20" s="44" t="b">
        <v>0</v>
      </c>
      <c r="F20" s="30" t="b">
        <v>1</v>
      </c>
    </row>
    <row r="21">
      <c r="A21" s="3"/>
      <c r="B21" s="24" t="str">
        <f>'Guide TRGG3R LLC'!B21</f>
        <v>Sphereon-003</v>
      </c>
      <c r="C21" s="26" t="str">
        <f>'Guide TRGG3R LLC'!C21</f>
        <v>Core Development Continuation</v>
      </c>
      <c r="D21" s="43">
        <v>3.0</v>
      </c>
      <c r="E21" s="44" t="b">
        <v>1</v>
      </c>
      <c r="F21" s="30" t="b">
        <v>1</v>
      </c>
    </row>
    <row r="22">
      <c r="A22" s="3"/>
      <c r="B22" s="24" t="str">
        <f>'Guide TRGG3R LLC'!B22</f>
        <v>Sphereon-004</v>
      </c>
      <c r="C22" s="26" t="str">
        <f>'Guide TRGG3R LLC'!C22</f>
        <v>Integration of DAML with Factom® Protocol</v>
      </c>
      <c r="D22" s="43">
        <v>12.0</v>
      </c>
      <c r="E22" s="44" t="b">
        <v>1</v>
      </c>
      <c r="F22" s="30" t="b">
        <v>1</v>
      </c>
    </row>
    <row r="23">
      <c r="A23" s="3"/>
      <c r="B23" s="24" t="str">
        <f>'Guide TRGG3R LLC'!B23</f>
        <v>Sphereon-005</v>
      </c>
      <c r="C23" s="26" t="str">
        <f>'Guide TRGG3R LLC'!C23</f>
        <v>Factom® Badges</v>
      </c>
      <c r="D23" s="43">
        <v>19.0</v>
      </c>
      <c r="E23" s="44" t="b">
        <v>1</v>
      </c>
      <c r="F23" s="30" t="b">
        <v>1</v>
      </c>
    </row>
    <row r="24">
      <c r="A24" s="3"/>
      <c r="B24" s="24" t="str">
        <f>'Guide TRGG3R LLC'!B24</f>
        <v>BIF-007</v>
      </c>
      <c r="C24" s="26" t="str">
        <f>'Guide TRGG3R LLC'!C24</f>
        <v>Identity, DID and signing FIPs</v>
      </c>
      <c r="D24" s="43">
        <v>10.0</v>
      </c>
      <c r="E24" s="44" t="b">
        <v>1</v>
      </c>
      <c r="F24" s="30" t="b">
        <v>1</v>
      </c>
    </row>
    <row r="25">
      <c r="A25" s="3"/>
      <c r="B25" s="24" t="str">
        <f>'Guide TRGG3R LLC'!B25</f>
        <v>Factomize-004</v>
      </c>
      <c r="C25" s="26" t="str">
        <f>'Guide TRGG3R LLC'!C25</f>
        <v>Core Development </v>
      </c>
      <c r="D25" s="43">
        <v>1.0</v>
      </c>
      <c r="E25" s="44" t="b">
        <v>0</v>
      </c>
      <c r="F25" s="30" t="b">
        <v>1</v>
      </c>
      <c r="G25" s="3"/>
    </row>
    <row r="26">
      <c r="A26" s="3"/>
      <c r="B26" s="24" t="str">
        <f>'Guide TRGG3R LLC'!B26</f>
        <v>Factom-inc-015</v>
      </c>
      <c r="C26" s="26" t="str">
        <f>'Guide TRGG3R LLC'!C26</f>
        <v>Protocol Development</v>
      </c>
      <c r="D26" s="43">
        <v>4.0</v>
      </c>
      <c r="E26" s="44" t="b">
        <v>0</v>
      </c>
      <c r="F26" s="30" t="b">
        <v>1</v>
      </c>
      <c r="G26" s="3"/>
    </row>
    <row r="27">
      <c r="A27" s="3"/>
      <c r="B27" s="24" t="str">
        <f>'Guide TRGG3R LLC'!B27</f>
        <v>TFA-002</v>
      </c>
      <c r="C27" s="26" t="str">
        <f>'Guide TRGG3R LLC'!C27</f>
        <v>FAT-integration into TFA-Explorer</v>
      </c>
      <c r="D27" s="43">
        <v>20.0</v>
      </c>
      <c r="E27" s="44" t="b">
        <v>0</v>
      </c>
      <c r="F27" s="30" t="b">
        <v>1</v>
      </c>
      <c r="G27" s="3"/>
    </row>
    <row r="28">
      <c r="A28" s="3"/>
      <c r="B28" s="24" t="str">
        <f>'Guide TRGG3R LLC'!B28</f>
        <v>Triall-002</v>
      </c>
      <c r="C28" s="26" t="str">
        <f>'Guide TRGG3R LLC'!C28</f>
        <v>Decentralized Identifiers (DIDs) integration for Alfresco</v>
      </c>
      <c r="D28" s="43">
        <v>17.0</v>
      </c>
      <c r="E28" s="44" t="b">
        <v>1</v>
      </c>
      <c r="F28" s="30" t="b">
        <v>1</v>
      </c>
      <c r="G28" s="3"/>
    </row>
    <row r="29">
      <c r="A29" s="3"/>
      <c r="B29" s="24" t="str">
        <f>'Guide TRGG3R LLC'!B29</f>
        <v>HashNStore-001</v>
      </c>
      <c r="C29" s="26" t="str">
        <f>'Guide TRGG3R LLC'!C29</f>
        <v>Chrome Extension for Ledger Nano</v>
      </c>
      <c r="D29" s="43">
        <v>21.0</v>
      </c>
      <c r="E29" s="44" t="b">
        <v>0</v>
      </c>
      <c r="F29" s="30" t="b">
        <v>1</v>
      </c>
      <c r="G29" s="3"/>
    </row>
    <row r="30">
      <c r="A30" s="3"/>
      <c r="B30" s="24" t="str">
        <f>'Guide TRGG3R LLC'!B30</f>
        <v>DBGrow-004</v>
      </c>
      <c r="C30" s="26" t="str">
        <f>'Guide TRGG3R LLC'!C30</f>
        <v>FAT Development 3</v>
      </c>
      <c r="D30" s="43">
        <v>6.0</v>
      </c>
      <c r="E30" s="44" t="b">
        <v>0</v>
      </c>
      <c r="F30" s="30" t="b">
        <v>1</v>
      </c>
      <c r="G30" s="3"/>
    </row>
    <row r="31">
      <c r="A31" s="3"/>
      <c r="B31" s="24" t="str">
        <f>'Guide TRGG3R LLC'!B31</f>
        <v>DBGrow-Factom-001</v>
      </c>
      <c r="C31" s="26" t="str">
        <f>'Guide TRGG3R LLC'!C31</f>
        <v>FAT Smart Contracts</v>
      </c>
      <c r="D31" s="43">
        <v>13.0</v>
      </c>
      <c r="E31" s="44" t="b">
        <v>0</v>
      </c>
      <c r="F31" s="30" t="b">
        <v>1</v>
      </c>
      <c r="G31" s="3"/>
    </row>
    <row r="32">
      <c r="A32" s="3"/>
      <c r="B32" s="24" t="str">
        <f>'Guide TRGG3R LLC'!B32</f>
        <v>BIF-Factomatic-003</v>
      </c>
      <c r="C32" s="26" t="str">
        <f>'Guide TRGG3R LLC'!C32</f>
        <v>Verifiable Claims FIP</v>
      </c>
      <c r="D32" s="43">
        <v>11.0</v>
      </c>
      <c r="E32" s="44" t="b">
        <v>1</v>
      </c>
      <c r="F32" s="30" t="b">
        <v>1</v>
      </c>
      <c r="G32" s="3"/>
    </row>
    <row r="33">
      <c r="A33" s="3"/>
      <c r="B33" s="24" t="str">
        <f>'Guide TRGG3R LLC'!B33</f>
        <v>Target Audience Explainer Videos-001</v>
      </c>
      <c r="C33" s="26" t="str">
        <f>'Guide TRGG3R LLC'!C33</f>
        <v>Target Audience Explainer Videos </v>
      </c>
      <c r="D33" s="43">
        <v>24.0</v>
      </c>
      <c r="E33" s="44" t="b">
        <v>0</v>
      </c>
      <c r="F33" s="30" t="b">
        <v>1</v>
      </c>
      <c r="G33" s="3"/>
    </row>
    <row r="34">
      <c r="A34" s="3"/>
      <c r="B34" s="24" t="str">
        <f>'Guide TRGG3R LLC'!B34</f>
        <v>TFA-001</v>
      </c>
      <c r="C34" s="26" t="str">
        <f>'Guide TRGG3R LLC'!C34</f>
        <v>FAT Firmware Upgrade for Ledger Nano S/X</v>
      </c>
      <c r="D34" s="43">
        <v>15.0</v>
      </c>
      <c r="E34" s="44" t="b">
        <v>0</v>
      </c>
      <c r="F34" s="30" t="b">
        <v>1</v>
      </c>
      <c r="G34" s="3"/>
    </row>
    <row r="35">
      <c r="A35" s="3"/>
      <c r="B35" s="26" t="str">
        <f>'Guide TRGG3R LLC'!B35</f>
        <v/>
      </c>
      <c r="C35" s="26" t="str">
        <f>'Guide TRGG3R LLC'!C35</f>
        <v/>
      </c>
      <c r="D35" s="43"/>
      <c r="E35" s="44" t="b">
        <v>0</v>
      </c>
      <c r="F35" s="30" t="b">
        <v>0</v>
      </c>
      <c r="G35" s="3"/>
    </row>
    <row r="36">
      <c r="A36" s="3"/>
      <c r="B36" s="26" t="str">
        <f>'Guide TRGG3R LLC'!B36</f>
        <v/>
      </c>
      <c r="C36" s="26" t="str">
        <f>'Guide TRGG3R LLC'!C36</f>
        <v/>
      </c>
      <c r="D36" s="43"/>
      <c r="E36" s="44" t="b">
        <v>0</v>
      </c>
      <c r="F36" s="30" t="b">
        <v>0</v>
      </c>
      <c r="G36" s="3"/>
    </row>
  </sheetData>
  <mergeCells count="9">
    <mergeCell ref="D7:D8"/>
    <mergeCell ref="B7:C8"/>
    <mergeCell ref="B2:C2"/>
    <mergeCell ref="B3:C3"/>
    <mergeCell ref="D2:F2"/>
    <mergeCell ref="B1:F1"/>
    <mergeCell ref="E7:E8"/>
    <mergeCell ref="F7:F8"/>
    <mergeCell ref="G1:G2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2.57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3"/>
      <c r="B1" s="6"/>
      <c r="C1" s="7"/>
      <c r="D1" s="7"/>
      <c r="E1" s="7"/>
      <c r="F1" s="7"/>
      <c r="G1" s="3"/>
    </row>
    <row r="2" ht="48.75" customHeight="1">
      <c r="A2" s="3"/>
      <c r="B2" s="9" t="s">
        <v>3</v>
      </c>
      <c r="C2" s="13"/>
      <c r="D2" s="16" t="s">
        <v>18</v>
      </c>
      <c r="E2" s="7"/>
      <c r="F2" s="7"/>
    </row>
    <row r="3">
      <c r="A3" s="3"/>
      <c r="B3" s="18" t="s">
        <v>13</v>
      </c>
      <c r="C3" s="13"/>
      <c r="D3" s="46"/>
      <c r="E3" s="20" t="s">
        <v>14</v>
      </c>
      <c r="F3" s="22" t="s">
        <v>16</v>
      </c>
    </row>
    <row r="4">
      <c r="A4" s="3"/>
      <c r="B4" s="24" t="str">
        <f>'Guide TRGG3R LLC'!B4</f>
        <v>Factom-inc-013</v>
      </c>
      <c r="C4" s="26" t="str">
        <f>'Guide TRGG3R LLC'!C4</f>
        <v>Oracle Master</v>
      </c>
      <c r="D4" s="28"/>
      <c r="E4" s="28" t="b">
        <v>0</v>
      </c>
      <c r="F4" s="30" t="b">
        <v>1</v>
      </c>
    </row>
    <row r="5">
      <c r="A5" s="3"/>
      <c r="B5" s="24" t="str">
        <f>'Guide TRGG3R LLC'!B5</f>
        <v>Factom-inc-014</v>
      </c>
      <c r="C5" s="26" t="str">
        <f>'Guide TRGG3R LLC'!C5</f>
        <v>Anchor Master</v>
      </c>
      <c r="D5" s="28"/>
      <c r="E5" s="28" t="b">
        <v>0</v>
      </c>
      <c r="F5" s="30" t="b">
        <v>1</v>
      </c>
    </row>
    <row r="6">
      <c r="A6" s="3"/>
      <c r="B6" s="24" t="str">
        <f>'Guide TRGG3R LLC'!B6</f>
        <v>Factom Guides-005</v>
      </c>
      <c r="C6" s="26" t="str">
        <f>'Guide TRGG3R LLC'!C6</f>
        <v>Factom Guide Compensation</v>
      </c>
      <c r="D6" s="28"/>
      <c r="E6" s="28" t="b">
        <v>1</v>
      </c>
      <c r="F6" s="30" t="b">
        <v>1</v>
      </c>
    </row>
    <row r="7" ht="17.25" customHeight="1">
      <c r="A7" s="3"/>
      <c r="B7" s="35" t="s">
        <v>46</v>
      </c>
      <c r="C7" s="37"/>
      <c r="D7" s="38" t="s">
        <v>48</v>
      </c>
      <c r="E7" s="38" t="s">
        <v>14</v>
      </c>
      <c r="F7" s="40" t="s">
        <v>16</v>
      </c>
    </row>
    <row r="8" ht="15.0" customHeight="1">
      <c r="A8" s="3"/>
      <c r="B8" s="41"/>
      <c r="C8" s="13"/>
      <c r="D8" s="42"/>
      <c r="E8" s="42"/>
      <c r="F8" s="42"/>
    </row>
    <row r="9">
      <c r="A9" s="3"/>
      <c r="B9" s="24" t="str">
        <f>'Guide TRGG3R LLC'!B9</f>
        <v>Core-Committee-002</v>
      </c>
      <c r="C9" s="26" t="str">
        <f>'Guide TRGG3R LLC'!C9</f>
        <v>Additional Bug Bounty Funding</v>
      </c>
      <c r="D9" s="43">
        <v>15.0</v>
      </c>
      <c r="E9" s="44" t="b">
        <v>0</v>
      </c>
      <c r="F9" s="30" t="b">
        <v>1</v>
      </c>
    </row>
    <row r="10">
      <c r="A10" s="3"/>
      <c r="B10" s="24" t="str">
        <f>'Guide TRGG3R LLC'!B10</f>
        <v>Bedrock-Defacto-001/2</v>
      </c>
      <c r="C10" s="26" t="str">
        <f>'Guide TRGG3R LLC'!C10</f>
        <v>Open Node Enhancement - Leftover Payout</v>
      </c>
      <c r="D10" s="43">
        <v>14.0</v>
      </c>
      <c r="E10" s="44" t="b">
        <v>0</v>
      </c>
      <c r="F10" s="30" t="b">
        <v>1</v>
      </c>
    </row>
    <row r="11">
      <c r="A11" s="3"/>
      <c r="B11" s="24" t="str">
        <f>'Guide TRGG3R LLC'!B11</f>
        <v>Bedrock-CryptoLogic-DeFacto-TFA-003</v>
      </c>
      <c r="C11" s="26" t="str">
        <f>'Guide TRGG3R LLC'!C11</f>
        <v>Open Node Continuity</v>
      </c>
      <c r="D11" s="43">
        <v>16.0</v>
      </c>
      <c r="E11" s="44" t="b">
        <v>0</v>
      </c>
      <c r="F11" s="30" t="b">
        <v>1</v>
      </c>
    </row>
    <row r="12">
      <c r="A12" s="3"/>
      <c r="B12" s="24" t="str">
        <f>'Guide TRGG3R LLC'!B12</f>
        <v>LUCIAP-001</v>
      </c>
      <c r="C12" s="26" t="str">
        <f>'Guide TRGG3R LLC'!C12</f>
        <v>FAT Wallet Ledger Nano Support</v>
      </c>
      <c r="D12" s="43">
        <v>8.0</v>
      </c>
      <c r="E12" s="44" t="b">
        <v>0</v>
      </c>
      <c r="F12" s="30" t="b">
        <v>1</v>
      </c>
    </row>
    <row r="13">
      <c r="A13" s="3"/>
      <c r="B13" s="24" t="str">
        <f>'Guide TRGG3R LLC'!B13</f>
        <v>Go-Immutable-001</v>
      </c>
      <c r="C13" s="26" t="str">
        <f>'Guide TRGG3R LLC'!C13</f>
        <v>Comprehensive Market Strategy &amp; Execution</v>
      </c>
      <c r="D13" s="43">
        <v>4.0</v>
      </c>
      <c r="E13" s="44" t="b">
        <v>0</v>
      </c>
      <c r="F13" s="30" t="b">
        <v>1</v>
      </c>
    </row>
    <row r="14">
      <c r="A14" s="3"/>
      <c r="B14" s="24" t="str">
        <f>'Guide TRGG3R LLC'!B14</f>
        <v>Anchorblock-002</v>
      </c>
      <c r="C14" s="26" t="str">
        <f>'Guide TRGG3R LLC'!C14</f>
        <v>Daily Digest</v>
      </c>
      <c r="D14" s="43">
        <v>10.0</v>
      </c>
      <c r="E14" s="44" t="b">
        <v>0</v>
      </c>
      <c r="F14" s="30" t="b">
        <v>1</v>
      </c>
    </row>
    <row r="15">
      <c r="A15" s="3"/>
      <c r="B15" s="24" t="str">
        <f>'Guide TRGG3R LLC'!B15</f>
        <v>Federate-this-001</v>
      </c>
      <c r="C15" s="26" t="str">
        <f>'Guide TRGG3R LLC'!C15</f>
        <v>Off-Blocks</v>
      </c>
      <c r="D15" s="43">
        <v>24.0</v>
      </c>
      <c r="E15" s="44" t="b">
        <v>0</v>
      </c>
      <c r="F15" s="30" t="b">
        <v>1</v>
      </c>
    </row>
    <row r="16">
      <c r="A16" s="3"/>
      <c r="B16" s="24" t="str">
        <f>'Guide TRGG3R LLC'!B16</f>
        <v>Prestige-IT-002</v>
      </c>
      <c r="C16" s="26" t="str">
        <f>'Guide TRGG3R LLC'!C16</f>
        <v>Topaz Factom Integration</v>
      </c>
      <c r="D16" s="43">
        <v>26.0</v>
      </c>
      <c r="E16" s="44" t="b">
        <v>0</v>
      </c>
      <c r="F16" s="30" t="b">
        <v>1</v>
      </c>
    </row>
    <row r="17">
      <c r="A17" s="3"/>
      <c r="B17" s="24" t="str">
        <f>'Guide TRGG3R LLC'!B17</f>
        <v>Stamp-IT-002</v>
      </c>
      <c r="C17" s="26" t="str">
        <f>'Guide TRGG3R LLC'!C17</f>
        <v>IoT Gateway for Factom®</v>
      </c>
      <c r="D17" s="43">
        <v>9.0</v>
      </c>
      <c r="E17" s="44" t="b">
        <v>0</v>
      </c>
      <c r="F17" s="30" t="b">
        <v>1</v>
      </c>
    </row>
    <row r="18">
      <c r="A18" s="3"/>
      <c r="B18" s="24" t="str">
        <f>'Guide TRGG3R LLC'!B18</f>
        <v>Layertech-002</v>
      </c>
      <c r="C18" s="26" t="str">
        <f>'Guide TRGG3R LLC'!C18</f>
        <v>Core Code Development - Continuation</v>
      </c>
      <c r="D18" s="43">
        <v>5.0</v>
      </c>
      <c r="E18" s="44" t="b">
        <v>0</v>
      </c>
      <c r="F18" s="30" t="b">
        <v>1</v>
      </c>
    </row>
    <row r="19">
      <c r="A19" s="3"/>
      <c r="B19" s="24" t="str">
        <f>'Guide TRGG3R LLC'!B19</f>
        <v>Factomize-003</v>
      </c>
      <c r="C19" s="26" t="str">
        <f>'Guide TRGG3R LLC'!C19</f>
        <v>Automated Grant System</v>
      </c>
      <c r="D19" s="43">
        <v>13.0</v>
      </c>
      <c r="E19" s="44" t="b">
        <v>0</v>
      </c>
      <c r="F19" s="30" t="b">
        <v>1</v>
      </c>
    </row>
    <row r="20">
      <c r="A20" s="3"/>
      <c r="B20" s="24" t="str">
        <f>'Guide TRGG3R LLC'!B20</f>
        <v>Defacto-001/2</v>
      </c>
      <c r="C20" s="26" t="str">
        <f>'Guide TRGG3R LLC'!C20</f>
        <v>Factom Open API - Sprint 2 (Admin API, Web UI, Callbacks)</v>
      </c>
      <c r="D20" s="43">
        <v>22.0</v>
      </c>
      <c r="E20" s="44" t="b">
        <v>0</v>
      </c>
      <c r="F20" s="30" t="b">
        <v>1</v>
      </c>
    </row>
    <row r="21">
      <c r="A21" s="3"/>
      <c r="B21" s="24" t="str">
        <f>'Guide TRGG3R LLC'!B21</f>
        <v>Sphereon-003</v>
      </c>
      <c r="C21" s="26" t="str">
        <f>'Guide TRGG3R LLC'!C21</f>
        <v>Core Development Continuation</v>
      </c>
      <c r="D21" s="43">
        <v>6.0</v>
      </c>
      <c r="E21" s="44" t="b">
        <v>0</v>
      </c>
      <c r="F21" s="30" t="b">
        <v>1</v>
      </c>
    </row>
    <row r="22">
      <c r="A22" s="3"/>
      <c r="B22" s="24" t="str">
        <f>'Guide TRGG3R LLC'!B22</f>
        <v>Sphereon-004</v>
      </c>
      <c r="C22" s="26" t="str">
        <f>'Guide TRGG3R LLC'!C22</f>
        <v>Integration of DAML with Factom® Protocol</v>
      </c>
      <c r="D22" s="43">
        <v>21.0</v>
      </c>
      <c r="E22" s="44" t="b">
        <v>0</v>
      </c>
      <c r="F22" s="30" t="b">
        <v>1</v>
      </c>
    </row>
    <row r="23">
      <c r="A23" s="3"/>
      <c r="B23" s="24" t="str">
        <f>'Guide TRGG3R LLC'!B23</f>
        <v>Sphereon-005</v>
      </c>
      <c r="C23" s="26" t="str">
        <f>'Guide TRGG3R LLC'!C23</f>
        <v>Factom® Badges</v>
      </c>
      <c r="D23" s="43">
        <v>23.0</v>
      </c>
      <c r="E23" s="44" t="b">
        <v>0</v>
      </c>
      <c r="F23" s="30" t="b">
        <v>1</v>
      </c>
    </row>
    <row r="24">
      <c r="A24" s="3"/>
      <c r="B24" s="24" t="str">
        <f>'Guide TRGG3R LLC'!B24</f>
        <v>BIF-007</v>
      </c>
      <c r="C24" s="26" t="str">
        <f>'Guide TRGG3R LLC'!C24</f>
        <v>Identity, DID and signing FIPs</v>
      </c>
      <c r="D24" s="43">
        <v>18.0</v>
      </c>
      <c r="E24" s="44" t="b">
        <v>0</v>
      </c>
      <c r="F24" s="30" t="b">
        <v>1</v>
      </c>
    </row>
    <row r="25">
      <c r="A25" s="3"/>
      <c r="B25" s="24" t="str">
        <f>'Guide TRGG3R LLC'!B25</f>
        <v>Factomize-004</v>
      </c>
      <c r="C25" s="26" t="str">
        <f>'Guide TRGG3R LLC'!C25</f>
        <v>Core Development </v>
      </c>
      <c r="D25" s="43">
        <v>1.0</v>
      </c>
      <c r="E25" s="44" t="b">
        <v>0</v>
      </c>
      <c r="F25" s="30" t="b">
        <v>1</v>
      </c>
      <c r="G25" s="3"/>
    </row>
    <row r="26">
      <c r="A26" s="3"/>
      <c r="B26" s="24" t="str">
        <f>'Guide TRGG3R LLC'!B26</f>
        <v>Factom-inc-015</v>
      </c>
      <c r="C26" s="26" t="str">
        <f>'Guide TRGG3R LLC'!C26</f>
        <v>Protocol Development</v>
      </c>
      <c r="D26" s="43">
        <v>2.0</v>
      </c>
      <c r="E26" s="44" t="b">
        <v>0</v>
      </c>
      <c r="F26" s="30" t="b">
        <v>1</v>
      </c>
      <c r="G26" s="3"/>
    </row>
    <row r="27">
      <c r="A27" s="3"/>
      <c r="B27" s="24" t="str">
        <f>'Guide TRGG3R LLC'!B27</f>
        <v>TFA-002</v>
      </c>
      <c r="C27" s="26" t="str">
        <f>'Guide TRGG3R LLC'!C27</f>
        <v>FAT-integration into TFA-Explorer</v>
      </c>
      <c r="D27" s="43">
        <v>11.0</v>
      </c>
      <c r="E27" s="44" t="b">
        <v>0</v>
      </c>
      <c r="F27" s="30" t="b">
        <v>1</v>
      </c>
      <c r="G27" s="3"/>
    </row>
    <row r="28">
      <c r="A28" s="3"/>
      <c r="B28" s="24" t="str">
        <f>'Guide TRGG3R LLC'!B28</f>
        <v>Triall-002</v>
      </c>
      <c r="C28" s="26" t="str">
        <f>'Guide TRGG3R LLC'!C28</f>
        <v>Decentralized Identifiers (DIDs) integration for Alfresco</v>
      </c>
      <c r="D28" s="43">
        <v>17.0</v>
      </c>
      <c r="E28" s="44" t="b">
        <v>0</v>
      </c>
      <c r="F28" s="30" t="b">
        <v>1</v>
      </c>
      <c r="G28" s="3"/>
    </row>
    <row r="29">
      <c r="A29" s="3"/>
      <c r="B29" s="24" t="str">
        <f>'Guide TRGG3R LLC'!B29</f>
        <v>HashNStore-001</v>
      </c>
      <c r="C29" s="26" t="str">
        <f>'Guide TRGG3R LLC'!C29</f>
        <v>Chrome Extension for Ledger Nano</v>
      </c>
      <c r="D29" s="43">
        <v>20.0</v>
      </c>
      <c r="E29" s="44" t="b">
        <v>0</v>
      </c>
      <c r="F29" s="30" t="b">
        <v>1</v>
      </c>
      <c r="G29" s="3"/>
    </row>
    <row r="30">
      <c r="A30" s="3"/>
      <c r="B30" s="24" t="str">
        <f>'Guide TRGG3R LLC'!B30</f>
        <v>DBGrow-004</v>
      </c>
      <c r="C30" s="26" t="str">
        <f>'Guide TRGG3R LLC'!C30</f>
        <v>FAT Development 3</v>
      </c>
      <c r="D30" s="43">
        <v>3.0</v>
      </c>
      <c r="E30" s="44" t="b">
        <v>1</v>
      </c>
      <c r="F30" s="30" t="b">
        <v>1</v>
      </c>
      <c r="G30" s="3"/>
    </row>
    <row r="31">
      <c r="A31" s="3"/>
      <c r="B31" s="24" t="str">
        <f>'Guide TRGG3R LLC'!B31</f>
        <v>DBGrow-Factom-001</v>
      </c>
      <c r="C31" s="26" t="str">
        <f>'Guide TRGG3R LLC'!C31</f>
        <v>FAT Smart Contracts</v>
      </c>
      <c r="D31" s="43">
        <v>7.0</v>
      </c>
      <c r="E31" s="44" t="b">
        <v>1</v>
      </c>
      <c r="F31" s="30" t="b">
        <v>1</v>
      </c>
      <c r="G31" s="3"/>
    </row>
    <row r="32">
      <c r="A32" s="3"/>
      <c r="B32" s="24" t="str">
        <f>'Guide TRGG3R LLC'!B32</f>
        <v>BIF-Factomatic-003</v>
      </c>
      <c r="C32" s="26" t="str">
        <f>'Guide TRGG3R LLC'!C32</f>
        <v>Verifiable Claims FIP</v>
      </c>
      <c r="D32" s="43">
        <v>19.0</v>
      </c>
      <c r="E32" s="44" t="b">
        <v>0</v>
      </c>
      <c r="F32" s="30" t="b">
        <v>1</v>
      </c>
      <c r="G32" s="3"/>
    </row>
    <row r="33">
      <c r="A33" s="3"/>
      <c r="B33" s="24" t="str">
        <f>'Guide TRGG3R LLC'!B33</f>
        <v>Target Audience Explainer Videos-001</v>
      </c>
      <c r="C33" s="26" t="str">
        <f>'Guide TRGG3R LLC'!C33</f>
        <v>Target Audience Explainer Videos </v>
      </c>
      <c r="D33" s="43">
        <v>25.0</v>
      </c>
      <c r="E33" s="44" t="b">
        <v>0</v>
      </c>
      <c r="F33" s="30" t="b">
        <v>1</v>
      </c>
      <c r="G33" s="3"/>
    </row>
    <row r="34">
      <c r="A34" s="3"/>
      <c r="B34" s="24" t="str">
        <f>'Guide TRGG3R LLC'!B34</f>
        <v>TFA-001</v>
      </c>
      <c r="C34" s="26" t="str">
        <f>'Guide TRGG3R LLC'!C34</f>
        <v>FAT Firmware Upgrade for Ledger Nano S/X</v>
      </c>
      <c r="D34" s="43">
        <v>12.0</v>
      </c>
      <c r="E34" s="44" t="b">
        <v>0</v>
      </c>
      <c r="F34" s="30" t="b">
        <v>1</v>
      </c>
      <c r="G34" s="3"/>
    </row>
    <row r="35">
      <c r="A35" s="3"/>
      <c r="B35" s="26" t="str">
        <f>'Guide TRGG3R LLC'!B35</f>
        <v/>
      </c>
      <c r="C35" s="26" t="str">
        <f>'Guide TRGG3R LLC'!C35</f>
        <v/>
      </c>
      <c r="D35" s="43"/>
      <c r="E35" s="44" t="b">
        <v>0</v>
      </c>
      <c r="F35" s="30" t="b">
        <v>0</v>
      </c>
      <c r="G35" s="3"/>
    </row>
    <row r="36">
      <c r="A36" s="3"/>
      <c r="B36" s="26" t="str">
        <f>'Guide TRGG3R LLC'!B36</f>
        <v/>
      </c>
      <c r="C36" s="26" t="str">
        <f>'Guide TRGG3R LLC'!C36</f>
        <v/>
      </c>
      <c r="D36" s="43"/>
      <c r="E36" s="44" t="b">
        <v>0</v>
      </c>
      <c r="F36" s="30" t="b">
        <v>0</v>
      </c>
      <c r="G36" s="3"/>
    </row>
  </sheetData>
  <mergeCells count="9">
    <mergeCell ref="D7:D8"/>
    <mergeCell ref="E7:E8"/>
    <mergeCell ref="D2:F2"/>
    <mergeCell ref="B1:F1"/>
    <mergeCell ref="F7:F8"/>
    <mergeCell ref="G1:G24"/>
    <mergeCell ref="B2:C2"/>
    <mergeCell ref="B3:C3"/>
    <mergeCell ref="B7:C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2.57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3"/>
      <c r="B1" s="6"/>
      <c r="C1" s="7"/>
      <c r="D1" s="7"/>
      <c r="E1" s="7"/>
      <c r="F1" s="7"/>
      <c r="G1" s="3"/>
    </row>
    <row r="2" ht="48.75" customHeight="1">
      <c r="A2" s="3"/>
      <c r="B2" s="9" t="s">
        <v>3</v>
      </c>
      <c r="C2" s="13"/>
      <c r="D2" s="16" t="s">
        <v>19</v>
      </c>
      <c r="E2" s="7"/>
      <c r="F2" s="7"/>
    </row>
    <row r="3">
      <c r="A3" s="3"/>
      <c r="B3" s="18" t="s">
        <v>13</v>
      </c>
      <c r="C3" s="13"/>
      <c r="D3" s="46"/>
      <c r="E3" s="20" t="s">
        <v>14</v>
      </c>
      <c r="F3" s="22" t="s">
        <v>16</v>
      </c>
    </row>
    <row r="4">
      <c r="A4" s="3"/>
      <c r="B4" s="24" t="str">
        <f>'Guide TRGG3R LLC'!B4</f>
        <v>Factom-inc-013</v>
      </c>
      <c r="C4" s="26" t="str">
        <f>'Guide TRGG3R LLC'!C4</f>
        <v>Oracle Master</v>
      </c>
      <c r="D4" s="28"/>
      <c r="E4" s="28" t="b">
        <v>0</v>
      </c>
      <c r="F4" s="30" t="b">
        <v>1</v>
      </c>
    </row>
    <row r="5">
      <c r="A5" s="3"/>
      <c r="B5" s="24" t="str">
        <f>'Guide TRGG3R LLC'!B5</f>
        <v>Factom-inc-014</v>
      </c>
      <c r="C5" s="26" t="str">
        <f>'Guide TRGG3R LLC'!C5</f>
        <v>Anchor Master</v>
      </c>
      <c r="D5" s="28"/>
      <c r="E5" s="28" t="b">
        <v>0</v>
      </c>
      <c r="F5" s="30" t="b">
        <v>1</v>
      </c>
    </row>
    <row r="6">
      <c r="A6" s="3"/>
      <c r="B6" s="24" t="str">
        <f>'Guide TRGG3R LLC'!B6</f>
        <v>Factom Guides-005</v>
      </c>
      <c r="C6" s="26" t="str">
        <f>'Guide TRGG3R LLC'!C6</f>
        <v>Factom Guide Compensation</v>
      </c>
      <c r="D6" s="28"/>
      <c r="E6" s="28" t="b">
        <v>1</v>
      </c>
      <c r="F6" s="30" t="b">
        <v>1</v>
      </c>
    </row>
    <row r="7" ht="17.25" customHeight="1">
      <c r="A7" s="3"/>
      <c r="B7" s="35" t="s">
        <v>46</v>
      </c>
      <c r="C7" s="37"/>
      <c r="D7" s="38" t="s">
        <v>48</v>
      </c>
      <c r="E7" s="38" t="s">
        <v>14</v>
      </c>
      <c r="F7" s="40" t="s">
        <v>16</v>
      </c>
    </row>
    <row r="8" ht="15.0" customHeight="1">
      <c r="A8" s="3"/>
      <c r="B8" s="41"/>
      <c r="C8" s="13"/>
      <c r="D8" s="42"/>
      <c r="E8" s="42"/>
      <c r="F8" s="42"/>
    </row>
    <row r="9">
      <c r="A9" s="3"/>
      <c r="B9" s="24" t="str">
        <f>'Guide TRGG3R LLC'!B9</f>
        <v>Core-Committee-002</v>
      </c>
      <c r="C9" s="26" t="str">
        <f>'Guide TRGG3R LLC'!C9</f>
        <v>Additional Bug Bounty Funding</v>
      </c>
      <c r="D9" s="43">
        <v>19.0</v>
      </c>
      <c r="E9" s="44" t="b">
        <v>0</v>
      </c>
      <c r="F9" s="30" t="b">
        <v>1</v>
      </c>
    </row>
    <row r="10">
      <c r="A10" s="3"/>
      <c r="B10" s="24" t="str">
        <f>'Guide TRGG3R LLC'!B10</f>
        <v>Bedrock-Defacto-001/2</v>
      </c>
      <c r="C10" s="26" t="str">
        <f>'Guide TRGG3R LLC'!C10</f>
        <v>Open Node Enhancement - Leftover Payout</v>
      </c>
      <c r="D10" s="43">
        <v>6.0</v>
      </c>
      <c r="E10" s="44" t="b">
        <v>0</v>
      </c>
      <c r="F10" s="30" t="b">
        <v>1</v>
      </c>
    </row>
    <row r="11">
      <c r="A11" s="3"/>
      <c r="B11" s="24" t="str">
        <f>'Guide TRGG3R LLC'!B11</f>
        <v>Bedrock-CryptoLogic-DeFacto-TFA-003</v>
      </c>
      <c r="C11" s="26" t="str">
        <f>'Guide TRGG3R LLC'!C11</f>
        <v>Open Node Continuity</v>
      </c>
      <c r="D11" s="43">
        <v>5.0</v>
      </c>
      <c r="E11" s="44" t="b">
        <v>0</v>
      </c>
      <c r="F11" s="30" t="b">
        <v>1</v>
      </c>
    </row>
    <row r="12">
      <c r="A12" s="3"/>
      <c r="B12" s="24" t="str">
        <f>'Guide TRGG3R LLC'!B12</f>
        <v>LUCIAP-001</v>
      </c>
      <c r="C12" s="26" t="str">
        <f>'Guide TRGG3R LLC'!C12</f>
        <v>FAT Wallet Ledger Nano Support</v>
      </c>
      <c r="D12" s="43">
        <v>13.0</v>
      </c>
      <c r="E12" s="44" t="b">
        <v>0</v>
      </c>
      <c r="F12" s="30" t="b">
        <v>1</v>
      </c>
    </row>
    <row r="13">
      <c r="A13" s="3"/>
      <c r="B13" s="24" t="str">
        <f>'Guide TRGG3R LLC'!B13</f>
        <v>Go-Immutable-001</v>
      </c>
      <c r="C13" s="26" t="str">
        <f>'Guide TRGG3R LLC'!C13</f>
        <v>Comprehensive Market Strategy &amp; Execution</v>
      </c>
      <c r="D13" s="43">
        <v>21.0</v>
      </c>
      <c r="E13" s="44" t="b">
        <v>0</v>
      </c>
      <c r="F13" s="30" t="b">
        <v>1</v>
      </c>
    </row>
    <row r="14">
      <c r="A14" s="3"/>
      <c r="B14" s="24" t="str">
        <f>'Guide TRGG3R LLC'!B14</f>
        <v>Anchorblock-002</v>
      </c>
      <c r="C14" s="26" t="str">
        <f>'Guide TRGG3R LLC'!C14</f>
        <v>Daily Digest</v>
      </c>
      <c r="D14" s="43">
        <v>9.0</v>
      </c>
      <c r="E14" s="44" t="b">
        <v>0</v>
      </c>
      <c r="F14" s="30" t="b">
        <v>1</v>
      </c>
    </row>
    <row r="15">
      <c r="A15" s="3"/>
      <c r="B15" s="24" t="str">
        <f>'Guide TRGG3R LLC'!B15</f>
        <v>Federate-this-001</v>
      </c>
      <c r="C15" s="26" t="str">
        <f>'Guide TRGG3R LLC'!C15</f>
        <v>Off-Blocks</v>
      </c>
      <c r="D15" s="43">
        <v>25.0</v>
      </c>
      <c r="E15" s="44" t="b">
        <v>0</v>
      </c>
      <c r="F15" s="30" t="b">
        <v>1</v>
      </c>
    </row>
    <row r="16">
      <c r="A16" s="3"/>
      <c r="B16" s="24" t="str">
        <f>'Guide TRGG3R LLC'!B16</f>
        <v>Prestige-IT-002</v>
      </c>
      <c r="C16" s="26" t="str">
        <f>'Guide TRGG3R LLC'!C16</f>
        <v>Topaz Factom Integration</v>
      </c>
      <c r="D16" s="43">
        <v>18.0</v>
      </c>
      <c r="E16" s="44" t="b">
        <v>0</v>
      </c>
      <c r="F16" s="30" t="b">
        <v>1</v>
      </c>
    </row>
    <row r="17">
      <c r="A17" s="3"/>
      <c r="B17" s="24" t="str">
        <f>'Guide TRGG3R LLC'!B17</f>
        <v>Stamp-IT-002</v>
      </c>
      <c r="C17" s="26" t="str">
        <f>'Guide TRGG3R LLC'!C17</f>
        <v>IoT Gateway for Factom®</v>
      </c>
      <c r="D17" s="43">
        <v>16.0</v>
      </c>
      <c r="E17" s="44" t="b">
        <v>0</v>
      </c>
      <c r="F17" s="30" t="b">
        <v>1</v>
      </c>
    </row>
    <row r="18">
      <c r="A18" s="3"/>
      <c r="B18" s="24" t="str">
        <f>'Guide TRGG3R LLC'!B18</f>
        <v>Layertech-002</v>
      </c>
      <c r="C18" s="26" t="str">
        <f>'Guide TRGG3R LLC'!C18</f>
        <v>Core Code Development - Continuation</v>
      </c>
      <c r="D18" s="43">
        <v>4.0</v>
      </c>
      <c r="E18" s="44" t="b">
        <v>0</v>
      </c>
      <c r="F18" s="30" t="b">
        <v>1</v>
      </c>
    </row>
    <row r="19">
      <c r="A19" s="3"/>
      <c r="B19" s="24" t="str">
        <f>'Guide TRGG3R LLC'!B19</f>
        <v>Factomize-003</v>
      </c>
      <c r="C19" s="26" t="str">
        <f>'Guide TRGG3R LLC'!C19</f>
        <v>Automated Grant System</v>
      </c>
      <c r="D19" s="43">
        <v>17.0</v>
      </c>
      <c r="E19" s="44" t="b">
        <v>0</v>
      </c>
      <c r="F19" s="30" t="b">
        <v>1</v>
      </c>
    </row>
    <row r="20">
      <c r="A20" s="3"/>
      <c r="B20" s="24" t="str">
        <f>'Guide TRGG3R LLC'!B20</f>
        <v>Defacto-001/2</v>
      </c>
      <c r="C20" s="26" t="str">
        <f>'Guide TRGG3R LLC'!C20</f>
        <v>Factom Open API - Sprint 2 (Admin API, Web UI, Callbacks)</v>
      </c>
      <c r="D20" s="43">
        <v>7.0</v>
      </c>
      <c r="E20" s="44" t="b">
        <v>0</v>
      </c>
      <c r="F20" s="30" t="b">
        <v>1</v>
      </c>
    </row>
    <row r="21">
      <c r="A21" s="3"/>
      <c r="B21" s="24" t="str">
        <f>'Guide TRGG3R LLC'!B21</f>
        <v>Sphereon-003</v>
      </c>
      <c r="C21" s="26" t="str">
        <f>'Guide TRGG3R LLC'!C21</f>
        <v>Core Development Continuation</v>
      </c>
      <c r="D21" s="43">
        <v>3.0</v>
      </c>
      <c r="E21" s="44" t="b">
        <v>0</v>
      </c>
      <c r="F21" s="30" t="b">
        <v>1</v>
      </c>
    </row>
    <row r="22">
      <c r="A22" s="3"/>
      <c r="B22" s="24" t="str">
        <f>'Guide TRGG3R LLC'!B22</f>
        <v>Sphereon-004</v>
      </c>
      <c r="C22" s="26" t="str">
        <f>'Guide TRGG3R LLC'!C22</f>
        <v>Integration of DAML with Factom® Protocol</v>
      </c>
      <c r="D22" s="43">
        <v>22.0</v>
      </c>
      <c r="E22" s="44" t="b">
        <v>0</v>
      </c>
      <c r="F22" s="30" t="b">
        <v>1</v>
      </c>
    </row>
    <row r="23">
      <c r="A23" s="3"/>
      <c r="B23" s="24" t="str">
        <f>'Guide TRGG3R LLC'!B23</f>
        <v>Sphereon-005</v>
      </c>
      <c r="C23" s="26" t="str">
        <f>'Guide TRGG3R LLC'!C23</f>
        <v>Factom® Badges</v>
      </c>
      <c r="D23" s="43">
        <v>24.0</v>
      </c>
      <c r="E23" s="44" t="b">
        <v>0</v>
      </c>
      <c r="F23" s="30" t="b">
        <v>1</v>
      </c>
    </row>
    <row r="24">
      <c r="A24" s="3"/>
      <c r="B24" s="24" t="str">
        <f>'Guide TRGG3R LLC'!B24</f>
        <v>BIF-007</v>
      </c>
      <c r="C24" s="26" t="str">
        <f>'Guide TRGG3R LLC'!C24</f>
        <v>Identity, DID and signing FIPs</v>
      </c>
      <c r="D24" s="43">
        <v>26.0</v>
      </c>
      <c r="E24" s="44" t="b">
        <v>1</v>
      </c>
      <c r="F24" s="30" t="b">
        <v>1</v>
      </c>
    </row>
    <row r="25">
      <c r="A25" s="3"/>
      <c r="B25" s="24" t="str">
        <f>'Guide TRGG3R LLC'!B25</f>
        <v>Factomize-004</v>
      </c>
      <c r="C25" s="26" t="str">
        <f>'Guide TRGG3R LLC'!C25</f>
        <v>Core Development </v>
      </c>
      <c r="D25" s="43">
        <v>2.0</v>
      </c>
      <c r="E25" s="44" t="b">
        <v>0</v>
      </c>
      <c r="F25" s="30" t="b">
        <v>1</v>
      </c>
      <c r="G25" s="3"/>
    </row>
    <row r="26">
      <c r="A26" s="3"/>
      <c r="B26" s="24" t="str">
        <f>'Guide TRGG3R LLC'!B26</f>
        <v>Factom-inc-015</v>
      </c>
      <c r="C26" s="26" t="str">
        <f>'Guide TRGG3R LLC'!C26</f>
        <v>Protocol Development</v>
      </c>
      <c r="D26" s="43">
        <v>1.0</v>
      </c>
      <c r="E26" s="44" t="b">
        <v>0</v>
      </c>
      <c r="F26" s="30" t="b">
        <v>1</v>
      </c>
      <c r="G26" s="3"/>
    </row>
    <row r="27">
      <c r="A27" s="3"/>
      <c r="B27" s="24" t="str">
        <f>'Guide TRGG3R LLC'!B27</f>
        <v>TFA-002</v>
      </c>
      <c r="C27" s="26" t="str">
        <f>'Guide TRGG3R LLC'!C27</f>
        <v>FAT-integration into TFA-Explorer</v>
      </c>
      <c r="D27" s="43">
        <v>12.0</v>
      </c>
      <c r="E27" s="44" t="b">
        <v>0</v>
      </c>
      <c r="F27" s="30" t="b">
        <v>1</v>
      </c>
      <c r="G27" s="3"/>
    </row>
    <row r="28">
      <c r="A28" s="3"/>
      <c r="B28" s="24" t="str">
        <f>'Guide TRGG3R LLC'!B28</f>
        <v>Triall-002</v>
      </c>
      <c r="C28" s="26" t="str">
        <f>'Guide TRGG3R LLC'!C28</f>
        <v>Decentralized Identifiers (DIDs) integration for Alfresco</v>
      </c>
      <c r="D28" s="43">
        <v>23.0</v>
      </c>
      <c r="E28" s="44" t="b">
        <v>0</v>
      </c>
      <c r="F28" s="30" t="b">
        <v>1</v>
      </c>
      <c r="G28" s="3"/>
    </row>
    <row r="29">
      <c r="A29" s="3"/>
      <c r="B29" s="24" t="str">
        <f>'Guide TRGG3R LLC'!B29</f>
        <v>HashNStore-001</v>
      </c>
      <c r="C29" s="26" t="str">
        <f>'Guide TRGG3R LLC'!C29</f>
        <v>Chrome Extension for Ledger Nano</v>
      </c>
      <c r="D29" s="43">
        <v>15.0</v>
      </c>
      <c r="E29" s="44" t="b">
        <v>0</v>
      </c>
      <c r="F29" s="30" t="b">
        <v>1</v>
      </c>
      <c r="G29" s="3"/>
    </row>
    <row r="30">
      <c r="A30" s="3"/>
      <c r="B30" s="24" t="str">
        <f>'Guide TRGG3R LLC'!B30</f>
        <v>DBGrow-004</v>
      </c>
      <c r="C30" s="26" t="str">
        <f>'Guide TRGG3R LLC'!C30</f>
        <v>FAT Development 3</v>
      </c>
      <c r="D30" s="43">
        <v>10.0</v>
      </c>
      <c r="E30" s="44" t="b">
        <v>0</v>
      </c>
      <c r="F30" s="30" t="b">
        <v>1</v>
      </c>
      <c r="G30" s="3"/>
    </row>
    <row r="31">
      <c r="A31" s="3"/>
      <c r="B31" s="24" t="str">
        <f>'Guide TRGG3R LLC'!B31</f>
        <v>DBGrow-Factom-001</v>
      </c>
      <c r="C31" s="26" t="str">
        <f>'Guide TRGG3R LLC'!C31</f>
        <v>FAT Smart Contracts</v>
      </c>
      <c r="D31" s="43">
        <v>11.0</v>
      </c>
      <c r="E31" s="44" t="b">
        <v>0</v>
      </c>
      <c r="F31" s="30" t="b">
        <v>1</v>
      </c>
      <c r="G31" s="3"/>
    </row>
    <row r="32">
      <c r="A32" s="3"/>
      <c r="B32" s="24" t="str">
        <f>'Guide TRGG3R LLC'!B32</f>
        <v>BIF-Factomatic-003</v>
      </c>
      <c r="C32" s="26" t="str">
        <f>'Guide TRGG3R LLC'!C32</f>
        <v>Verifiable Claims FIP</v>
      </c>
      <c r="D32" s="43">
        <v>8.0</v>
      </c>
      <c r="E32" s="44" t="b">
        <v>0</v>
      </c>
      <c r="F32" s="30" t="b">
        <v>1</v>
      </c>
      <c r="G32" s="3"/>
    </row>
    <row r="33">
      <c r="A33" s="3"/>
      <c r="B33" s="24" t="str">
        <f>'Guide TRGG3R LLC'!B33</f>
        <v>Target Audience Explainer Videos-001</v>
      </c>
      <c r="C33" s="26" t="str">
        <f>'Guide TRGG3R LLC'!C33</f>
        <v>Target Audience Explainer Videos </v>
      </c>
      <c r="D33" s="43">
        <v>20.0</v>
      </c>
      <c r="E33" s="44" t="b">
        <v>0</v>
      </c>
      <c r="F33" s="30" t="b">
        <v>1</v>
      </c>
      <c r="G33" s="3"/>
    </row>
    <row r="34">
      <c r="A34" s="3"/>
      <c r="B34" s="24" t="str">
        <f>'Guide TRGG3R LLC'!B34</f>
        <v>TFA-001</v>
      </c>
      <c r="C34" s="26" t="str">
        <f>'Guide TRGG3R LLC'!C34</f>
        <v>FAT Firmware Upgrade for Ledger Nano S/X</v>
      </c>
      <c r="D34" s="43">
        <v>14.0</v>
      </c>
      <c r="E34" s="44" t="b">
        <v>0</v>
      </c>
      <c r="F34" s="30" t="b">
        <v>1</v>
      </c>
      <c r="G34" s="3"/>
    </row>
    <row r="35">
      <c r="A35" s="3"/>
      <c r="B35" s="26" t="str">
        <f>'Guide TRGG3R LLC'!B35</f>
        <v/>
      </c>
      <c r="C35" s="26" t="str">
        <f>'Guide TRGG3R LLC'!C35</f>
        <v/>
      </c>
      <c r="D35" s="43"/>
      <c r="E35" s="44" t="b">
        <v>0</v>
      </c>
      <c r="F35" s="30" t="b">
        <v>0</v>
      </c>
      <c r="G35" s="3"/>
    </row>
    <row r="36">
      <c r="A36" s="3"/>
      <c r="B36" s="26" t="str">
        <f>'Guide TRGG3R LLC'!B36</f>
        <v/>
      </c>
      <c r="C36" s="26" t="str">
        <f>'Guide TRGG3R LLC'!C36</f>
        <v/>
      </c>
      <c r="D36" s="43"/>
      <c r="E36" s="44" t="b">
        <v>0</v>
      </c>
      <c r="F36" s="30" t="b">
        <v>0</v>
      </c>
      <c r="G36" s="3"/>
    </row>
  </sheetData>
  <mergeCells count="9">
    <mergeCell ref="D7:D8"/>
    <mergeCell ref="B7:C8"/>
    <mergeCell ref="E7:E8"/>
    <mergeCell ref="B3:C3"/>
    <mergeCell ref="B2:C2"/>
    <mergeCell ref="D2:F2"/>
    <mergeCell ref="B1:F1"/>
    <mergeCell ref="F7:F8"/>
    <mergeCell ref="G1:G2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2.57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3"/>
      <c r="B1" s="6"/>
      <c r="C1" s="7"/>
      <c r="D1" s="7"/>
      <c r="E1" s="7"/>
      <c r="F1" s="7"/>
      <c r="G1" s="3"/>
    </row>
    <row r="2" ht="48.75" customHeight="1">
      <c r="A2" s="3"/>
      <c r="B2" s="9" t="s">
        <v>3</v>
      </c>
      <c r="C2" s="13"/>
      <c r="D2" s="16" t="s">
        <v>20</v>
      </c>
      <c r="E2" s="7"/>
      <c r="F2" s="7"/>
    </row>
    <row r="3">
      <c r="A3" s="3"/>
      <c r="B3" s="18" t="s">
        <v>13</v>
      </c>
      <c r="C3" s="13"/>
      <c r="D3" s="46"/>
      <c r="E3" s="20" t="s">
        <v>14</v>
      </c>
      <c r="F3" s="22" t="s">
        <v>16</v>
      </c>
    </row>
    <row r="4">
      <c r="A4" s="3"/>
      <c r="B4" s="24" t="str">
        <f>'Guide TRGG3R LLC'!B4</f>
        <v>Factom-inc-013</v>
      </c>
      <c r="C4" s="26" t="str">
        <f>'Guide TRGG3R LLC'!C4</f>
        <v>Oracle Master</v>
      </c>
      <c r="D4" s="28"/>
      <c r="E4" s="28" t="b">
        <v>0</v>
      </c>
      <c r="F4" s="30" t="b">
        <v>1</v>
      </c>
    </row>
    <row r="5">
      <c r="A5" s="3"/>
      <c r="B5" s="24" t="str">
        <f>'Guide TRGG3R LLC'!B5</f>
        <v>Factom-inc-014</v>
      </c>
      <c r="C5" s="26" t="str">
        <f>'Guide TRGG3R LLC'!C5</f>
        <v>Anchor Master</v>
      </c>
      <c r="D5" s="28"/>
      <c r="E5" s="28" t="b">
        <v>0</v>
      </c>
      <c r="F5" s="30" t="b">
        <v>1</v>
      </c>
    </row>
    <row r="6">
      <c r="A6" s="3"/>
      <c r="B6" s="24" t="str">
        <f>'Guide TRGG3R LLC'!B6</f>
        <v>Factom Guides-005</v>
      </c>
      <c r="C6" s="26" t="str">
        <f>'Guide TRGG3R LLC'!C6</f>
        <v>Factom Guide Compensation</v>
      </c>
      <c r="D6" s="28"/>
      <c r="E6" s="28" t="b">
        <v>1</v>
      </c>
      <c r="F6" s="30" t="b">
        <v>1</v>
      </c>
    </row>
    <row r="7" ht="17.25" customHeight="1">
      <c r="A7" s="3"/>
      <c r="B7" s="35" t="s">
        <v>46</v>
      </c>
      <c r="C7" s="37"/>
      <c r="D7" s="38" t="s">
        <v>48</v>
      </c>
      <c r="E7" s="38" t="s">
        <v>14</v>
      </c>
      <c r="F7" s="40" t="s">
        <v>16</v>
      </c>
    </row>
    <row r="8" ht="15.0" customHeight="1">
      <c r="A8" s="3"/>
      <c r="B8" s="41"/>
      <c r="C8" s="13"/>
      <c r="D8" s="42"/>
      <c r="E8" s="42"/>
      <c r="F8" s="42"/>
    </row>
    <row r="9">
      <c r="A9" s="3"/>
      <c r="B9" s="24" t="str">
        <f>'Guide TRGG3R LLC'!B9</f>
        <v>Core-Committee-002</v>
      </c>
      <c r="C9" s="26" t="str">
        <f>'Guide TRGG3R LLC'!C9</f>
        <v>Additional Bug Bounty Funding</v>
      </c>
      <c r="D9" s="43">
        <v>13.0</v>
      </c>
      <c r="E9" s="44" t="b">
        <v>0</v>
      </c>
      <c r="F9" s="30" t="b">
        <v>1</v>
      </c>
    </row>
    <row r="10">
      <c r="A10" s="3"/>
      <c r="B10" s="24" t="str">
        <f>'Guide TRGG3R LLC'!B10</f>
        <v>Bedrock-Defacto-001/2</v>
      </c>
      <c r="C10" s="26" t="str">
        <f>'Guide TRGG3R LLC'!C10</f>
        <v>Open Node Enhancement - Leftover Payout</v>
      </c>
      <c r="D10" s="43">
        <v>9.0</v>
      </c>
      <c r="E10" s="44" t="b">
        <v>0</v>
      </c>
      <c r="F10" s="30" t="b">
        <v>1</v>
      </c>
    </row>
    <row r="11">
      <c r="A11" s="3"/>
      <c r="B11" s="24" t="str">
        <f>'Guide TRGG3R LLC'!B11</f>
        <v>Bedrock-CryptoLogic-DeFacto-TFA-003</v>
      </c>
      <c r="C11" s="26" t="str">
        <f>'Guide TRGG3R LLC'!C11</f>
        <v>Open Node Continuity</v>
      </c>
      <c r="D11" s="43">
        <v>6.0</v>
      </c>
      <c r="E11" s="44" t="b">
        <v>0</v>
      </c>
      <c r="F11" s="30" t="b">
        <v>1</v>
      </c>
    </row>
    <row r="12">
      <c r="A12" s="3"/>
      <c r="B12" s="24" t="str">
        <f>'Guide TRGG3R LLC'!B12</f>
        <v>LUCIAP-001</v>
      </c>
      <c r="C12" s="26" t="str">
        <f>'Guide TRGG3R LLC'!C12</f>
        <v>FAT Wallet Ledger Nano Support</v>
      </c>
      <c r="D12" s="43">
        <v>22.0</v>
      </c>
      <c r="E12" s="44" t="b">
        <v>0</v>
      </c>
      <c r="F12" s="30" t="b">
        <v>1</v>
      </c>
    </row>
    <row r="13">
      <c r="A13" s="3"/>
      <c r="B13" s="24" t="str">
        <f>'Guide TRGG3R LLC'!B13</f>
        <v>Go-Immutable-001</v>
      </c>
      <c r="C13" s="26" t="str">
        <f>'Guide TRGG3R LLC'!C13</f>
        <v>Comprehensive Market Strategy &amp; Execution</v>
      </c>
      <c r="D13" s="43">
        <v>15.0</v>
      </c>
      <c r="E13" s="44" t="b">
        <v>0</v>
      </c>
      <c r="F13" s="30" t="b">
        <v>1</v>
      </c>
    </row>
    <row r="14">
      <c r="A14" s="3"/>
      <c r="B14" s="24" t="str">
        <f>'Guide TRGG3R LLC'!B14</f>
        <v>Anchorblock-002</v>
      </c>
      <c r="C14" s="26" t="str">
        <f>'Guide TRGG3R LLC'!C14</f>
        <v>Daily Digest</v>
      </c>
      <c r="D14" s="43">
        <v>14.0</v>
      </c>
      <c r="E14" s="44" t="b">
        <v>0</v>
      </c>
      <c r="F14" s="30" t="b">
        <v>1</v>
      </c>
    </row>
    <row r="15">
      <c r="A15" s="3"/>
      <c r="B15" s="24" t="str">
        <f>'Guide TRGG3R LLC'!B15</f>
        <v>Federate-this-001</v>
      </c>
      <c r="C15" s="26" t="str">
        <f>'Guide TRGG3R LLC'!C15</f>
        <v>Off-Blocks</v>
      </c>
      <c r="D15" s="43">
        <v>10.0</v>
      </c>
      <c r="E15" s="44" t="b">
        <v>0</v>
      </c>
      <c r="F15" s="30" t="b">
        <v>1</v>
      </c>
    </row>
    <row r="16">
      <c r="A16" s="3"/>
      <c r="B16" s="24" t="str">
        <f>'Guide TRGG3R LLC'!B16</f>
        <v>Prestige-IT-002</v>
      </c>
      <c r="C16" s="26" t="str">
        <f>'Guide TRGG3R LLC'!C16</f>
        <v>Topaz Factom Integration</v>
      </c>
      <c r="D16" s="43">
        <v>24.0</v>
      </c>
      <c r="E16" s="44" t="b">
        <v>0</v>
      </c>
      <c r="F16" s="30" t="b">
        <v>1</v>
      </c>
    </row>
    <row r="17">
      <c r="A17" s="3"/>
      <c r="B17" s="24" t="str">
        <f>'Guide TRGG3R LLC'!B17</f>
        <v>Stamp-IT-002</v>
      </c>
      <c r="C17" s="26" t="str">
        <f>'Guide TRGG3R LLC'!C17</f>
        <v>IoT Gateway for Factom®</v>
      </c>
      <c r="D17" s="43">
        <v>25.0</v>
      </c>
      <c r="E17" s="44" t="b">
        <v>0</v>
      </c>
      <c r="F17" s="30" t="b">
        <v>1</v>
      </c>
    </row>
    <row r="18">
      <c r="A18" s="3"/>
      <c r="B18" s="24" t="str">
        <f>'Guide TRGG3R LLC'!B18</f>
        <v>Layertech-002</v>
      </c>
      <c r="C18" s="26" t="str">
        <f>'Guide TRGG3R LLC'!C18</f>
        <v>Core Code Development - Continuation</v>
      </c>
      <c r="D18" s="43">
        <v>3.0</v>
      </c>
      <c r="E18" s="44" t="b">
        <v>0</v>
      </c>
      <c r="F18" s="30" t="b">
        <v>1</v>
      </c>
    </row>
    <row r="19">
      <c r="A19" s="3"/>
      <c r="B19" s="24" t="str">
        <f>'Guide TRGG3R LLC'!B19</f>
        <v>Factomize-003</v>
      </c>
      <c r="C19" s="26" t="str">
        <f>'Guide TRGG3R LLC'!C19</f>
        <v>Automated Grant System</v>
      </c>
      <c r="D19" s="43">
        <v>5.0</v>
      </c>
      <c r="E19" s="44" t="b">
        <v>0</v>
      </c>
      <c r="F19" s="30" t="b">
        <v>1</v>
      </c>
    </row>
    <row r="20">
      <c r="A20" s="3"/>
      <c r="B20" s="24" t="str">
        <f>'Guide TRGG3R LLC'!B20</f>
        <v>Defacto-001/2</v>
      </c>
      <c r="C20" s="26" t="str">
        <f>'Guide TRGG3R LLC'!C20</f>
        <v>Factom Open API - Sprint 2 (Admin API, Web UI, Callbacks)</v>
      </c>
      <c r="D20" s="43">
        <v>11.0</v>
      </c>
      <c r="E20" s="44" t="b">
        <v>0</v>
      </c>
      <c r="F20" s="30" t="b">
        <v>1</v>
      </c>
    </row>
    <row r="21">
      <c r="A21" s="3"/>
      <c r="B21" s="24" t="str">
        <f>'Guide TRGG3R LLC'!B21</f>
        <v>Sphereon-003</v>
      </c>
      <c r="C21" s="26" t="str">
        <f>'Guide TRGG3R LLC'!C21</f>
        <v>Core Development Continuation</v>
      </c>
      <c r="D21" s="43">
        <v>4.0</v>
      </c>
      <c r="E21" s="44" t="b">
        <v>0</v>
      </c>
      <c r="F21" s="30" t="b">
        <v>1</v>
      </c>
    </row>
    <row r="22">
      <c r="A22" s="3"/>
      <c r="B22" s="24" t="str">
        <f>'Guide TRGG3R LLC'!B22</f>
        <v>Sphereon-004</v>
      </c>
      <c r="C22" s="26" t="str">
        <f>'Guide TRGG3R LLC'!C22</f>
        <v>Integration of DAML with Factom® Protocol</v>
      </c>
      <c r="D22" s="43">
        <v>20.0</v>
      </c>
      <c r="E22" s="44" t="b">
        <v>0</v>
      </c>
      <c r="F22" s="30" t="b">
        <v>1</v>
      </c>
    </row>
    <row r="23">
      <c r="A23" s="3"/>
      <c r="B23" s="24" t="str">
        <f>'Guide TRGG3R LLC'!B23</f>
        <v>Sphereon-005</v>
      </c>
      <c r="C23" s="26" t="str">
        <f>'Guide TRGG3R LLC'!C23</f>
        <v>Factom® Badges</v>
      </c>
      <c r="D23" s="43">
        <v>21.0</v>
      </c>
      <c r="E23" s="44" t="b">
        <v>0</v>
      </c>
      <c r="F23" s="30" t="b">
        <v>1</v>
      </c>
    </row>
    <row r="24">
      <c r="A24" s="3"/>
      <c r="B24" s="24" t="str">
        <f>'Guide TRGG3R LLC'!B24</f>
        <v>BIF-007</v>
      </c>
      <c r="C24" s="26" t="str">
        <f>'Guide TRGG3R LLC'!C24</f>
        <v>Identity, DID and signing FIPs</v>
      </c>
      <c r="D24" s="43">
        <v>23.0</v>
      </c>
      <c r="E24" s="44" t="b">
        <v>0</v>
      </c>
      <c r="F24" s="30" t="b">
        <v>1</v>
      </c>
    </row>
    <row r="25">
      <c r="A25" s="3"/>
      <c r="B25" s="24" t="str">
        <f>'Guide TRGG3R LLC'!B25</f>
        <v>Factomize-004</v>
      </c>
      <c r="C25" s="26" t="str">
        <f>'Guide TRGG3R LLC'!C25</f>
        <v>Core Development </v>
      </c>
      <c r="D25" s="43">
        <v>2.0</v>
      </c>
      <c r="E25" s="44" t="b">
        <v>0</v>
      </c>
      <c r="F25" s="30" t="b">
        <v>1</v>
      </c>
      <c r="G25" s="3"/>
    </row>
    <row r="26">
      <c r="A26" s="3"/>
      <c r="B26" s="24" t="str">
        <f>'Guide TRGG3R LLC'!B26</f>
        <v>Factom-inc-015</v>
      </c>
      <c r="C26" s="26" t="str">
        <f>'Guide TRGG3R LLC'!C26</f>
        <v>Protocol Development</v>
      </c>
      <c r="D26" s="43">
        <v>1.0</v>
      </c>
      <c r="E26" s="44" t="b">
        <v>0</v>
      </c>
      <c r="F26" s="30" t="b">
        <v>1</v>
      </c>
      <c r="G26" s="3"/>
    </row>
    <row r="27">
      <c r="A27" s="3"/>
      <c r="B27" s="24" t="str">
        <f>'Guide TRGG3R LLC'!B27</f>
        <v>TFA-002</v>
      </c>
      <c r="C27" s="26" t="str">
        <f>'Guide TRGG3R LLC'!C27</f>
        <v>FAT-integration into TFA-Explorer</v>
      </c>
      <c r="D27" s="43">
        <v>12.0</v>
      </c>
      <c r="E27" s="44" t="b">
        <v>1</v>
      </c>
      <c r="F27" s="30" t="b">
        <v>1</v>
      </c>
      <c r="G27" s="3"/>
    </row>
    <row r="28">
      <c r="A28" s="3"/>
      <c r="B28" s="24" t="str">
        <f>'Guide TRGG3R LLC'!B28</f>
        <v>Triall-002</v>
      </c>
      <c r="C28" s="26" t="str">
        <f>'Guide TRGG3R LLC'!C28</f>
        <v>Decentralized Identifiers (DIDs) integration for Alfresco</v>
      </c>
      <c r="D28" s="43">
        <v>16.0</v>
      </c>
      <c r="E28" s="44" t="b">
        <v>0</v>
      </c>
      <c r="F28" s="30" t="b">
        <v>1</v>
      </c>
      <c r="G28" s="3"/>
    </row>
    <row r="29">
      <c r="A29" s="3"/>
      <c r="B29" s="24" t="str">
        <f>'Guide TRGG3R LLC'!B29</f>
        <v>HashNStore-001</v>
      </c>
      <c r="C29" s="26" t="str">
        <f>'Guide TRGG3R LLC'!C29</f>
        <v>Chrome Extension for Ledger Nano</v>
      </c>
      <c r="D29" s="43">
        <v>17.0</v>
      </c>
      <c r="E29" s="44" t="b">
        <v>0</v>
      </c>
      <c r="F29" s="30" t="b">
        <v>1</v>
      </c>
      <c r="G29" s="3"/>
    </row>
    <row r="30">
      <c r="A30" s="3"/>
      <c r="B30" s="24" t="str">
        <f>'Guide TRGG3R LLC'!B30</f>
        <v>DBGrow-004</v>
      </c>
      <c r="C30" s="26" t="str">
        <f>'Guide TRGG3R LLC'!C30</f>
        <v>FAT Development 3</v>
      </c>
      <c r="D30" s="43">
        <v>7.0</v>
      </c>
      <c r="E30" s="44" t="b">
        <v>0</v>
      </c>
      <c r="F30" s="30" t="b">
        <v>1</v>
      </c>
      <c r="G30" s="3"/>
    </row>
    <row r="31">
      <c r="A31" s="3"/>
      <c r="B31" s="24" t="str">
        <f>'Guide TRGG3R LLC'!B31</f>
        <v>DBGrow-Factom-001</v>
      </c>
      <c r="C31" s="26" t="str">
        <f>'Guide TRGG3R LLC'!C31</f>
        <v>FAT Smart Contracts</v>
      </c>
      <c r="D31" s="43">
        <v>18.0</v>
      </c>
      <c r="E31" s="44" t="b">
        <v>0</v>
      </c>
      <c r="F31" s="30" t="b">
        <v>1</v>
      </c>
      <c r="G31" s="3"/>
    </row>
    <row r="32">
      <c r="A32" s="3"/>
      <c r="B32" s="24" t="str">
        <f>'Guide TRGG3R LLC'!B32</f>
        <v>BIF-Factomatic-003</v>
      </c>
      <c r="C32" s="26" t="str">
        <f>'Guide TRGG3R LLC'!C32</f>
        <v>Verifiable Claims FIP</v>
      </c>
      <c r="D32" s="43">
        <v>19.0</v>
      </c>
      <c r="E32" s="44" t="b">
        <v>0</v>
      </c>
      <c r="F32" s="30" t="b">
        <v>1</v>
      </c>
      <c r="G32" s="3"/>
    </row>
    <row r="33">
      <c r="A33" s="3"/>
      <c r="B33" s="24" t="str">
        <f>'Guide TRGG3R LLC'!B33</f>
        <v>Target Audience Explainer Videos-001</v>
      </c>
      <c r="C33" s="26" t="str">
        <f>'Guide TRGG3R LLC'!C33</f>
        <v>Target Audience Explainer Videos </v>
      </c>
      <c r="D33" s="43">
        <v>26.0</v>
      </c>
      <c r="E33" s="44" t="b">
        <v>0</v>
      </c>
      <c r="F33" s="30" t="b">
        <v>1</v>
      </c>
      <c r="G33" s="3"/>
    </row>
    <row r="34">
      <c r="A34" s="3"/>
      <c r="B34" s="24" t="str">
        <f>'Guide TRGG3R LLC'!B34</f>
        <v>TFA-001</v>
      </c>
      <c r="C34" s="26" t="str">
        <f>'Guide TRGG3R LLC'!C34</f>
        <v>FAT Firmware Upgrade for Ledger Nano S/X</v>
      </c>
      <c r="D34" s="43">
        <v>8.0</v>
      </c>
      <c r="E34" s="44" t="b">
        <v>1</v>
      </c>
      <c r="F34" s="30" t="b">
        <v>1</v>
      </c>
      <c r="G34" s="3"/>
    </row>
    <row r="35">
      <c r="A35" s="3"/>
      <c r="B35" s="26" t="str">
        <f>'Guide TRGG3R LLC'!B35</f>
        <v/>
      </c>
      <c r="C35" s="26" t="str">
        <f>'Guide TRGG3R LLC'!C35</f>
        <v/>
      </c>
      <c r="D35" s="43"/>
      <c r="E35" s="44" t="b">
        <v>0</v>
      </c>
      <c r="F35" s="30" t="b">
        <v>0</v>
      </c>
      <c r="G35" s="3"/>
    </row>
    <row r="36">
      <c r="A36" s="3"/>
      <c r="B36" s="26" t="str">
        <f>'Guide TRGG3R LLC'!B36</f>
        <v/>
      </c>
      <c r="C36" s="26" t="str">
        <f>'Guide TRGG3R LLC'!C36</f>
        <v/>
      </c>
      <c r="D36" s="43"/>
      <c r="E36" s="44" t="b">
        <v>0</v>
      </c>
      <c r="F36" s="30" t="b">
        <v>0</v>
      </c>
      <c r="G36" s="3"/>
    </row>
  </sheetData>
  <mergeCells count="9">
    <mergeCell ref="D7:D8"/>
    <mergeCell ref="B7:C8"/>
    <mergeCell ref="E7:E8"/>
    <mergeCell ref="B3:C3"/>
    <mergeCell ref="B2:C2"/>
    <mergeCell ref="D2:F2"/>
    <mergeCell ref="B1:F1"/>
    <mergeCell ref="F7:F8"/>
    <mergeCell ref="G1:G2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0.57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3"/>
      <c r="B1" s="6"/>
      <c r="C1" s="7"/>
      <c r="D1" s="7"/>
      <c r="E1" s="7"/>
      <c r="F1" s="7"/>
      <c r="G1" s="3"/>
    </row>
    <row r="2" ht="48.75" customHeight="1">
      <c r="A2" s="3"/>
      <c r="B2" s="9" t="s">
        <v>3</v>
      </c>
      <c r="C2" s="13"/>
      <c r="D2" s="16" t="s">
        <v>21</v>
      </c>
      <c r="E2" s="7"/>
      <c r="F2" s="7"/>
    </row>
    <row r="3">
      <c r="A3" s="3"/>
      <c r="B3" s="18" t="s">
        <v>13</v>
      </c>
      <c r="C3" s="13"/>
      <c r="D3" s="46"/>
      <c r="E3" s="20" t="s">
        <v>14</v>
      </c>
      <c r="F3" s="22" t="s">
        <v>16</v>
      </c>
    </row>
    <row r="4">
      <c r="A4" s="3"/>
      <c r="B4" s="24" t="str">
        <f>'Guide TRGG3R LLC'!B4</f>
        <v>Factom-inc-013</v>
      </c>
      <c r="C4" s="26" t="str">
        <f>'Guide TRGG3R LLC'!C4</f>
        <v>Oracle Master</v>
      </c>
      <c r="D4" s="28"/>
      <c r="E4" s="28" t="b">
        <v>0</v>
      </c>
      <c r="F4" s="30" t="b">
        <v>1</v>
      </c>
    </row>
    <row r="5">
      <c r="A5" s="3"/>
      <c r="B5" s="24" t="str">
        <f>'Guide TRGG3R LLC'!B5</f>
        <v>Factom-inc-014</v>
      </c>
      <c r="C5" s="26" t="str">
        <f>'Guide TRGG3R LLC'!C5</f>
        <v>Anchor Master</v>
      </c>
      <c r="D5" s="28"/>
      <c r="E5" s="28" t="b">
        <v>0</v>
      </c>
      <c r="F5" s="30" t="b">
        <v>1</v>
      </c>
    </row>
    <row r="6">
      <c r="A6" s="3"/>
      <c r="B6" s="24" t="str">
        <f>'Guide TRGG3R LLC'!B6</f>
        <v>Factom Guides-005</v>
      </c>
      <c r="C6" s="26" t="str">
        <f>'Guide TRGG3R LLC'!C6</f>
        <v>Factom Guide Compensation</v>
      </c>
      <c r="D6" s="28"/>
      <c r="E6" s="28" t="b">
        <v>0</v>
      </c>
      <c r="F6" s="30" t="b">
        <v>1</v>
      </c>
    </row>
    <row r="7" ht="17.25" customHeight="1">
      <c r="A7" s="3"/>
      <c r="B7" s="35" t="s">
        <v>46</v>
      </c>
      <c r="C7" s="37"/>
      <c r="D7" s="38" t="s">
        <v>48</v>
      </c>
      <c r="E7" s="38" t="s">
        <v>14</v>
      </c>
      <c r="F7" s="40" t="s">
        <v>16</v>
      </c>
    </row>
    <row r="8" ht="15.0" customHeight="1">
      <c r="A8" s="3"/>
      <c r="B8" s="41"/>
      <c r="C8" s="13"/>
      <c r="D8" s="42"/>
      <c r="E8" s="42"/>
      <c r="F8" s="42"/>
    </row>
    <row r="9">
      <c r="A9" s="3"/>
      <c r="B9" s="24" t="str">
        <f>'Guide TRGG3R LLC'!B9</f>
        <v>Core-Committee-002</v>
      </c>
      <c r="C9" s="26" t="str">
        <f>'Guide TRGG3R LLC'!C9</f>
        <v>Additional Bug Bounty Funding</v>
      </c>
      <c r="D9" s="43">
        <v>20.0</v>
      </c>
      <c r="E9" s="44" t="b">
        <v>0</v>
      </c>
      <c r="F9" s="30" t="b">
        <v>1</v>
      </c>
    </row>
    <row r="10">
      <c r="A10" s="3"/>
      <c r="B10" s="24" t="str">
        <f>'Guide TRGG3R LLC'!B10</f>
        <v>Bedrock-Defacto-001/2</v>
      </c>
      <c r="C10" s="26" t="str">
        <f>'Guide TRGG3R LLC'!C10</f>
        <v>Open Node Enhancement - Leftover Payout</v>
      </c>
      <c r="D10" s="43">
        <v>15.0</v>
      </c>
      <c r="E10" s="44" t="b">
        <v>0</v>
      </c>
      <c r="F10" s="30" t="b">
        <v>1</v>
      </c>
    </row>
    <row r="11">
      <c r="A11" s="3"/>
      <c r="B11" s="24" t="str">
        <f>'Guide TRGG3R LLC'!B11</f>
        <v>Bedrock-CryptoLogic-DeFacto-TFA-003</v>
      </c>
      <c r="C11" s="26" t="str">
        <f>'Guide TRGG3R LLC'!C11</f>
        <v>Open Node Continuity</v>
      </c>
      <c r="D11" s="43">
        <v>7.0</v>
      </c>
      <c r="E11" s="44" t="b">
        <v>0</v>
      </c>
      <c r="F11" s="30" t="b">
        <v>1</v>
      </c>
    </row>
    <row r="12">
      <c r="A12" s="3"/>
      <c r="B12" s="24" t="str">
        <f>'Guide TRGG3R LLC'!B12</f>
        <v>LUCIAP-001</v>
      </c>
      <c r="C12" s="26" t="str">
        <f>'Guide TRGG3R LLC'!C12</f>
        <v>FAT Wallet Ledger Nano Support</v>
      </c>
      <c r="D12" s="43">
        <v>14.0</v>
      </c>
      <c r="E12" s="44" t="b">
        <v>0</v>
      </c>
      <c r="F12" s="30" t="b">
        <v>1</v>
      </c>
    </row>
    <row r="13">
      <c r="A13" s="3"/>
      <c r="B13" s="24" t="str">
        <f>'Guide TRGG3R LLC'!B13</f>
        <v>Go-Immutable-001</v>
      </c>
      <c r="C13" s="26" t="str">
        <f>'Guide TRGG3R LLC'!C13</f>
        <v>Comprehensive Market Strategy &amp; Execution</v>
      </c>
      <c r="D13" s="43">
        <v>5.0</v>
      </c>
      <c r="E13" s="44" t="b">
        <v>0</v>
      </c>
      <c r="F13" s="30" t="b">
        <v>1</v>
      </c>
    </row>
    <row r="14">
      <c r="A14" s="3"/>
      <c r="B14" s="24" t="str">
        <f>'Guide TRGG3R LLC'!B14</f>
        <v>Anchorblock-002</v>
      </c>
      <c r="C14" s="26" t="str">
        <f>'Guide TRGG3R LLC'!C14</f>
        <v>Daily Digest</v>
      </c>
      <c r="D14" s="43">
        <v>22.0</v>
      </c>
      <c r="E14" s="44" t="b">
        <v>0</v>
      </c>
      <c r="F14" s="30" t="b">
        <v>1</v>
      </c>
    </row>
    <row r="15">
      <c r="A15" s="3"/>
      <c r="B15" s="24" t="str">
        <f>'Guide TRGG3R LLC'!B15</f>
        <v>Federate-this-001</v>
      </c>
      <c r="C15" s="26" t="str">
        <f>'Guide TRGG3R LLC'!C15</f>
        <v>Off-Blocks</v>
      </c>
      <c r="D15" s="43">
        <v>23.0</v>
      </c>
      <c r="E15" s="44" t="b">
        <v>0</v>
      </c>
      <c r="F15" s="30" t="b">
        <v>1</v>
      </c>
    </row>
    <row r="16">
      <c r="A16" s="3"/>
      <c r="B16" s="24" t="str">
        <f>'Guide TRGG3R LLC'!B16</f>
        <v>Prestige-IT-002</v>
      </c>
      <c r="C16" s="26" t="str">
        <f>'Guide TRGG3R LLC'!C16</f>
        <v>Topaz Factom Integration</v>
      </c>
      <c r="D16" s="43">
        <v>26.0</v>
      </c>
      <c r="E16" s="44" t="b">
        <v>0</v>
      </c>
      <c r="F16" s="30" t="b">
        <v>1</v>
      </c>
    </row>
    <row r="17">
      <c r="A17" s="3"/>
      <c r="B17" s="24" t="str">
        <f>'Guide TRGG3R LLC'!B17</f>
        <v>Stamp-IT-002</v>
      </c>
      <c r="C17" s="26" t="str">
        <f>'Guide TRGG3R LLC'!C17</f>
        <v>IoT Gateway for Factom®</v>
      </c>
      <c r="D17" s="43">
        <v>17.0</v>
      </c>
      <c r="E17" s="44" t="b">
        <v>0</v>
      </c>
      <c r="F17" s="30" t="b">
        <v>1</v>
      </c>
    </row>
    <row r="18">
      <c r="A18" s="3"/>
      <c r="B18" s="24" t="str">
        <f>'Guide TRGG3R LLC'!B18</f>
        <v>Layertech-002</v>
      </c>
      <c r="C18" s="26" t="str">
        <f>'Guide TRGG3R LLC'!C18</f>
        <v>Core Code Development - Continuation</v>
      </c>
      <c r="D18" s="43">
        <v>3.0</v>
      </c>
      <c r="E18" s="44" t="b">
        <v>0</v>
      </c>
      <c r="F18" s="30" t="b">
        <v>1</v>
      </c>
    </row>
    <row r="19">
      <c r="A19" s="3"/>
      <c r="B19" s="24" t="str">
        <f>'Guide TRGG3R LLC'!B19</f>
        <v>Factomize-003</v>
      </c>
      <c r="C19" s="26" t="str">
        <f>'Guide TRGG3R LLC'!C19</f>
        <v>Automated Grant System</v>
      </c>
      <c r="D19" s="43">
        <v>18.0</v>
      </c>
      <c r="E19" s="44" t="b">
        <v>0</v>
      </c>
      <c r="F19" s="30" t="b">
        <v>1</v>
      </c>
    </row>
    <row r="20">
      <c r="A20" s="3"/>
      <c r="B20" s="24" t="str">
        <f>'Guide TRGG3R LLC'!B20</f>
        <v>Defacto-001/2</v>
      </c>
      <c r="C20" s="26" t="str">
        <f>'Guide TRGG3R LLC'!C20</f>
        <v>Factom Open API - Sprint 2 (Admin API, Web UI, Callbacks)</v>
      </c>
      <c r="D20" s="43">
        <v>6.0</v>
      </c>
      <c r="E20" s="44" t="b">
        <v>0</v>
      </c>
      <c r="F20" s="30" t="b">
        <v>1</v>
      </c>
    </row>
    <row r="21">
      <c r="A21" s="3"/>
      <c r="B21" s="24" t="str">
        <f>'Guide TRGG3R LLC'!B21</f>
        <v>Sphereon-003</v>
      </c>
      <c r="C21" s="26" t="str">
        <f>'Guide TRGG3R LLC'!C21</f>
        <v>Core Development Continuation</v>
      </c>
      <c r="D21" s="43">
        <v>4.0</v>
      </c>
      <c r="E21" s="44" t="b">
        <v>0</v>
      </c>
      <c r="F21" s="30" t="b">
        <v>1</v>
      </c>
    </row>
    <row r="22">
      <c r="A22" s="3"/>
      <c r="B22" s="24" t="str">
        <f>'Guide TRGG3R LLC'!B22</f>
        <v>Sphereon-004</v>
      </c>
      <c r="C22" s="26" t="str">
        <f>'Guide TRGG3R LLC'!C22</f>
        <v>Integration of DAML with Factom® Protocol</v>
      </c>
      <c r="D22" s="43">
        <v>24.0</v>
      </c>
      <c r="E22" s="44" t="b">
        <v>0</v>
      </c>
      <c r="F22" s="30" t="b">
        <v>1</v>
      </c>
    </row>
    <row r="23">
      <c r="A23" s="3"/>
      <c r="B23" s="24" t="str">
        <f>'Guide TRGG3R LLC'!B23</f>
        <v>Sphereon-005</v>
      </c>
      <c r="C23" s="26" t="str">
        <f>'Guide TRGG3R LLC'!C23</f>
        <v>Factom® Badges</v>
      </c>
      <c r="D23" s="43">
        <v>19.0</v>
      </c>
      <c r="E23" s="44" t="b">
        <v>0</v>
      </c>
      <c r="F23" s="30" t="b">
        <v>1</v>
      </c>
    </row>
    <row r="24">
      <c r="A24" s="3"/>
      <c r="B24" s="24" t="str">
        <f>'Guide TRGG3R LLC'!B24</f>
        <v>BIF-007</v>
      </c>
      <c r="C24" s="26" t="str">
        <f>'Guide TRGG3R LLC'!C24</f>
        <v>Identity, DID and signing FIPs</v>
      </c>
      <c r="D24" s="43">
        <v>9.0</v>
      </c>
      <c r="E24" s="44" t="b">
        <v>0</v>
      </c>
      <c r="F24" s="30" t="b">
        <v>1</v>
      </c>
    </row>
    <row r="25">
      <c r="A25" s="3"/>
      <c r="B25" s="24" t="str">
        <f>'Guide TRGG3R LLC'!B25</f>
        <v>Factomize-004</v>
      </c>
      <c r="C25" s="26" t="str">
        <f>'Guide TRGG3R LLC'!C25</f>
        <v>Core Development </v>
      </c>
      <c r="D25" s="43">
        <v>2.0</v>
      </c>
      <c r="E25" s="44" t="b">
        <v>0</v>
      </c>
      <c r="F25" s="30" t="b">
        <v>1</v>
      </c>
    </row>
    <row r="26">
      <c r="A26" s="3"/>
      <c r="B26" s="24" t="str">
        <f>'Guide TRGG3R LLC'!B26</f>
        <v>Factom-inc-015</v>
      </c>
      <c r="C26" s="26" t="str">
        <f>'Guide TRGG3R LLC'!C26</f>
        <v>Protocol Development</v>
      </c>
      <c r="D26" s="43">
        <v>1.0</v>
      </c>
      <c r="E26" s="44" t="b">
        <v>0</v>
      </c>
      <c r="F26" s="30" t="b">
        <v>1</v>
      </c>
    </row>
    <row r="27">
      <c r="A27" s="3"/>
      <c r="B27" s="24" t="str">
        <f>'Guide TRGG3R LLC'!B27</f>
        <v>TFA-002</v>
      </c>
      <c r="C27" s="26" t="str">
        <f>'Guide TRGG3R LLC'!C27</f>
        <v>FAT-integration into TFA-Explorer</v>
      </c>
      <c r="D27" s="43">
        <v>12.0</v>
      </c>
      <c r="E27" s="44" t="b">
        <v>0</v>
      </c>
      <c r="F27" s="30" t="b">
        <v>1</v>
      </c>
    </row>
    <row r="28">
      <c r="A28" s="3"/>
      <c r="B28" s="24" t="str">
        <f>'Guide TRGG3R LLC'!B28</f>
        <v>Triall-002</v>
      </c>
      <c r="C28" s="26" t="str">
        <f>'Guide TRGG3R LLC'!C28</f>
        <v>Decentralized Identifiers (DIDs) integration for Alfresco</v>
      </c>
      <c r="D28" s="43">
        <v>25.0</v>
      </c>
      <c r="E28" s="44" t="b">
        <v>0</v>
      </c>
      <c r="F28" s="30" t="b">
        <v>1</v>
      </c>
    </row>
    <row r="29">
      <c r="A29" s="3"/>
      <c r="B29" s="24" t="str">
        <f>'Guide TRGG3R LLC'!B29</f>
        <v>HashNStore-001</v>
      </c>
      <c r="C29" s="26" t="str">
        <f>'Guide TRGG3R LLC'!C29</f>
        <v>Chrome Extension for Ledger Nano</v>
      </c>
      <c r="D29" s="43">
        <v>13.0</v>
      </c>
      <c r="E29" s="44" t="b">
        <v>0</v>
      </c>
      <c r="F29" s="30" t="b">
        <v>1</v>
      </c>
      <c r="G29" s="3"/>
    </row>
    <row r="30">
      <c r="A30" s="3"/>
      <c r="B30" s="24" t="str">
        <f>'Guide TRGG3R LLC'!B30</f>
        <v>DBGrow-004</v>
      </c>
      <c r="C30" s="26" t="str">
        <f>'Guide TRGG3R LLC'!C30</f>
        <v>FAT Development 3</v>
      </c>
      <c r="D30" s="43">
        <v>8.0</v>
      </c>
      <c r="E30" s="44" t="b">
        <v>0</v>
      </c>
      <c r="F30" s="30" t="b">
        <v>1</v>
      </c>
      <c r="G30" s="3"/>
    </row>
    <row r="31">
      <c r="A31" s="3"/>
      <c r="B31" s="24" t="str">
        <f>'Guide TRGG3R LLC'!B31</f>
        <v>DBGrow-Factom-001</v>
      </c>
      <c r="C31" s="26" t="str">
        <f>'Guide TRGG3R LLC'!C31</f>
        <v>FAT Smart Contracts</v>
      </c>
      <c r="D31" s="43">
        <v>16.0</v>
      </c>
      <c r="E31" s="44" t="b">
        <v>0</v>
      </c>
      <c r="F31" s="30" t="b">
        <v>1</v>
      </c>
      <c r="G31" s="3"/>
    </row>
    <row r="32">
      <c r="A32" s="3"/>
      <c r="B32" s="24" t="str">
        <f>'Guide TRGG3R LLC'!B32</f>
        <v>BIF-Factomatic-003</v>
      </c>
      <c r="C32" s="26" t="str">
        <f>'Guide TRGG3R LLC'!C32</f>
        <v>Verifiable Claims FIP</v>
      </c>
      <c r="D32" s="43">
        <v>10.0</v>
      </c>
      <c r="E32" s="44" t="b">
        <v>0</v>
      </c>
      <c r="F32" s="30" t="b">
        <v>1</v>
      </c>
      <c r="G32" s="3"/>
    </row>
    <row r="33">
      <c r="A33" s="3"/>
      <c r="B33" s="24" t="str">
        <f>'Guide TRGG3R LLC'!B33</f>
        <v>Target Audience Explainer Videos-001</v>
      </c>
      <c r="C33" s="26" t="str">
        <f>'Guide TRGG3R LLC'!C33</f>
        <v>Target Audience Explainer Videos </v>
      </c>
      <c r="D33" s="43">
        <v>21.0</v>
      </c>
      <c r="E33" s="44" t="b">
        <v>0</v>
      </c>
      <c r="F33" s="30" t="b">
        <v>1</v>
      </c>
      <c r="G33" s="3"/>
    </row>
    <row r="34">
      <c r="A34" s="3"/>
      <c r="B34" s="24" t="str">
        <f>'Guide TRGG3R LLC'!B34</f>
        <v>TFA-001</v>
      </c>
      <c r="C34" s="26" t="str">
        <f>'Guide TRGG3R LLC'!C34</f>
        <v>FAT Firmware Upgrade for Ledger Nano S/X</v>
      </c>
      <c r="D34" s="43">
        <v>11.0</v>
      </c>
      <c r="E34" s="44" t="b">
        <v>0</v>
      </c>
      <c r="F34" s="30" t="b">
        <v>1</v>
      </c>
      <c r="G34" s="3"/>
    </row>
    <row r="35">
      <c r="A35" s="3"/>
      <c r="B35" s="26" t="str">
        <f>'Guide TRGG3R LLC'!B35</f>
        <v/>
      </c>
      <c r="C35" s="26" t="str">
        <f>'Guide TRGG3R LLC'!C35</f>
        <v/>
      </c>
      <c r="D35" s="43"/>
      <c r="E35" s="44" t="b">
        <v>0</v>
      </c>
      <c r="F35" s="30" t="b">
        <v>0</v>
      </c>
      <c r="G35" s="3"/>
    </row>
    <row r="36">
      <c r="A36" s="3"/>
      <c r="B36" s="26" t="str">
        <f>'Guide TRGG3R LLC'!B36</f>
        <v/>
      </c>
      <c r="C36" s="26" t="str">
        <f>'Guide TRGG3R LLC'!C36</f>
        <v/>
      </c>
      <c r="D36" s="43"/>
      <c r="E36" s="44" t="b">
        <v>0</v>
      </c>
      <c r="F36" s="30" t="b">
        <v>0</v>
      </c>
      <c r="G36" s="3"/>
    </row>
  </sheetData>
  <mergeCells count="9">
    <mergeCell ref="B3:C3"/>
    <mergeCell ref="B2:C2"/>
    <mergeCell ref="D7:D8"/>
    <mergeCell ref="B7:C8"/>
    <mergeCell ref="E7:E8"/>
    <mergeCell ref="D2:F2"/>
    <mergeCell ref="B1:F1"/>
    <mergeCell ref="F7:F8"/>
    <mergeCell ref="G1:G28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8.14"/>
    <col customWidth="1" min="3" max="3" width="63.57"/>
    <col customWidth="1" min="4" max="4" width="17.57"/>
    <col customWidth="1" min="5" max="5" width="14.29"/>
    <col customWidth="1" min="7" max="7" width="7.71"/>
  </cols>
  <sheetData>
    <row r="1" ht="29.25" customHeight="1">
      <c r="A1" s="3"/>
      <c r="B1" s="6"/>
      <c r="C1" s="7"/>
      <c r="D1" s="7"/>
      <c r="E1" s="7"/>
      <c r="F1" s="7"/>
      <c r="G1" s="3"/>
    </row>
    <row r="2" ht="48.75" customHeight="1">
      <c r="A2" s="3"/>
      <c r="B2" s="9" t="s">
        <v>3</v>
      </c>
      <c r="C2" s="13"/>
      <c r="D2" s="16" t="s">
        <v>100</v>
      </c>
      <c r="E2" s="7"/>
      <c r="F2" s="7"/>
    </row>
    <row r="3">
      <c r="A3" s="3"/>
      <c r="B3" s="18" t="s">
        <v>13</v>
      </c>
      <c r="C3" s="13"/>
      <c r="D3" s="46"/>
      <c r="E3" s="20" t="s">
        <v>14</v>
      </c>
      <c r="F3" s="22" t="s">
        <v>16</v>
      </c>
    </row>
    <row r="4">
      <c r="A4" s="3"/>
      <c r="B4" s="24" t="str">
        <f>'Guide TRGG3R LLC'!B4</f>
        <v>Factom-inc-013</v>
      </c>
      <c r="C4" s="26" t="str">
        <f>'Guide TRGG3R LLC'!C4</f>
        <v>Oracle Master</v>
      </c>
      <c r="D4" s="28"/>
      <c r="E4" s="28" t="b">
        <v>0</v>
      </c>
      <c r="F4" s="30" t="b">
        <v>1</v>
      </c>
    </row>
    <row r="5">
      <c r="A5" s="3"/>
      <c r="B5" s="24" t="str">
        <f>'Guide TRGG3R LLC'!B5</f>
        <v>Factom-inc-014</v>
      </c>
      <c r="C5" s="26" t="str">
        <f>'Guide TRGG3R LLC'!C5</f>
        <v>Anchor Master</v>
      </c>
      <c r="D5" s="28"/>
      <c r="E5" s="28" t="b">
        <v>0</v>
      </c>
      <c r="F5" s="30" t="b">
        <v>1</v>
      </c>
    </row>
    <row r="6">
      <c r="A6" s="3"/>
      <c r="B6" s="24" t="str">
        <f>'Guide TRGG3R LLC'!B6</f>
        <v>Factom Guides-005</v>
      </c>
      <c r="C6" s="26" t="str">
        <f>'Guide TRGG3R LLC'!C6</f>
        <v>Factom Guide Compensation</v>
      </c>
      <c r="D6" s="28"/>
      <c r="E6" s="28" t="b">
        <v>0</v>
      </c>
      <c r="F6" s="30" t="b">
        <v>1</v>
      </c>
    </row>
    <row r="7" ht="17.25" customHeight="1">
      <c r="A7" s="3"/>
      <c r="B7" s="35" t="s">
        <v>46</v>
      </c>
      <c r="C7" s="37"/>
      <c r="D7" s="38" t="s">
        <v>48</v>
      </c>
      <c r="E7" s="38" t="s">
        <v>14</v>
      </c>
      <c r="F7" s="40" t="s">
        <v>16</v>
      </c>
    </row>
    <row r="8" ht="15.0" customHeight="1">
      <c r="A8" s="3"/>
      <c r="B8" s="41"/>
      <c r="C8" s="13"/>
      <c r="D8" s="42"/>
      <c r="E8" s="42"/>
      <c r="F8" s="42"/>
    </row>
    <row r="9">
      <c r="A9" s="3"/>
      <c r="B9" s="24" t="str">
        <f>'Guide TRGG3R LLC'!B9</f>
        <v>Core-Committee-002</v>
      </c>
      <c r="C9" s="26" t="str">
        <f>'Guide TRGG3R LLC'!C9</f>
        <v>Additional Bug Bounty Funding</v>
      </c>
      <c r="D9" s="43">
        <v>17.0</v>
      </c>
      <c r="E9" s="44" t="b">
        <v>0</v>
      </c>
      <c r="F9" s="30" t="b">
        <v>1</v>
      </c>
    </row>
    <row r="10">
      <c r="A10" s="3"/>
      <c r="B10" s="24" t="str">
        <f>'Guide TRGG3R LLC'!B10</f>
        <v>Bedrock-Defacto-001/2</v>
      </c>
      <c r="C10" s="26" t="str">
        <f>'Guide TRGG3R LLC'!C10</f>
        <v>Open Node Enhancement - Leftover Payout</v>
      </c>
      <c r="D10" s="43">
        <v>18.0</v>
      </c>
      <c r="E10" s="44" t="b">
        <v>0</v>
      </c>
      <c r="F10" s="30" t="b">
        <v>1</v>
      </c>
    </row>
    <row r="11">
      <c r="A11" s="3"/>
      <c r="B11" s="24" t="str">
        <f>'Guide TRGG3R LLC'!B11</f>
        <v>Bedrock-CryptoLogic-DeFacto-TFA-003</v>
      </c>
      <c r="C11" s="26" t="str">
        <f>'Guide TRGG3R LLC'!C11</f>
        <v>Open Node Continuity</v>
      </c>
      <c r="D11" s="43">
        <v>22.0</v>
      </c>
      <c r="E11" s="44" t="b">
        <v>0</v>
      </c>
      <c r="F11" s="30" t="b">
        <v>1</v>
      </c>
    </row>
    <row r="12">
      <c r="A12" s="3"/>
      <c r="B12" s="24" t="str">
        <f>'Guide TRGG3R LLC'!B12</f>
        <v>LUCIAP-001</v>
      </c>
      <c r="C12" s="26" t="str">
        <f>'Guide TRGG3R LLC'!C12</f>
        <v>FAT Wallet Ledger Nano Support</v>
      </c>
      <c r="D12" s="43">
        <v>13.0</v>
      </c>
      <c r="E12" s="44" t="b">
        <v>0</v>
      </c>
      <c r="F12" s="30" t="b">
        <v>1</v>
      </c>
    </row>
    <row r="13">
      <c r="A13" s="3"/>
      <c r="B13" s="24" t="str">
        <f>'Guide TRGG3R LLC'!B13</f>
        <v>Go-Immutable-001</v>
      </c>
      <c r="C13" s="26" t="str">
        <f>'Guide TRGG3R LLC'!C13</f>
        <v>Comprehensive Market Strategy &amp; Execution</v>
      </c>
      <c r="D13" s="43">
        <v>11.0</v>
      </c>
      <c r="E13" s="44" t="b">
        <v>0</v>
      </c>
      <c r="F13" s="30" t="b">
        <v>1</v>
      </c>
    </row>
    <row r="14">
      <c r="A14" s="3"/>
      <c r="B14" s="24" t="str">
        <f>'Guide TRGG3R LLC'!B14</f>
        <v>Anchorblock-002</v>
      </c>
      <c r="C14" s="26" t="str">
        <f>'Guide TRGG3R LLC'!C14</f>
        <v>Daily Digest</v>
      </c>
      <c r="D14" s="43">
        <v>19.0</v>
      </c>
      <c r="E14" s="44" t="b">
        <v>0</v>
      </c>
      <c r="F14" s="30" t="b">
        <v>1</v>
      </c>
    </row>
    <row r="15">
      <c r="A15" s="3"/>
      <c r="B15" s="24" t="str">
        <f>'Guide TRGG3R LLC'!B15</f>
        <v>Federate-this-001</v>
      </c>
      <c r="C15" s="26" t="str">
        <f>'Guide TRGG3R LLC'!C15</f>
        <v>Off-Blocks</v>
      </c>
      <c r="D15" s="43">
        <v>5.0</v>
      </c>
      <c r="E15" s="44" t="b">
        <v>0</v>
      </c>
      <c r="F15" s="30" t="b">
        <v>1</v>
      </c>
    </row>
    <row r="16">
      <c r="A16" s="3"/>
      <c r="B16" s="24" t="str">
        <f>'Guide TRGG3R LLC'!B16</f>
        <v>Prestige-IT-002</v>
      </c>
      <c r="C16" s="26" t="str">
        <f>'Guide TRGG3R LLC'!C16</f>
        <v>Topaz Factom Integration</v>
      </c>
      <c r="D16" s="43">
        <v>26.0</v>
      </c>
      <c r="E16" s="44" t="b">
        <v>0</v>
      </c>
      <c r="F16" s="30" t="b">
        <v>1</v>
      </c>
    </row>
    <row r="17">
      <c r="A17" s="3"/>
      <c r="B17" s="24" t="str">
        <f>'Guide TRGG3R LLC'!B17</f>
        <v>Stamp-IT-002</v>
      </c>
      <c r="C17" s="26" t="str">
        <f>'Guide TRGG3R LLC'!C17</f>
        <v>IoT Gateway for Factom®</v>
      </c>
      <c r="D17" s="43">
        <v>25.0</v>
      </c>
      <c r="E17" s="44" t="b">
        <v>0</v>
      </c>
      <c r="F17" s="30" t="b">
        <v>1</v>
      </c>
    </row>
    <row r="18">
      <c r="A18" s="3"/>
      <c r="B18" s="24" t="str">
        <f>'Guide TRGG3R LLC'!B18</f>
        <v>Layertech-002</v>
      </c>
      <c r="C18" s="26" t="str">
        <f>'Guide TRGG3R LLC'!C18</f>
        <v>Core Code Development - Continuation</v>
      </c>
      <c r="D18" s="43">
        <v>2.0</v>
      </c>
      <c r="E18" s="44" t="b">
        <v>0</v>
      </c>
      <c r="F18" s="30" t="b">
        <v>1</v>
      </c>
    </row>
    <row r="19">
      <c r="A19" s="3"/>
      <c r="B19" s="24" t="str">
        <f>'Guide TRGG3R LLC'!B19</f>
        <v>Factomize-003</v>
      </c>
      <c r="C19" s="26" t="str">
        <f>'Guide TRGG3R LLC'!C19</f>
        <v>Automated Grant System</v>
      </c>
      <c r="D19" s="43">
        <v>20.0</v>
      </c>
      <c r="E19" s="44" t="b">
        <v>0</v>
      </c>
      <c r="F19" s="30" t="b">
        <v>1</v>
      </c>
    </row>
    <row r="20">
      <c r="A20" s="3"/>
      <c r="B20" s="24" t="str">
        <f>'Guide TRGG3R LLC'!B20</f>
        <v>Defacto-001/2</v>
      </c>
      <c r="C20" s="26" t="str">
        <f>'Guide TRGG3R LLC'!C20</f>
        <v>Factom Open API - Sprint 2 (Admin API, Web UI, Callbacks)</v>
      </c>
      <c r="D20" s="43">
        <v>14.0</v>
      </c>
      <c r="E20" s="44" t="b">
        <v>0</v>
      </c>
      <c r="F20" s="30" t="b">
        <v>1</v>
      </c>
    </row>
    <row r="21">
      <c r="A21" s="3"/>
      <c r="B21" s="24" t="str">
        <f>'Guide TRGG3R LLC'!B21</f>
        <v>Sphereon-003</v>
      </c>
      <c r="C21" s="26" t="str">
        <f>'Guide TRGG3R LLC'!C21</f>
        <v>Core Development Continuation</v>
      </c>
      <c r="D21" s="43">
        <v>3.0</v>
      </c>
      <c r="E21" s="44" t="b">
        <v>0</v>
      </c>
      <c r="F21" s="30" t="b">
        <v>1</v>
      </c>
    </row>
    <row r="22">
      <c r="A22" s="3"/>
      <c r="B22" s="24" t="str">
        <f>'Guide TRGG3R LLC'!B22</f>
        <v>Sphereon-004</v>
      </c>
      <c r="C22" s="26" t="str">
        <f>'Guide TRGG3R LLC'!C22</f>
        <v>Integration of DAML with Factom® Protocol</v>
      </c>
      <c r="D22" s="43">
        <v>8.0</v>
      </c>
      <c r="E22" s="44" t="b">
        <v>0</v>
      </c>
      <c r="F22" s="30" t="b">
        <v>1</v>
      </c>
    </row>
    <row r="23">
      <c r="A23" s="3"/>
      <c r="B23" s="24" t="str">
        <f>'Guide TRGG3R LLC'!B23</f>
        <v>Sphereon-005</v>
      </c>
      <c r="C23" s="26" t="str">
        <f>'Guide TRGG3R LLC'!C23</f>
        <v>Factom® Badges</v>
      </c>
      <c r="D23" s="43">
        <v>4.0</v>
      </c>
      <c r="E23" s="44" t="b">
        <v>0</v>
      </c>
      <c r="F23" s="30" t="b">
        <v>1</v>
      </c>
    </row>
    <row r="24">
      <c r="A24" s="3"/>
      <c r="B24" s="24" t="str">
        <f>'Guide TRGG3R LLC'!B24</f>
        <v>BIF-007</v>
      </c>
      <c r="C24" s="26" t="str">
        <f>'Guide TRGG3R LLC'!C24</f>
        <v>Identity, DID and signing FIPs</v>
      </c>
      <c r="D24" s="43">
        <v>9.0</v>
      </c>
      <c r="E24" s="44" t="b">
        <v>0</v>
      </c>
      <c r="F24" s="30" t="b">
        <v>1</v>
      </c>
    </row>
    <row r="25">
      <c r="A25" s="3"/>
      <c r="B25" s="24" t="str">
        <f>'Guide TRGG3R LLC'!B25</f>
        <v>Factomize-004</v>
      </c>
      <c r="C25" s="26" t="str">
        <f>'Guide TRGG3R LLC'!C25</f>
        <v>Core Development </v>
      </c>
      <c r="D25" s="43">
        <v>1.0</v>
      </c>
      <c r="E25" s="44" t="b">
        <v>0</v>
      </c>
      <c r="F25" s="30" t="b">
        <v>1</v>
      </c>
    </row>
    <row r="26">
      <c r="A26" s="3"/>
      <c r="B26" s="24" t="str">
        <f>'Guide TRGG3R LLC'!B26</f>
        <v>Factom-inc-015</v>
      </c>
      <c r="C26" s="26" t="str">
        <f>'Guide TRGG3R LLC'!C26</f>
        <v>Protocol Development</v>
      </c>
      <c r="D26" s="43">
        <v>7.0</v>
      </c>
      <c r="E26" s="44" t="b">
        <v>0</v>
      </c>
      <c r="F26" s="30" t="b">
        <v>1</v>
      </c>
    </row>
    <row r="27">
      <c r="A27" s="3"/>
      <c r="B27" s="24" t="str">
        <f>'Guide TRGG3R LLC'!B27</f>
        <v>TFA-002</v>
      </c>
      <c r="C27" s="26" t="str">
        <f>'Guide TRGG3R LLC'!C27</f>
        <v>FAT-integration into TFA-Explorer</v>
      </c>
      <c r="D27" s="43">
        <v>21.0</v>
      </c>
      <c r="E27" s="44" t="b">
        <v>0</v>
      </c>
      <c r="F27" s="30" t="b">
        <v>1</v>
      </c>
    </row>
    <row r="28">
      <c r="A28" s="3"/>
      <c r="B28" s="24" t="str">
        <f>'Guide TRGG3R LLC'!B28</f>
        <v>Triall-002</v>
      </c>
      <c r="C28" s="26" t="str">
        <f>'Guide TRGG3R LLC'!C28</f>
        <v>Decentralized Identifiers (DIDs) integration for Alfresco</v>
      </c>
      <c r="D28" s="43">
        <v>6.0</v>
      </c>
      <c r="E28" s="44" t="b">
        <v>0</v>
      </c>
      <c r="F28" s="30" t="b">
        <v>1</v>
      </c>
    </row>
    <row r="29">
      <c r="A29" s="3"/>
      <c r="B29" s="24" t="str">
        <f>'Guide TRGG3R LLC'!B29</f>
        <v>HashNStore-001</v>
      </c>
      <c r="C29" s="26" t="str">
        <f>'Guide TRGG3R LLC'!C29</f>
        <v>Chrome Extension for Ledger Nano</v>
      </c>
      <c r="D29" s="43">
        <v>24.0</v>
      </c>
      <c r="E29" s="44" t="b">
        <v>0</v>
      </c>
      <c r="F29" s="30" t="b">
        <v>1</v>
      </c>
      <c r="G29" s="3"/>
    </row>
    <row r="30">
      <c r="A30" s="3"/>
      <c r="B30" s="24" t="str">
        <f>'Guide TRGG3R LLC'!B30</f>
        <v>DBGrow-004</v>
      </c>
      <c r="C30" s="26" t="str">
        <f>'Guide TRGG3R LLC'!C30</f>
        <v>FAT Development 3</v>
      </c>
      <c r="D30" s="43">
        <v>12.0</v>
      </c>
      <c r="E30" s="44" t="b">
        <v>0</v>
      </c>
      <c r="F30" s="30" t="b">
        <v>1</v>
      </c>
      <c r="G30" s="3"/>
    </row>
    <row r="31">
      <c r="A31" s="3"/>
      <c r="B31" s="24" t="str">
        <f>'Guide TRGG3R LLC'!B31</f>
        <v>DBGrow-Factom-001</v>
      </c>
      <c r="C31" s="26" t="str">
        <f>'Guide TRGG3R LLC'!C31</f>
        <v>FAT Smart Contracts</v>
      </c>
      <c r="D31" s="43">
        <v>15.0</v>
      </c>
      <c r="E31" s="44" t="b">
        <v>0</v>
      </c>
      <c r="F31" s="30" t="b">
        <v>1</v>
      </c>
      <c r="G31" s="3"/>
    </row>
    <row r="32">
      <c r="A32" s="3"/>
      <c r="B32" s="24" t="str">
        <f>'Guide TRGG3R LLC'!B32</f>
        <v>BIF-Factomatic-003</v>
      </c>
      <c r="C32" s="26" t="str">
        <f>'Guide TRGG3R LLC'!C32</f>
        <v>Verifiable Claims FIP</v>
      </c>
      <c r="D32" s="43">
        <v>10.0</v>
      </c>
      <c r="E32" s="44" t="b">
        <v>0</v>
      </c>
      <c r="F32" s="30" t="b">
        <v>1</v>
      </c>
      <c r="G32" s="3"/>
    </row>
    <row r="33">
      <c r="A33" s="3"/>
      <c r="B33" s="24" t="str">
        <f>'Guide TRGG3R LLC'!B33</f>
        <v>Target Audience Explainer Videos-001</v>
      </c>
      <c r="C33" s="26" t="str">
        <f>'Guide TRGG3R LLC'!C33</f>
        <v>Target Audience Explainer Videos </v>
      </c>
      <c r="D33" s="43">
        <v>23.0</v>
      </c>
      <c r="E33" s="44" t="b">
        <v>0</v>
      </c>
      <c r="F33" s="30" t="b">
        <v>1</v>
      </c>
      <c r="G33" s="3"/>
    </row>
    <row r="34">
      <c r="A34" s="3"/>
      <c r="B34" s="24" t="str">
        <f>'Guide TRGG3R LLC'!B34</f>
        <v>TFA-001</v>
      </c>
      <c r="C34" s="26" t="str">
        <f>'Guide TRGG3R LLC'!C34</f>
        <v>FAT Firmware Upgrade for Ledger Nano S/X</v>
      </c>
      <c r="D34" s="43">
        <v>16.0</v>
      </c>
      <c r="E34" s="44" t="b">
        <v>0</v>
      </c>
      <c r="F34" s="30" t="b">
        <v>1</v>
      </c>
      <c r="G34" s="3"/>
    </row>
    <row r="35">
      <c r="A35" s="3"/>
      <c r="B35" s="26" t="str">
        <f>'Guide TRGG3R LLC'!B35</f>
        <v/>
      </c>
      <c r="C35" s="26" t="str">
        <f>'Guide TRGG3R LLC'!C35</f>
        <v/>
      </c>
      <c r="D35" s="43"/>
      <c r="E35" s="44" t="b">
        <v>0</v>
      </c>
      <c r="F35" s="30" t="b">
        <v>0</v>
      </c>
      <c r="G35" s="3"/>
    </row>
    <row r="36">
      <c r="A36" s="3"/>
      <c r="B36" s="26" t="str">
        <f>'Guide TRGG3R LLC'!B36</f>
        <v/>
      </c>
      <c r="C36" s="26" t="str">
        <f>'Guide TRGG3R LLC'!C36</f>
        <v/>
      </c>
      <c r="D36" s="43"/>
      <c r="E36" s="44" t="b">
        <v>0</v>
      </c>
      <c r="F36" s="30" t="b">
        <v>0</v>
      </c>
      <c r="G36" s="3"/>
    </row>
  </sheetData>
  <mergeCells count="9">
    <mergeCell ref="B3:C3"/>
    <mergeCell ref="B2:C2"/>
    <mergeCell ref="D7:D8"/>
    <mergeCell ref="B7:C8"/>
    <mergeCell ref="E7:E8"/>
    <mergeCell ref="D2:F2"/>
    <mergeCell ref="B1:F1"/>
    <mergeCell ref="F7:F8"/>
    <mergeCell ref="G1:G28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49.14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3"/>
      <c r="B1" s="6"/>
      <c r="C1" s="7"/>
      <c r="D1" s="7"/>
      <c r="E1" s="7"/>
      <c r="F1" s="7"/>
      <c r="G1" s="3"/>
    </row>
    <row r="2" ht="48.75" customHeight="1">
      <c r="A2" s="3"/>
      <c r="B2" s="9" t="s">
        <v>3</v>
      </c>
      <c r="C2" s="13"/>
      <c r="D2" s="16" t="s">
        <v>27</v>
      </c>
      <c r="E2" s="7"/>
      <c r="F2" s="7"/>
    </row>
    <row r="3">
      <c r="A3" s="3"/>
      <c r="B3" s="18" t="s">
        <v>13</v>
      </c>
      <c r="C3" s="13"/>
      <c r="D3" s="20" t="s">
        <v>14</v>
      </c>
      <c r="E3" s="7"/>
      <c r="F3" s="22" t="s">
        <v>16</v>
      </c>
    </row>
    <row r="4">
      <c r="A4" s="3"/>
      <c r="B4" s="24" t="str">
        <f>'Guide TRGG3R LLC'!B4</f>
        <v>Factom-inc-013</v>
      </c>
      <c r="C4" s="26" t="str">
        <f>'Guide TRGG3R LLC'!C4</f>
        <v>Oracle Master</v>
      </c>
      <c r="D4" s="28"/>
      <c r="E4" s="28" t="b">
        <v>0</v>
      </c>
      <c r="F4" s="30" t="b">
        <v>1</v>
      </c>
    </row>
    <row r="5">
      <c r="A5" s="3"/>
      <c r="B5" s="24" t="str">
        <f>'Guide TRGG3R LLC'!B5</f>
        <v>Factom-inc-014</v>
      </c>
      <c r="C5" s="26" t="str">
        <f>'Guide TRGG3R LLC'!C5</f>
        <v>Anchor Master</v>
      </c>
      <c r="D5" s="28"/>
      <c r="E5" s="28" t="b">
        <v>0</v>
      </c>
      <c r="F5" s="30" t="b">
        <v>1</v>
      </c>
    </row>
    <row r="6">
      <c r="A6" s="3"/>
      <c r="B6" s="24" t="str">
        <f>'Guide TRGG3R LLC'!B6</f>
        <v>Factom Guides-005</v>
      </c>
      <c r="C6" s="26" t="str">
        <f>'Guide TRGG3R LLC'!C6</f>
        <v>Factom Guide Compensation</v>
      </c>
      <c r="D6" s="28"/>
      <c r="E6" s="28" t="b">
        <v>1</v>
      </c>
      <c r="F6" s="30" t="b">
        <v>1</v>
      </c>
    </row>
    <row r="7" ht="17.25" customHeight="1">
      <c r="A7" s="3"/>
      <c r="B7" s="35" t="s">
        <v>46</v>
      </c>
      <c r="C7" s="37"/>
      <c r="D7" s="38" t="s">
        <v>48</v>
      </c>
      <c r="E7" s="38" t="s">
        <v>14</v>
      </c>
      <c r="F7" s="40" t="s">
        <v>16</v>
      </c>
    </row>
    <row r="8" ht="15.0" customHeight="1">
      <c r="A8" s="3"/>
      <c r="B8" s="41"/>
      <c r="C8" s="13"/>
      <c r="D8" s="42"/>
      <c r="E8" s="42"/>
      <c r="F8" s="42"/>
    </row>
    <row r="9">
      <c r="A9" s="3"/>
      <c r="B9" s="24" t="str">
        <f>'Guide TRGG3R LLC'!B9</f>
        <v>Core-Committee-002</v>
      </c>
      <c r="C9" s="26" t="str">
        <f>'Guide TRGG3R LLC'!C9</f>
        <v>Additional Bug Bounty Funding</v>
      </c>
      <c r="D9" s="43">
        <v>21.0</v>
      </c>
      <c r="E9" s="44" t="b">
        <v>0</v>
      </c>
      <c r="F9" s="30" t="b">
        <v>1</v>
      </c>
    </row>
    <row r="10">
      <c r="A10" s="3"/>
      <c r="B10" s="24" t="str">
        <f>'Guide TRGG3R LLC'!B10</f>
        <v>Bedrock-Defacto-001/2</v>
      </c>
      <c r="C10" s="26" t="str">
        <f>'Guide TRGG3R LLC'!C10</f>
        <v>Open Node Enhancement - Leftover Payout</v>
      </c>
      <c r="D10" s="43">
        <v>17.0</v>
      </c>
      <c r="E10" s="44" t="b">
        <v>0</v>
      </c>
      <c r="F10" s="30" t="b">
        <v>1</v>
      </c>
    </row>
    <row r="11">
      <c r="A11" s="3"/>
      <c r="B11" s="24" t="str">
        <f>'Guide TRGG3R LLC'!B11</f>
        <v>Bedrock-CryptoLogic-DeFacto-TFA-003</v>
      </c>
      <c r="C11" s="26" t="str">
        <f>'Guide TRGG3R LLC'!C11</f>
        <v>Open Node Continuity</v>
      </c>
      <c r="D11" s="43">
        <v>16.0</v>
      </c>
      <c r="E11" s="44" t="b">
        <v>0</v>
      </c>
      <c r="F11" s="30" t="b">
        <v>1</v>
      </c>
    </row>
    <row r="12">
      <c r="A12" s="3"/>
      <c r="B12" s="24" t="str">
        <f>'Guide TRGG3R LLC'!B12</f>
        <v>LUCIAP-001</v>
      </c>
      <c r="C12" s="26" t="str">
        <f>'Guide TRGG3R LLC'!C12</f>
        <v>FAT Wallet Ledger Nano Support</v>
      </c>
      <c r="D12" s="43">
        <v>7.0</v>
      </c>
      <c r="E12" s="44" t="b">
        <v>0</v>
      </c>
      <c r="F12" s="30" t="b">
        <v>1</v>
      </c>
    </row>
    <row r="13">
      <c r="A13" s="3"/>
      <c r="B13" s="24" t="str">
        <f>'Guide TRGG3R LLC'!B13</f>
        <v>Go-Immutable-001</v>
      </c>
      <c r="C13" s="26" t="str">
        <f>'Guide TRGG3R LLC'!C13</f>
        <v>Comprehensive Market Strategy &amp; Execution</v>
      </c>
      <c r="D13" s="43">
        <v>10.0</v>
      </c>
      <c r="E13" s="44" t="b">
        <v>0</v>
      </c>
      <c r="F13" s="30" t="b">
        <v>1</v>
      </c>
    </row>
    <row r="14">
      <c r="A14" s="3"/>
      <c r="B14" s="24" t="str">
        <f>'Guide TRGG3R LLC'!B14</f>
        <v>Anchorblock-002</v>
      </c>
      <c r="C14" s="26" t="str">
        <f>'Guide TRGG3R LLC'!C14</f>
        <v>Daily Digest</v>
      </c>
      <c r="D14" s="43">
        <v>19.0</v>
      </c>
      <c r="E14" s="44" t="b">
        <v>0</v>
      </c>
      <c r="F14" s="30" t="b">
        <v>1</v>
      </c>
    </row>
    <row r="15">
      <c r="A15" s="3"/>
      <c r="B15" s="24" t="str">
        <f>'Guide TRGG3R LLC'!B15</f>
        <v>Federate-this-001</v>
      </c>
      <c r="C15" s="26" t="str">
        <f>'Guide TRGG3R LLC'!C15</f>
        <v>Off-Blocks</v>
      </c>
      <c r="D15" s="43">
        <v>25.0</v>
      </c>
      <c r="E15" s="44" t="b">
        <v>0</v>
      </c>
      <c r="F15" s="30" t="b">
        <v>1</v>
      </c>
    </row>
    <row r="16">
      <c r="A16" s="3"/>
      <c r="B16" s="24" t="str">
        <f>'Guide TRGG3R LLC'!B16</f>
        <v>Prestige-IT-002</v>
      </c>
      <c r="C16" s="26" t="str">
        <f>'Guide TRGG3R LLC'!C16</f>
        <v>Topaz Factom Integration</v>
      </c>
      <c r="D16" s="43">
        <v>26.0</v>
      </c>
      <c r="E16" s="44" t="b">
        <v>0</v>
      </c>
      <c r="F16" s="30" t="b">
        <v>1</v>
      </c>
    </row>
    <row r="17">
      <c r="A17" s="3"/>
      <c r="B17" s="24" t="str">
        <f>'Guide TRGG3R LLC'!B17</f>
        <v>Stamp-IT-002</v>
      </c>
      <c r="C17" s="26" t="str">
        <f>'Guide TRGG3R LLC'!C17</f>
        <v>IoT Gateway for Factom®</v>
      </c>
      <c r="D17" s="43">
        <v>14.0</v>
      </c>
      <c r="E17" s="44" t="b">
        <v>0</v>
      </c>
      <c r="F17" s="30" t="b">
        <v>1</v>
      </c>
    </row>
    <row r="18">
      <c r="A18" s="3"/>
      <c r="B18" s="24" t="str">
        <f>'Guide TRGG3R LLC'!B18</f>
        <v>Layertech-002</v>
      </c>
      <c r="C18" s="26" t="str">
        <f>'Guide TRGG3R LLC'!C18</f>
        <v>Core Code Development - Continuation</v>
      </c>
      <c r="D18" s="43">
        <v>6.0</v>
      </c>
      <c r="E18" s="44" t="b">
        <v>0</v>
      </c>
      <c r="F18" s="30" t="b">
        <v>1</v>
      </c>
    </row>
    <row r="19">
      <c r="A19" s="3"/>
      <c r="B19" s="24" t="str">
        <f>'Guide TRGG3R LLC'!B19</f>
        <v>Factomize-003</v>
      </c>
      <c r="C19" s="26" t="str">
        <f>'Guide TRGG3R LLC'!C19</f>
        <v>Automated Grant System</v>
      </c>
      <c r="D19" s="43">
        <v>13.0</v>
      </c>
      <c r="E19" s="44" t="b">
        <v>0</v>
      </c>
      <c r="F19" s="30" t="b">
        <v>1</v>
      </c>
    </row>
    <row r="20">
      <c r="A20" s="3"/>
      <c r="B20" s="24" t="str">
        <f>'Guide TRGG3R LLC'!B20</f>
        <v>Defacto-001/2</v>
      </c>
      <c r="C20" s="26" t="str">
        <f>'Guide TRGG3R LLC'!C20</f>
        <v>Factom Open API - Sprint 2 (Admin API, Web UI, Callbacks)</v>
      </c>
      <c r="D20" s="43">
        <v>18.0</v>
      </c>
      <c r="E20" s="44" t="b">
        <v>0</v>
      </c>
      <c r="F20" s="30" t="b">
        <v>1</v>
      </c>
    </row>
    <row r="21">
      <c r="A21" s="3"/>
      <c r="B21" s="24" t="str">
        <f>'Guide TRGG3R LLC'!B21</f>
        <v>Sphereon-003</v>
      </c>
      <c r="C21" s="26" t="str">
        <f>'Guide TRGG3R LLC'!C21</f>
        <v>Core Development Continuation</v>
      </c>
      <c r="D21" s="43">
        <v>5.0</v>
      </c>
      <c r="E21" s="44" t="b">
        <v>0</v>
      </c>
      <c r="F21" s="30" t="b">
        <v>1</v>
      </c>
    </row>
    <row r="22">
      <c r="A22" s="3"/>
      <c r="B22" s="24" t="str">
        <f>'Guide TRGG3R LLC'!B22</f>
        <v>Sphereon-004</v>
      </c>
      <c r="C22" s="26" t="str">
        <f>'Guide TRGG3R LLC'!C22</f>
        <v>Integration of DAML with Factom® Protocol</v>
      </c>
      <c r="D22" s="43">
        <v>22.0</v>
      </c>
      <c r="E22" s="44" t="b">
        <v>0</v>
      </c>
      <c r="F22" s="30" t="b">
        <v>1</v>
      </c>
    </row>
    <row r="23">
      <c r="A23" s="3"/>
      <c r="B23" s="24" t="str">
        <f>'Guide TRGG3R LLC'!B23</f>
        <v>Sphereon-005</v>
      </c>
      <c r="C23" s="26" t="str">
        <f>'Guide TRGG3R LLC'!C23</f>
        <v>Factom® Badges</v>
      </c>
      <c r="D23" s="43">
        <v>23.0</v>
      </c>
      <c r="E23" s="44" t="b">
        <v>0</v>
      </c>
      <c r="F23" s="30" t="b">
        <v>1</v>
      </c>
    </row>
    <row r="24">
      <c r="A24" s="3"/>
      <c r="B24" s="24" t="str">
        <f>'Guide TRGG3R LLC'!B24</f>
        <v>BIF-007</v>
      </c>
      <c r="C24" s="26" t="str">
        <f>'Guide TRGG3R LLC'!C24</f>
        <v>Identity, DID and signing FIPs</v>
      </c>
      <c r="D24" s="43">
        <v>20.0</v>
      </c>
      <c r="E24" s="44" t="b">
        <v>0</v>
      </c>
      <c r="F24" s="30" t="b">
        <v>1</v>
      </c>
    </row>
    <row r="25">
      <c r="A25" s="3"/>
      <c r="B25" s="24" t="str">
        <f>'Guide TRGG3R LLC'!B25</f>
        <v>Factomize-004</v>
      </c>
      <c r="C25" s="26" t="str">
        <f>'Guide TRGG3R LLC'!C25</f>
        <v>Core Development </v>
      </c>
      <c r="D25" s="43">
        <v>1.0</v>
      </c>
      <c r="E25" s="44" t="b">
        <v>0</v>
      </c>
      <c r="F25" s="30" t="b">
        <v>1</v>
      </c>
    </row>
    <row r="26">
      <c r="A26" s="3"/>
      <c r="B26" s="24" t="str">
        <f>'Guide TRGG3R LLC'!B26</f>
        <v>Factom-inc-015</v>
      </c>
      <c r="C26" s="26" t="str">
        <f>'Guide TRGG3R LLC'!C26</f>
        <v>Protocol Development</v>
      </c>
      <c r="D26" s="43">
        <v>4.0</v>
      </c>
      <c r="E26" s="44" t="b">
        <v>0</v>
      </c>
      <c r="F26" s="30" t="b">
        <v>1</v>
      </c>
    </row>
    <row r="27">
      <c r="A27" s="3"/>
      <c r="B27" s="24" t="str">
        <f>'Guide TRGG3R LLC'!B27</f>
        <v>TFA-002</v>
      </c>
      <c r="C27" s="26" t="str">
        <f>'Guide TRGG3R LLC'!C27</f>
        <v>FAT-integration into TFA-Explorer</v>
      </c>
      <c r="D27" s="43">
        <v>8.0</v>
      </c>
      <c r="E27" s="44" t="b">
        <v>0</v>
      </c>
      <c r="F27" s="30" t="b">
        <v>1</v>
      </c>
    </row>
    <row r="28">
      <c r="A28" s="3"/>
      <c r="B28" s="24" t="str">
        <f>'Guide TRGG3R LLC'!B28</f>
        <v>Triall-002</v>
      </c>
      <c r="C28" s="26" t="str">
        <f>'Guide TRGG3R LLC'!C28</f>
        <v>Decentralized Identifiers (DIDs) integration for Alfresco</v>
      </c>
      <c r="D28" s="43">
        <v>11.0</v>
      </c>
      <c r="E28" s="44" t="b">
        <v>0</v>
      </c>
      <c r="F28" s="30" t="b">
        <v>1</v>
      </c>
    </row>
    <row r="29">
      <c r="A29" s="3"/>
      <c r="B29" s="24" t="str">
        <f>'Guide TRGG3R LLC'!B29</f>
        <v>HashNStore-001</v>
      </c>
      <c r="C29" s="26" t="str">
        <f>'Guide TRGG3R LLC'!C29</f>
        <v>Chrome Extension for Ledger Nano</v>
      </c>
      <c r="D29" s="43">
        <v>15.0</v>
      </c>
      <c r="E29" s="44" t="b">
        <v>0</v>
      </c>
      <c r="F29" s="30" t="b">
        <v>1</v>
      </c>
      <c r="G29" s="3"/>
    </row>
    <row r="30">
      <c r="A30" s="3"/>
      <c r="B30" s="24" t="str">
        <f>'Guide TRGG3R LLC'!B30</f>
        <v>DBGrow-004</v>
      </c>
      <c r="C30" s="26" t="str">
        <f>'Guide TRGG3R LLC'!C30</f>
        <v>FAT Development 3</v>
      </c>
      <c r="D30" s="43">
        <v>3.0</v>
      </c>
      <c r="E30" s="44" t="b">
        <v>0</v>
      </c>
      <c r="F30" s="30" t="b">
        <v>1</v>
      </c>
      <c r="G30" s="3"/>
    </row>
    <row r="31">
      <c r="A31" s="3"/>
      <c r="B31" s="24" t="str">
        <f>'Guide TRGG3R LLC'!B31</f>
        <v>DBGrow-Factom-001</v>
      </c>
      <c r="C31" s="26" t="str">
        <f>'Guide TRGG3R LLC'!C31</f>
        <v>FAT Smart Contracts</v>
      </c>
      <c r="D31" s="43">
        <v>2.0</v>
      </c>
      <c r="E31" s="44" t="b">
        <v>0</v>
      </c>
      <c r="F31" s="30" t="b">
        <v>1</v>
      </c>
      <c r="G31" s="3"/>
    </row>
    <row r="32">
      <c r="A32" s="3"/>
      <c r="B32" s="24" t="str">
        <f>'Guide TRGG3R LLC'!B32</f>
        <v>BIF-Factomatic-003</v>
      </c>
      <c r="C32" s="26" t="str">
        <f>'Guide TRGG3R LLC'!C32</f>
        <v>Verifiable Claims FIP</v>
      </c>
      <c r="D32" s="43">
        <v>12.0</v>
      </c>
      <c r="E32" s="44" t="b">
        <v>0</v>
      </c>
      <c r="F32" s="30" t="b">
        <v>1</v>
      </c>
      <c r="G32" s="3"/>
    </row>
    <row r="33">
      <c r="A33" s="3"/>
      <c r="B33" s="24" t="str">
        <f>'Guide TRGG3R LLC'!B33</f>
        <v>Target Audience Explainer Videos-001</v>
      </c>
      <c r="C33" s="26" t="str">
        <f>'Guide TRGG3R LLC'!C33</f>
        <v>Target Audience Explainer Videos </v>
      </c>
      <c r="D33" s="43">
        <v>24.0</v>
      </c>
      <c r="E33" s="44" t="b">
        <v>0</v>
      </c>
      <c r="F33" s="30" t="b">
        <v>1</v>
      </c>
      <c r="G33" s="3"/>
    </row>
    <row r="34">
      <c r="A34" s="3"/>
      <c r="B34" s="24" t="str">
        <f>'Guide TRGG3R LLC'!B34</f>
        <v>TFA-001</v>
      </c>
      <c r="C34" s="26" t="str">
        <f>'Guide TRGG3R LLC'!C34</f>
        <v>FAT Firmware Upgrade for Ledger Nano S/X</v>
      </c>
      <c r="D34" s="43">
        <v>9.0</v>
      </c>
      <c r="E34" s="44" t="b">
        <v>0</v>
      </c>
      <c r="F34" s="30" t="b">
        <v>1</v>
      </c>
      <c r="G34" s="3"/>
    </row>
    <row r="35">
      <c r="A35" s="3"/>
      <c r="B35" s="26" t="str">
        <f>'Guide TRGG3R LLC'!B35</f>
        <v/>
      </c>
      <c r="C35" s="26" t="str">
        <f>'Guide TRGG3R LLC'!C35</f>
        <v/>
      </c>
      <c r="D35" s="43"/>
      <c r="E35" s="44" t="b">
        <v>0</v>
      </c>
      <c r="F35" s="30" t="b">
        <v>0</v>
      </c>
      <c r="G35" s="3"/>
    </row>
    <row r="36">
      <c r="A36" s="3"/>
      <c r="B36" s="26" t="str">
        <f>'Guide TRGG3R LLC'!B36</f>
        <v/>
      </c>
      <c r="C36" s="26" t="str">
        <f>'Guide TRGG3R LLC'!C36</f>
        <v/>
      </c>
      <c r="D36" s="43"/>
      <c r="E36" s="44" t="b">
        <v>0</v>
      </c>
      <c r="F36" s="30" t="b">
        <v>0</v>
      </c>
      <c r="G36" s="3"/>
    </row>
  </sheetData>
  <mergeCells count="10">
    <mergeCell ref="B3:C3"/>
    <mergeCell ref="D3:E3"/>
    <mergeCell ref="D7:D8"/>
    <mergeCell ref="B7:C8"/>
    <mergeCell ref="B2:C2"/>
    <mergeCell ref="D2:F2"/>
    <mergeCell ref="E7:E8"/>
    <mergeCell ref="F7:F8"/>
    <mergeCell ref="G1:G28"/>
    <mergeCell ref="B1:F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8.43"/>
    <col customWidth="1" min="3" max="3" width="62.0"/>
    <col customWidth="1" min="4" max="4" width="17.57"/>
    <col customWidth="1" min="5" max="5" width="14.29"/>
    <col customWidth="1" min="7" max="7" width="7.71"/>
  </cols>
  <sheetData>
    <row r="1" ht="29.25" customHeight="1">
      <c r="A1" s="3"/>
      <c r="B1" s="6"/>
      <c r="C1" s="7"/>
      <c r="D1" s="7"/>
      <c r="E1" s="7"/>
      <c r="F1" s="7"/>
      <c r="G1" s="3"/>
    </row>
    <row r="2" ht="48.75" customHeight="1">
      <c r="A2" s="3"/>
      <c r="B2" s="9" t="s">
        <v>3</v>
      </c>
      <c r="C2" s="13"/>
      <c r="D2" s="16" t="s">
        <v>23</v>
      </c>
      <c r="E2" s="7"/>
      <c r="F2" s="7"/>
    </row>
    <row r="3">
      <c r="A3" s="3"/>
      <c r="B3" s="18" t="s">
        <v>13</v>
      </c>
      <c r="C3" s="13"/>
      <c r="D3" s="46"/>
      <c r="E3" s="20" t="s">
        <v>14</v>
      </c>
      <c r="F3" s="22" t="s">
        <v>16</v>
      </c>
    </row>
    <row r="4">
      <c r="A4" s="3"/>
      <c r="B4" s="24" t="str">
        <f>'Guide TRGG3R LLC'!B4</f>
        <v>Factom-inc-013</v>
      </c>
      <c r="C4" s="26" t="str">
        <f>'Guide TRGG3R LLC'!C4</f>
        <v>Oracle Master</v>
      </c>
      <c r="D4" s="28"/>
      <c r="E4" s="28" t="b">
        <v>0</v>
      </c>
      <c r="F4" s="30" t="b">
        <v>1</v>
      </c>
    </row>
    <row r="5">
      <c r="A5" s="3"/>
      <c r="B5" s="24" t="str">
        <f>'Guide TRGG3R LLC'!B5</f>
        <v>Factom-inc-014</v>
      </c>
      <c r="C5" s="26" t="str">
        <f>'Guide TRGG3R LLC'!C5</f>
        <v>Anchor Master</v>
      </c>
      <c r="D5" s="28"/>
      <c r="E5" s="28" t="b">
        <v>0</v>
      </c>
      <c r="F5" s="30" t="b">
        <v>1</v>
      </c>
    </row>
    <row r="6">
      <c r="A6" s="3"/>
      <c r="B6" s="24" t="str">
        <f>'Guide TRGG3R LLC'!B6</f>
        <v>Factom Guides-005</v>
      </c>
      <c r="C6" s="26" t="str">
        <f>'Guide TRGG3R LLC'!C6</f>
        <v>Factom Guide Compensation</v>
      </c>
      <c r="D6" s="28"/>
      <c r="E6" s="28" t="b">
        <v>0</v>
      </c>
      <c r="F6" s="30" t="b">
        <v>1</v>
      </c>
    </row>
    <row r="7" ht="17.25" customHeight="1">
      <c r="A7" s="3"/>
      <c r="B7" s="35" t="s">
        <v>46</v>
      </c>
      <c r="C7" s="37"/>
      <c r="D7" s="38" t="s">
        <v>48</v>
      </c>
      <c r="E7" s="38" t="s">
        <v>14</v>
      </c>
      <c r="F7" s="40" t="s">
        <v>16</v>
      </c>
    </row>
    <row r="8" ht="15.0" customHeight="1">
      <c r="A8" s="3"/>
      <c r="B8" s="41"/>
      <c r="C8" s="13"/>
      <c r="D8" s="42"/>
      <c r="E8" s="42"/>
      <c r="F8" s="42"/>
    </row>
    <row r="9">
      <c r="A9" s="3"/>
      <c r="B9" s="24" t="str">
        <f>'Guide TRGG3R LLC'!B9</f>
        <v>Core-Committee-002</v>
      </c>
      <c r="C9" s="26" t="str">
        <f>'Guide TRGG3R LLC'!C9</f>
        <v>Additional Bug Bounty Funding</v>
      </c>
      <c r="D9" s="43">
        <v>22.0</v>
      </c>
      <c r="E9" s="44" t="b">
        <v>0</v>
      </c>
      <c r="F9" s="30" t="b">
        <v>1</v>
      </c>
    </row>
    <row r="10">
      <c r="A10" s="3"/>
      <c r="B10" s="24" t="str">
        <f>'Guide TRGG3R LLC'!B10</f>
        <v>Bedrock-Defacto-001/2</v>
      </c>
      <c r="C10" s="26" t="str">
        <f>'Guide TRGG3R LLC'!C10</f>
        <v>Open Node Enhancement - Leftover Payout</v>
      </c>
      <c r="D10" s="43">
        <v>8.0</v>
      </c>
      <c r="E10" s="44" t="b">
        <v>0</v>
      </c>
      <c r="F10" s="30" t="b">
        <v>1</v>
      </c>
    </row>
    <row r="11">
      <c r="A11" s="3"/>
      <c r="B11" s="24" t="str">
        <f>'Guide TRGG3R LLC'!B11</f>
        <v>Bedrock-CryptoLogic-DeFacto-TFA-003</v>
      </c>
      <c r="C11" s="26" t="str">
        <f>'Guide TRGG3R LLC'!C11</f>
        <v>Open Node Continuity</v>
      </c>
      <c r="D11" s="43">
        <v>9.0</v>
      </c>
      <c r="E11" s="44" t="b">
        <v>0</v>
      </c>
      <c r="F11" s="30" t="b">
        <v>1</v>
      </c>
    </row>
    <row r="12">
      <c r="A12" s="3"/>
      <c r="B12" s="24" t="str">
        <f>'Guide TRGG3R LLC'!B12</f>
        <v>LUCIAP-001</v>
      </c>
      <c r="C12" s="26" t="str">
        <f>'Guide TRGG3R LLC'!C12</f>
        <v>FAT Wallet Ledger Nano Support</v>
      </c>
      <c r="D12" s="43">
        <v>18.0</v>
      </c>
      <c r="E12" s="44" t="b">
        <v>0</v>
      </c>
      <c r="F12" s="30" t="b">
        <v>1</v>
      </c>
    </row>
    <row r="13">
      <c r="A13" s="3"/>
      <c r="B13" s="24" t="str">
        <f>'Guide TRGG3R LLC'!B13</f>
        <v>Go-Immutable-001</v>
      </c>
      <c r="C13" s="26" t="str">
        <f>'Guide TRGG3R LLC'!C13</f>
        <v>Comprehensive Market Strategy &amp; Execution</v>
      </c>
      <c r="D13" s="43">
        <v>3.0</v>
      </c>
      <c r="E13" s="44" t="b">
        <v>0</v>
      </c>
      <c r="F13" s="30" t="b">
        <v>1</v>
      </c>
    </row>
    <row r="14">
      <c r="A14" s="3"/>
      <c r="B14" s="24" t="str">
        <f>'Guide TRGG3R LLC'!B14</f>
        <v>Anchorblock-002</v>
      </c>
      <c r="C14" s="26" t="str">
        <f>'Guide TRGG3R LLC'!C14</f>
        <v>Daily Digest</v>
      </c>
      <c r="D14" s="43">
        <v>20.0</v>
      </c>
      <c r="E14" s="44" t="b">
        <v>0</v>
      </c>
      <c r="F14" s="30" t="b">
        <v>1</v>
      </c>
    </row>
    <row r="15">
      <c r="A15" s="3"/>
      <c r="B15" s="24" t="str">
        <f>'Guide TRGG3R LLC'!B15</f>
        <v>Federate-this-001</v>
      </c>
      <c r="C15" s="26" t="str">
        <f>'Guide TRGG3R LLC'!C15</f>
        <v>Off-Blocks</v>
      </c>
      <c r="D15" s="43">
        <v>19.0</v>
      </c>
      <c r="E15" s="44" t="b">
        <v>0</v>
      </c>
      <c r="F15" s="30" t="b">
        <v>1</v>
      </c>
    </row>
    <row r="16">
      <c r="A16" s="3"/>
      <c r="B16" s="24" t="str">
        <f>'Guide TRGG3R LLC'!B16</f>
        <v>Prestige-IT-002</v>
      </c>
      <c r="C16" s="26" t="str">
        <f>'Guide TRGG3R LLC'!C16</f>
        <v>Topaz Factom Integration</v>
      </c>
      <c r="D16" s="43">
        <v>25.0</v>
      </c>
      <c r="E16" s="44" t="b">
        <v>0</v>
      </c>
      <c r="F16" s="30" t="b">
        <v>1</v>
      </c>
    </row>
    <row r="17">
      <c r="A17" s="3"/>
      <c r="B17" s="24" t="str">
        <f>'Guide TRGG3R LLC'!B17</f>
        <v>Stamp-IT-002</v>
      </c>
      <c r="C17" s="26" t="str">
        <f>'Guide TRGG3R LLC'!C17</f>
        <v>IoT Gateway for Factom®</v>
      </c>
      <c r="D17" s="43">
        <v>24.0</v>
      </c>
      <c r="E17" s="44" t="b">
        <v>0</v>
      </c>
      <c r="F17" s="30" t="b">
        <v>1</v>
      </c>
    </row>
    <row r="18">
      <c r="A18" s="3"/>
      <c r="B18" s="24" t="str">
        <f>'Guide TRGG3R LLC'!B18</f>
        <v>Layertech-002</v>
      </c>
      <c r="C18" s="26" t="str">
        <f>'Guide TRGG3R LLC'!C18</f>
        <v>Core Code Development - Continuation</v>
      </c>
      <c r="D18" s="43">
        <v>7.0</v>
      </c>
      <c r="E18" s="44" t="b">
        <v>0</v>
      </c>
      <c r="F18" s="30" t="b">
        <v>1</v>
      </c>
    </row>
    <row r="19">
      <c r="A19" s="3"/>
      <c r="B19" s="24" t="str">
        <f>'Guide TRGG3R LLC'!B19</f>
        <v>Factomize-003</v>
      </c>
      <c r="C19" s="26" t="str">
        <f>'Guide TRGG3R LLC'!C19</f>
        <v>Automated Grant System</v>
      </c>
      <c r="D19" s="43">
        <v>2.0</v>
      </c>
      <c r="E19" s="44" t="b">
        <v>0</v>
      </c>
      <c r="F19" s="30" t="b">
        <v>1</v>
      </c>
    </row>
    <row r="20">
      <c r="A20" s="3"/>
      <c r="B20" s="24" t="str">
        <f>'Guide TRGG3R LLC'!B20</f>
        <v>Defacto-001/2</v>
      </c>
      <c r="C20" s="26" t="str">
        <f>'Guide TRGG3R LLC'!C20</f>
        <v>Factom Open API - Sprint 2 (Admin API, Web UI, Callbacks)</v>
      </c>
      <c r="D20" s="43">
        <v>10.0</v>
      </c>
      <c r="E20" s="44" t="b">
        <v>0</v>
      </c>
      <c r="F20" s="30" t="b">
        <v>1</v>
      </c>
    </row>
    <row r="21">
      <c r="A21" s="3"/>
      <c r="B21" s="24" t="str">
        <f>'Guide TRGG3R LLC'!B21</f>
        <v>Sphereon-003</v>
      </c>
      <c r="C21" s="26" t="str">
        <f>'Guide TRGG3R LLC'!C21</f>
        <v>Core Development Continuation</v>
      </c>
      <c r="D21" s="43">
        <v>5.0</v>
      </c>
      <c r="E21" s="44" t="b">
        <v>0</v>
      </c>
      <c r="F21" s="30" t="b">
        <v>1</v>
      </c>
    </row>
    <row r="22">
      <c r="A22" s="3"/>
      <c r="B22" s="24" t="str">
        <f>'Guide TRGG3R LLC'!B22</f>
        <v>Sphereon-004</v>
      </c>
      <c r="C22" s="26" t="str">
        <f>'Guide TRGG3R LLC'!C22</f>
        <v>Integration of DAML with Factom® Protocol</v>
      </c>
      <c r="D22" s="43">
        <v>14.0</v>
      </c>
      <c r="E22" s="44" t="b">
        <v>0</v>
      </c>
      <c r="F22" s="30" t="b">
        <v>1</v>
      </c>
    </row>
    <row r="23">
      <c r="A23" s="3"/>
      <c r="B23" s="24" t="str">
        <f>'Guide TRGG3R LLC'!B23</f>
        <v>Sphereon-005</v>
      </c>
      <c r="C23" s="26" t="str">
        <f>'Guide TRGG3R LLC'!C23</f>
        <v>Factom® Badges</v>
      </c>
      <c r="D23" s="43">
        <v>16.0</v>
      </c>
      <c r="E23" s="44" t="b">
        <v>0</v>
      </c>
      <c r="F23" s="30" t="b">
        <v>1</v>
      </c>
    </row>
    <row r="24">
      <c r="A24" s="3"/>
      <c r="B24" s="24" t="str">
        <f>'Guide TRGG3R LLC'!B24</f>
        <v>BIF-007</v>
      </c>
      <c r="C24" s="26" t="str">
        <f>'Guide TRGG3R LLC'!C24</f>
        <v>Identity, DID and signing FIPs</v>
      </c>
      <c r="D24" s="43">
        <v>13.0</v>
      </c>
      <c r="E24" s="44" t="b">
        <v>0</v>
      </c>
      <c r="F24" s="30" t="b">
        <v>1</v>
      </c>
    </row>
    <row r="25">
      <c r="A25" s="3"/>
      <c r="B25" s="24" t="str">
        <f>'Guide TRGG3R LLC'!B25</f>
        <v>Factomize-004</v>
      </c>
      <c r="C25" s="26" t="str">
        <f>'Guide TRGG3R LLC'!C25</f>
        <v>Core Development </v>
      </c>
      <c r="D25" s="43">
        <v>1.0</v>
      </c>
      <c r="E25" s="44" t="b">
        <v>0</v>
      </c>
      <c r="F25" s="30" t="b">
        <v>1</v>
      </c>
    </row>
    <row r="26">
      <c r="A26" s="3"/>
      <c r="B26" s="24" t="str">
        <f>'Guide TRGG3R LLC'!B26</f>
        <v>Factom-inc-015</v>
      </c>
      <c r="C26" s="26" t="str">
        <f>'Guide TRGG3R LLC'!C26</f>
        <v>Protocol Development</v>
      </c>
      <c r="D26" s="43">
        <v>6.0</v>
      </c>
      <c r="E26" s="44" t="b">
        <v>0</v>
      </c>
      <c r="F26" s="30" t="b">
        <v>1</v>
      </c>
    </row>
    <row r="27">
      <c r="A27" s="3"/>
      <c r="B27" s="24" t="str">
        <f>'Guide TRGG3R LLC'!B27</f>
        <v>TFA-002</v>
      </c>
      <c r="C27" s="26" t="str">
        <f>'Guide TRGG3R LLC'!C27</f>
        <v>FAT-integration into TFA-Explorer</v>
      </c>
      <c r="D27" s="43">
        <v>11.0</v>
      </c>
      <c r="E27" s="44" t="b">
        <v>0</v>
      </c>
      <c r="F27" s="30" t="b">
        <v>1</v>
      </c>
    </row>
    <row r="28">
      <c r="A28" s="3"/>
      <c r="B28" s="24" t="str">
        <f>'Guide TRGG3R LLC'!B28</f>
        <v>Triall-002</v>
      </c>
      <c r="C28" s="26" t="str">
        <f>'Guide TRGG3R LLC'!C28</f>
        <v>Decentralized Identifiers (DIDs) integration for Alfresco</v>
      </c>
      <c r="D28" s="43">
        <v>12.0</v>
      </c>
      <c r="E28" s="44" t="b">
        <v>0</v>
      </c>
      <c r="F28" s="30" t="b">
        <v>1</v>
      </c>
    </row>
    <row r="29">
      <c r="A29" s="3"/>
      <c r="B29" s="24" t="str">
        <f>'Guide TRGG3R LLC'!B29</f>
        <v>HashNStore-001</v>
      </c>
      <c r="C29" s="26" t="str">
        <f>'Guide TRGG3R LLC'!C29</f>
        <v>Chrome Extension for Ledger Nano</v>
      </c>
      <c r="D29" s="43">
        <v>23.0</v>
      </c>
      <c r="E29" s="44" t="b">
        <v>0</v>
      </c>
      <c r="F29" s="30" t="b">
        <v>1</v>
      </c>
      <c r="G29" s="3"/>
    </row>
    <row r="30">
      <c r="A30" s="3"/>
      <c r="B30" s="24" t="str">
        <f>'Guide TRGG3R LLC'!B30</f>
        <v>DBGrow-004</v>
      </c>
      <c r="C30" s="26" t="str">
        <f>'Guide TRGG3R LLC'!C30</f>
        <v>FAT Development 3</v>
      </c>
      <c r="D30" s="43">
        <v>4.0</v>
      </c>
      <c r="E30" s="44" t="b">
        <v>0</v>
      </c>
      <c r="F30" s="30" t="b">
        <v>1</v>
      </c>
      <c r="G30" s="3"/>
    </row>
    <row r="31">
      <c r="A31" s="3"/>
      <c r="B31" s="24" t="str">
        <f>'Guide TRGG3R LLC'!B31</f>
        <v>DBGrow-Factom-001</v>
      </c>
      <c r="C31" s="26" t="str">
        <f>'Guide TRGG3R LLC'!C31</f>
        <v>FAT Smart Contracts</v>
      </c>
      <c r="D31" s="43">
        <v>21.0</v>
      </c>
      <c r="E31" s="44" t="b">
        <v>0</v>
      </c>
      <c r="F31" s="30" t="b">
        <v>1</v>
      </c>
      <c r="G31" s="3"/>
    </row>
    <row r="32">
      <c r="A32" s="3"/>
      <c r="B32" s="24" t="str">
        <f>'Guide TRGG3R LLC'!B32</f>
        <v>BIF-Factomatic-003</v>
      </c>
      <c r="C32" s="26" t="str">
        <f>'Guide TRGG3R LLC'!C32</f>
        <v>Verifiable Claims FIP</v>
      </c>
      <c r="D32" s="43">
        <v>15.0</v>
      </c>
      <c r="E32" s="44" t="b">
        <v>0</v>
      </c>
      <c r="F32" s="30" t="b">
        <v>1</v>
      </c>
      <c r="G32" s="3"/>
    </row>
    <row r="33">
      <c r="A33" s="3"/>
      <c r="B33" s="24" t="str">
        <f>'Guide TRGG3R LLC'!B33</f>
        <v>Target Audience Explainer Videos-001</v>
      </c>
      <c r="C33" s="26" t="str">
        <f>'Guide TRGG3R LLC'!C33</f>
        <v>Target Audience Explainer Videos </v>
      </c>
      <c r="D33" s="43">
        <v>26.0</v>
      </c>
      <c r="E33" s="44" t="b">
        <v>0</v>
      </c>
      <c r="F33" s="30" t="b">
        <v>0</v>
      </c>
      <c r="G33" s="3"/>
    </row>
    <row r="34">
      <c r="A34" s="3"/>
      <c r="B34" s="24" t="str">
        <f>'Guide TRGG3R LLC'!B34</f>
        <v>TFA-001</v>
      </c>
      <c r="C34" s="26" t="str">
        <f>'Guide TRGG3R LLC'!C34</f>
        <v>FAT Firmware Upgrade for Ledger Nano S/X</v>
      </c>
      <c r="D34" s="43">
        <v>17.0</v>
      </c>
      <c r="E34" s="44" t="b">
        <v>0</v>
      </c>
      <c r="F34" s="30" t="b">
        <v>1</v>
      </c>
      <c r="G34" s="3"/>
    </row>
    <row r="35">
      <c r="A35" s="3"/>
      <c r="B35" s="26" t="str">
        <f>'Guide TRGG3R LLC'!B35</f>
        <v/>
      </c>
      <c r="C35" s="26" t="str">
        <f>'Guide TRGG3R LLC'!C35</f>
        <v/>
      </c>
      <c r="D35" s="43"/>
      <c r="E35" s="44" t="b">
        <v>0</v>
      </c>
      <c r="F35" s="30" t="b">
        <v>0</v>
      </c>
      <c r="G35" s="3"/>
    </row>
    <row r="36">
      <c r="A36" s="3"/>
      <c r="B36" s="26" t="str">
        <f>'Guide TRGG3R LLC'!B36</f>
        <v/>
      </c>
      <c r="C36" s="26" t="str">
        <f>'Guide TRGG3R LLC'!C36</f>
        <v/>
      </c>
      <c r="D36" s="43"/>
      <c r="E36" s="44" t="b">
        <v>0</v>
      </c>
      <c r="F36" s="30" t="b">
        <v>0</v>
      </c>
      <c r="G36" s="3"/>
    </row>
  </sheetData>
  <mergeCells count="9">
    <mergeCell ref="D7:D8"/>
    <mergeCell ref="B7:C8"/>
    <mergeCell ref="E7:E8"/>
    <mergeCell ref="B3:C3"/>
    <mergeCell ref="B2:C2"/>
    <mergeCell ref="D2:F2"/>
    <mergeCell ref="B1:F1"/>
    <mergeCell ref="F7:F8"/>
    <mergeCell ref="G1:G28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2.29"/>
    <col customWidth="1" min="3" max="3" width="64.86"/>
    <col customWidth="1" min="4" max="4" width="17.57"/>
    <col customWidth="1" min="5" max="5" width="14.29"/>
    <col customWidth="1" min="7" max="7" width="7.71"/>
  </cols>
  <sheetData>
    <row r="1" ht="29.25" customHeight="1">
      <c r="A1" s="3"/>
      <c r="B1" s="6"/>
      <c r="C1" s="7"/>
      <c r="D1" s="7"/>
      <c r="E1" s="7"/>
      <c r="F1" s="7"/>
      <c r="G1" s="3"/>
    </row>
    <row r="2" ht="48.75" customHeight="1">
      <c r="A2" s="3"/>
      <c r="B2" s="9" t="s">
        <v>3</v>
      </c>
      <c r="C2" s="13"/>
      <c r="D2" s="16" t="s">
        <v>25</v>
      </c>
      <c r="E2" s="7"/>
      <c r="F2" s="7"/>
    </row>
    <row r="3">
      <c r="A3" s="3"/>
      <c r="B3" s="18" t="s">
        <v>13</v>
      </c>
      <c r="C3" s="13"/>
      <c r="D3" s="46"/>
      <c r="E3" s="20" t="s">
        <v>14</v>
      </c>
      <c r="F3" s="22" t="s">
        <v>16</v>
      </c>
    </row>
    <row r="4">
      <c r="A4" s="3"/>
      <c r="B4" s="24" t="str">
        <f>'Guide TRGG3R LLC'!B4</f>
        <v>Factom-inc-013</v>
      </c>
      <c r="C4" s="26" t="str">
        <f>'Guide TRGG3R LLC'!C4</f>
        <v>Oracle Master</v>
      </c>
      <c r="D4" s="28"/>
      <c r="E4" s="28" t="b">
        <v>0</v>
      </c>
      <c r="F4" s="30" t="b">
        <v>1</v>
      </c>
    </row>
    <row r="5">
      <c r="A5" s="3"/>
      <c r="B5" s="24" t="str">
        <f>'Guide TRGG3R LLC'!B5</f>
        <v>Factom-inc-014</v>
      </c>
      <c r="C5" s="26" t="str">
        <f>'Guide TRGG3R LLC'!C5</f>
        <v>Anchor Master</v>
      </c>
      <c r="D5" s="28"/>
      <c r="E5" s="28" t="b">
        <v>0</v>
      </c>
      <c r="F5" s="30" t="b">
        <v>1</v>
      </c>
    </row>
    <row r="6">
      <c r="A6" s="3"/>
      <c r="B6" s="24" t="str">
        <f>'Guide TRGG3R LLC'!B6</f>
        <v>Factom Guides-005</v>
      </c>
      <c r="C6" s="26" t="str">
        <f>'Guide TRGG3R LLC'!C6</f>
        <v>Factom Guide Compensation</v>
      </c>
      <c r="D6" s="28"/>
      <c r="E6" s="28" t="b">
        <v>0</v>
      </c>
      <c r="F6" s="30" t="b">
        <v>1</v>
      </c>
    </row>
    <row r="7" ht="17.25" customHeight="1">
      <c r="A7" s="3"/>
      <c r="B7" s="35" t="s">
        <v>46</v>
      </c>
      <c r="C7" s="37"/>
      <c r="D7" s="38" t="s">
        <v>48</v>
      </c>
      <c r="E7" s="38" t="s">
        <v>14</v>
      </c>
      <c r="F7" s="40" t="s">
        <v>16</v>
      </c>
    </row>
    <row r="8" ht="15.0" customHeight="1">
      <c r="A8" s="3"/>
      <c r="B8" s="41"/>
      <c r="C8" s="13"/>
      <c r="D8" s="42"/>
      <c r="E8" s="42"/>
      <c r="F8" s="42"/>
    </row>
    <row r="9">
      <c r="A9" s="3"/>
      <c r="B9" s="24" t="str">
        <f>'Guide TRGG3R LLC'!B9</f>
        <v>Core-Committee-002</v>
      </c>
      <c r="C9" s="26" t="str">
        <f>'Guide TRGG3R LLC'!C9</f>
        <v>Additional Bug Bounty Funding</v>
      </c>
      <c r="D9" s="43">
        <v>15.0</v>
      </c>
      <c r="E9" s="44" t="b">
        <v>0</v>
      </c>
      <c r="F9" s="30" t="b">
        <v>1</v>
      </c>
    </row>
    <row r="10">
      <c r="A10" s="3"/>
      <c r="B10" s="24" t="str">
        <f>'Guide TRGG3R LLC'!B10</f>
        <v>Bedrock-Defacto-001/2</v>
      </c>
      <c r="C10" s="26" t="str">
        <f>'Guide TRGG3R LLC'!C10</f>
        <v>Open Node Enhancement - Leftover Payout</v>
      </c>
      <c r="D10" s="43">
        <v>12.0</v>
      </c>
      <c r="E10" s="44" t="b">
        <v>0</v>
      </c>
      <c r="F10" s="30" t="b">
        <v>1</v>
      </c>
    </row>
    <row r="11">
      <c r="A11" s="3"/>
      <c r="B11" s="24" t="str">
        <f>'Guide TRGG3R LLC'!B11</f>
        <v>Bedrock-CryptoLogic-DeFacto-TFA-003</v>
      </c>
      <c r="C11" s="26" t="str">
        <f>'Guide TRGG3R LLC'!C11</f>
        <v>Open Node Continuity</v>
      </c>
      <c r="D11" s="43">
        <v>11.0</v>
      </c>
      <c r="E11" s="44" t="b">
        <v>0</v>
      </c>
      <c r="F11" s="30" t="b">
        <v>1</v>
      </c>
    </row>
    <row r="12">
      <c r="A12" s="3"/>
      <c r="B12" s="24" t="str">
        <f>'Guide TRGG3R LLC'!B12</f>
        <v>LUCIAP-001</v>
      </c>
      <c r="C12" s="26" t="str">
        <f>'Guide TRGG3R LLC'!C12</f>
        <v>FAT Wallet Ledger Nano Support</v>
      </c>
      <c r="D12" s="43">
        <v>5.0</v>
      </c>
      <c r="E12" s="44" t="b">
        <v>0</v>
      </c>
      <c r="F12" s="30" t="b">
        <v>1</v>
      </c>
    </row>
    <row r="13">
      <c r="A13" s="3"/>
      <c r="B13" s="24" t="str">
        <f>'Guide TRGG3R LLC'!B13</f>
        <v>Go-Immutable-001</v>
      </c>
      <c r="C13" s="26" t="str">
        <f>'Guide TRGG3R LLC'!C13</f>
        <v>Comprehensive Market Strategy &amp; Execution</v>
      </c>
      <c r="D13" s="43">
        <v>4.0</v>
      </c>
      <c r="E13" s="44" t="b">
        <v>0</v>
      </c>
      <c r="F13" s="30" t="b">
        <v>1</v>
      </c>
    </row>
    <row r="14">
      <c r="A14" s="3"/>
      <c r="B14" s="24" t="str">
        <f>'Guide TRGG3R LLC'!B14</f>
        <v>Anchorblock-002</v>
      </c>
      <c r="C14" s="26" t="str">
        <f>'Guide TRGG3R LLC'!C14</f>
        <v>Daily Digest</v>
      </c>
      <c r="D14" s="43">
        <v>13.0</v>
      </c>
      <c r="E14" s="44" t="b">
        <v>0</v>
      </c>
      <c r="F14" s="30" t="b">
        <v>1</v>
      </c>
    </row>
    <row r="15">
      <c r="A15" s="3"/>
      <c r="B15" s="24" t="str">
        <f>'Guide TRGG3R LLC'!B15</f>
        <v>Federate-this-001</v>
      </c>
      <c r="C15" s="26" t="str">
        <f>'Guide TRGG3R LLC'!C15</f>
        <v>Off-Blocks</v>
      </c>
      <c r="D15" s="43">
        <v>21.0</v>
      </c>
      <c r="E15" s="44" t="b">
        <v>0</v>
      </c>
      <c r="F15" s="30" t="b">
        <v>1</v>
      </c>
    </row>
    <row r="16">
      <c r="A16" s="3"/>
      <c r="B16" s="24" t="str">
        <f>'Guide TRGG3R LLC'!B16</f>
        <v>Prestige-IT-002</v>
      </c>
      <c r="C16" s="26" t="str">
        <f>'Guide TRGG3R LLC'!C16</f>
        <v>Topaz Factom Integration</v>
      </c>
      <c r="D16" s="43">
        <v>18.0</v>
      </c>
      <c r="E16" s="44" t="b">
        <v>0</v>
      </c>
      <c r="F16" s="30" t="b">
        <v>1</v>
      </c>
    </row>
    <row r="17">
      <c r="A17" s="3"/>
      <c r="B17" s="24" t="str">
        <f>'Guide TRGG3R LLC'!B17</f>
        <v>Stamp-IT-002</v>
      </c>
      <c r="C17" s="26" t="str">
        <f>'Guide TRGG3R LLC'!C17</f>
        <v>IoT Gateway for Factom®</v>
      </c>
      <c r="D17" s="43">
        <v>25.0</v>
      </c>
      <c r="E17" s="44" t="b">
        <v>0</v>
      </c>
      <c r="F17" s="30" t="b">
        <v>1</v>
      </c>
    </row>
    <row r="18">
      <c r="A18" s="3"/>
      <c r="B18" s="24" t="str">
        <f>'Guide TRGG3R LLC'!B18</f>
        <v>Layertech-002</v>
      </c>
      <c r="C18" s="26" t="str">
        <f>'Guide TRGG3R LLC'!C18</f>
        <v>Core Code Development - Continuation</v>
      </c>
      <c r="D18" s="43">
        <v>2.0</v>
      </c>
      <c r="E18" s="44" t="b">
        <v>0</v>
      </c>
      <c r="F18" s="30" t="b">
        <v>1</v>
      </c>
    </row>
    <row r="19">
      <c r="A19" s="3"/>
      <c r="B19" s="24" t="str">
        <f>'Guide TRGG3R LLC'!B19</f>
        <v>Factomize-003</v>
      </c>
      <c r="C19" s="26" t="str">
        <f>'Guide TRGG3R LLC'!C19</f>
        <v>Automated Grant System</v>
      </c>
      <c r="D19" s="43">
        <v>8.0</v>
      </c>
      <c r="E19" s="44" t="b">
        <v>0</v>
      </c>
      <c r="F19" s="30" t="b">
        <v>1</v>
      </c>
    </row>
    <row r="20">
      <c r="A20" s="3"/>
      <c r="B20" s="24" t="str">
        <f>'Guide TRGG3R LLC'!B20</f>
        <v>Defacto-001/2</v>
      </c>
      <c r="C20" s="26" t="str">
        <f>'Guide TRGG3R LLC'!C20</f>
        <v>Factom Open API - Sprint 2 (Admin API, Web UI, Callbacks)</v>
      </c>
      <c r="D20" s="43">
        <v>17.0</v>
      </c>
      <c r="E20" s="44" t="b">
        <v>0</v>
      </c>
      <c r="F20" s="30" t="b">
        <v>1</v>
      </c>
    </row>
    <row r="21">
      <c r="A21" s="3"/>
      <c r="B21" s="24" t="str">
        <f>'Guide TRGG3R LLC'!B21</f>
        <v>Sphereon-003</v>
      </c>
      <c r="C21" s="26" t="str">
        <f>'Guide TRGG3R LLC'!C21</f>
        <v>Core Development Continuation</v>
      </c>
      <c r="D21" s="43">
        <v>3.0</v>
      </c>
      <c r="E21" s="44" t="b">
        <v>0</v>
      </c>
      <c r="F21" s="30" t="b">
        <v>1</v>
      </c>
    </row>
    <row r="22">
      <c r="A22" s="3"/>
      <c r="B22" s="24" t="str">
        <f>'Guide TRGG3R LLC'!B22</f>
        <v>Sphereon-004</v>
      </c>
      <c r="C22" s="26" t="str">
        <f>'Guide TRGG3R LLC'!C22</f>
        <v>Integration of DAML with Factom® Protocol</v>
      </c>
      <c r="D22" s="43">
        <v>20.0</v>
      </c>
      <c r="E22" s="44" t="b">
        <v>0</v>
      </c>
      <c r="F22" s="30" t="b">
        <v>1</v>
      </c>
    </row>
    <row r="23">
      <c r="A23" s="3"/>
      <c r="B23" s="24" t="str">
        <f>'Guide TRGG3R LLC'!B23</f>
        <v>Sphereon-005</v>
      </c>
      <c r="C23" s="26" t="str">
        <f>'Guide TRGG3R LLC'!C23</f>
        <v>Factom® Badges</v>
      </c>
      <c r="D23" s="43">
        <v>23.0</v>
      </c>
      <c r="E23" s="44" t="b">
        <v>0</v>
      </c>
      <c r="F23" s="30" t="b">
        <v>1</v>
      </c>
    </row>
    <row r="24">
      <c r="A24" s="3"/>
      <c r="B24" s="24" t="str">
        <f>'Guide TRGG3R LLC'!B24</f>
        <v>BIF-007</v>
      </c>
      <c r="C24" s="26" t="str">
        <f>'Guide TRGG3R LLC'!C24</f>
        <v>Identity, DID and signing FIPs</v>
      </c>
      <c r="D24" s="43">
        <v>14.0</v>
      </c>
      <c r="E24" s="44" t="b">
        <v>0</v>
      </c>
      <c r="F24" s="30" t="b">
        <v>1</v>
      </c>
    </row>
    <row r="25">
      <c r="A25" s="3"/>
      <c r="B25" s="24" t="str">
        <f>'Guide TRGG3R LLC'!B25</f>
        <v>Factomize-004</v>
      </c>
      <c r="C25" s="26" t="str">
        <f>'Guide TRGG3R LLC'!C25</f>
        <v>Core Development </v>
      </c>
      <c r="D25" s="43">
        <v>1.0</v>
      </c>
      <c r="E25" s="44" t="b">
        <v>0</v>
      </c>
      <c r="F25" s="30" t="b">
        <v>1</v>
      </c>
    </row>
    <row r="26">
      <c r="A26" s="3"/>
      <c r="B26" s="24" t="str">
        <f>'Guide TRGG3R LLC'!B26</f>
        <v>Factom-inc-015</v>
      </c>
      <c r="C26" s="26" t="str">
        <f>'Guide TRGG3R LLC'!C26</f>
        <v>Protocol Development</v>
      </c>
      <c r="D26" s="43">
        <v>16.0</v>
      </c>
      <c r="E26" s="44" t="b">
        <v>0</v>
      </c>
      <c r="F26" s="30" t="b">
        <v>1</v>
      </c>
    </row>
    <row r="27">
      <c r="A27" s="3"/>
      <c r="B27" s="24" t="str">
        <f>'Guide TRGG3R LLC'!B27</f>
        <v>TFA-002</v>
      </c>
      <c r="C27" s="26" t="str">
        <f>'Guide TRGG3R LLC'!C27</f>
        <v>FAT-integration into TFA-Explorer</v>
      </c>
      <c r="D27" s="43">
        <v>9.0</v>
      </c>
      <c r="E27" s="44" t="b">
        <v>0</v>
      </c>
      <c r="F27" s="30" t="b">
        <v>1</v>
      </c>
    </row>
    <row r="28">
      <c r="A28" s="3"/>
      <c r="B28" s="24" t="str">
        <f>'Guide TRGG3R LLC'!B28</f>
        <v>Triall-002</v>
      </c>
      <c r="C28" s="26" t="str">
        <f>'Guide TRGG3R LLC'!C28</f>
        <v>Decentralized Identifiers (DIDs) integration for Alfresco</v>
      </c>
      <c r="D28" s="43">
        <v>19.0</v>
      </c>
      <c r="E28" s="44" t="b">
        <v>0</v>
      </c>
      <c r="F28" s="30" t="b">
        <v>1</v>
      </c>
    </row>
    <row r="29">
      <c r="A29" s="3"/>
      <c r="B29" s="24" t="str">
        <f>'Guide TRGG3R LLC'!B29</f>
        <v>HashNStore-001</v>
      </c>
      <c r="C29" s="26" t="str">
        <f>'Guide TRGG3R LLC'!C29</f>
        <v>Chrome Extension for Ledger Nano</v>
      </c>
      <c r="D29" s="43">
        <v>26.0</v>
      </c>
      <c r="E29" s="44" t="b">
        <v>0</v>
      </c>
      <c r="F29" s="30" t="b">
        <v>1</v>
      </c>
      <c r="G29" s="3"/>
    </row>
    <row r="30">
      <c r="A30" s="3"/>
      <c r="B30" s="24" t="str">
        <f>'Guide TRGG3R LLC'!B30</f>
        <v>DBGrow-004</v>
      </c>
      <c r="C30" s="26" t="str">
        <f>'Guide TRGG3R LLC'!C30</f>
        <v>FAT Development 3</v>
      </c>
      <c r="D30" s="43">
        <v>7.0</v>
      </c>
      <c r="E30" s="44" t="b">
        <v>0</v>
      </c>
      <c r="F30" s="30" t="b">
        <v>1</v>
      </c>
      <c r="G30" s="3"/>
    </row>
    <row r="31">
      <c r="A31" s="3"/>
      <c r="B31" s="24" t="str">
        <f>'Guide TRGG3R LLC'!B31</f>
        <v>DBGrow-Factom-001</v>
      </c>
      <c r="C31" s="26" t="str">
        <f>'Guide TRGG3R LLC'!C31</f>
        <v>FAT Smart Contracts</v>
      </c>
      <c r="D31" s="43">
        <v>10.0</v>
      </c>
      <c r="E31" s="44" t="b">
        <v>0</v>
      </c>
      <c r="F31" s="30" t="b">
        <v>1</v>
      </c>
      <c r="G31" s="3"/>
    </row>
    <row r="32">
      <c r="A32" s="3"/>
      <c r="B32" s="24" t="str">
        <f>'Guide TRGG3R LLC'!B32</f>
        <v>BIF-Factomatic-003</v>
      </c>
      <c r="C32" s="26" t="str">
        <f>'Guide TRGG3R LLC'!C32</f>
        <v>Verifiable Claims FIP</v>
      </c>
      <c r="D32" s="43">
        <v>22.0</v>
      </c>
      <c r="E32" s="44" t="b">
        <v>0</v>
      </c>
      <c r="F32" s="30" t="b">
        <v>1</v>
      </c>
      <c r="G32" s="3"/>
    </row>
    <row r="33">
      <c r="A33" s="3"/>
      <c r="B33" s="24" t="str">
        <f>'Guide TRGG3R LLC'!B33</f>
        <v>Target Audience Explainer Videos-001</v>
      </c>
      <c r="C33" s="26" t="str">
        <f>'Guide TRGG3R LLC'!C33</f>
        <v>Target Audience Explainer Videos </v>
      </c>
      <c r="D33" s="43">
        <v>24.0</v>
      </c>
      <c r="E33" s="44" t="b">
        <v>0</v>
      </c>
      <c r="F33" s="30" t="b">
        <v>1</v>
      </c>
      <c r="G33" s="3"/>
    </row>
    <row r="34">
      <c r="A34" s="3"/>
      <c r="B34" s="24" t="str">
        <f>'Guide TRGG3R LLC'!B34</f>
        <v>TFA-001</v>
      </c>
      <c r="C34" s="26" t="str">
        <f>'Guide TRGG3R LLC'!C34</f>
        <v>FAT Firmware Upgrade for Ledger Nano S/X</v>
      </c>
      <c r="D34" s="43">
        <v>6.0</v>
      </c>
      <c r="E34" s="44" t="b">
        <v>0</v>
      </c>
      <c r="F34" s="30" t="b">
        <v>1</v>
      </c>
      <c r="G34" s="3"/>
    </row>
    <row r="35">
      <c r="A35" s="3"/>
      <c r="B35" s="26" t="str">
        <f>'Guide TRGG3R LLC'!B35</f>
        <v/>
      </c>
      <c r="C35" s="26" t="str">
        <f>'Guide TRGG3R LLC'!C35</f>
        <v/>
      </c>
      <c r="D35" s="43"/>
      <c r="E35" s="44" t="b">
        <v>0</v>
      </c>
      <c r="F35" s="30" t="b">
        <v>0</v>
      </c>
      <c r="G35" s="3"/>
    </row>
    <row r="36">
      <c r="A36" s="3"/>
      <c r="B36" s="26" t="str">
        <f>'Guide TRGG3R LLC'!B36</f>
        <v/>
      </c>
      <c r="C36" s="26" t="str">
        <f>'Guide TRGG3R LLC'!C36</f>
        <v/>
      </c>
      <c r="D36" s="43"/>
      <c r="E36" s="44" t="b">
        <v>0</v>
      </c>
      <c r="F36" s="30" t="b">
        <v>0</v>
      </c>
      <c r="G36" s="3"/>
    </row>
  </sheetData>
  <mergeCells count="9">
    <mergeCell ref="F7:F8"/>
    <mergeCell ref="E7:E8"/>
    <mergeCell ref="B3:C3"/>
    <mergeCell ref="B2:C2"/>
    <mergeCell ref="D2:F2"/>
    <mergeCell ref="B1:F1"/>
    <mergeCell ref="D7:D8"/>
    <mergeCell ref="B7:C8"/>
    <mergeCell ref="G1:G28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0.29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3"/>
      <c r="B1" s="6"/>
      <c r="C1" s="7"/>
      <c r="D1" s="7"/>
      <c r="E1" s="7"/>
      <c r="F1" s="7"/>
      <c r="G1" s="3"/>
    </row>
    <row r="2" ht="48.75" customHeight="1">
      <c r="A2" s="3"/>
      <c r="B2" s="9" t="s">
        <v>3</v>
      </c>
      <c r="C2" s="13"/>
      <c r="D2" s="16" t="s">
        <v>24</v>
      </c>
      <c r="E2" s="7"/>
      <c r="F2" s="7"/>
    </row>
    <row r="3">
      <c r="A3" s="3"/>
      <c r="B3" s="18" t="s">
        <v>13</v>
      </c>
      <c r="C3" s="13"/>
      <c r="D3" s="46"/>
      <c r="E3" s="20" t="s">
        <v>14</v>
      </c>
      <c r="F3" s="22" t="s">
        <v>16</v>
      </c>
    </row>
    <row r="4">
      <c r="A4" s="3"/>
      <c r="B4" s="24" t="str">
        <f>'Guide TRGG3R LLC'!B4</f>
        <v>Factom-inc-013</v>
      </c>
      <c r="C4" s="26" t="str">
        <f>'Guide TRGG3R LLC'!C4</f>
        <v>Oracle Master</v>
      </c>
      <c r="D4" s="28"/>
      <c r="E4" s="28" t="b">
        <v>0</v>
      </c>
      <c r="F4" s="30" t="b">
        <v>1</v>
      </c>
    </row>
    <row r="5">
      <c r="A5" s="3"/>
      <c r="B5" s="24" t="str">
        <f>'Guide TRGG3R LLC'!B5</f>
        <v>Factom-inc-014</v>
      </c>
      <c r="C5" s="26" t="str">
        <f>'Guide TRGG3R LLC'!C5</f>
        <v>Anchor Master</v>
      </c>
      <c r="D5" s="28"/>
      <c r="E5" s="28" t="b">
        <v>0</v>
      </c>
      <c r="F5" s="30" t="b">
        <v>1</v>
      </c>
    </row>
    <row r="6">
      <c r="A6" s="3"/>
      <c r="B6" s="24" t="str">
        <f>'Guide TRGG3R LLC'!B6</f>
        <v>Factom Guides-005</v>
      </c>
      <c r="C6" s="26" t="str">
        <f>'Guide TRGG3R LLC'!C6</f>
        <v>Factom Guide Compensation</v>
      </c>
      <c r="D6" s="28"/>
      <c r="E6" s="28" t="b">
        <v>0</v>
      </c>
      <c r="F6" s="30" t="b">
        <v>1</v>
      </c>
    </row>
    <row r="7" ht="17.25" customHeight="1">
      <c r="A7" s="3"/>
      <c r="B7" s="35" t="s">
        <v>46</v>
      </c>
      <c r="C7" s="37"/>
      <c r="D7" s="38" t="s">
        <v>48</v>
      </c>
      <c r="E7" s="38" t="s">
        <v>14</v>
      </c>
      <c r="F7" s="40" t="s">
        <v>16</v>
      </c>
    </row>
    <row r="8" ht="15.0" customHeight="1">
      <c r="A8" s="3"/>
      <c r="B8" s="41"/>
      <c r="C8" s="13"/>
      <c r="D8" s="42"/>
      <c r="E8" s="42"/>
      <c r="F8" s="42"/>
    </row>
    <row r="9">
      <c r="A9" s="3"/>
      <c r="B9" s="24" t="str">
        <f>'Guide TRGG3R LLC'!B9</f>
        <v>Core-Committee-002</v>
      </c>
      <c r="C9" s="26" t="str">
        <f>'Guide TRGG3R LLC'!C9</f>
        <v>Additional Bug Bounty Funding</v>
      </c>
      <c r="D9" s="43">
        <v>23.0</v>
      </c>
      <c r="E9" s="44" t="b">
        <v>0</v>
      </c>
      <c r="F9" s="30" t="b">
        <v>1</v>
      </c>
    </row>
    <row r="10">
      <c r="A10" s="3"/>
      <c r="B10" s="24" t="str">
        <f>'Guide TRGG3R LLC'!B10</f>
        <v>Bedrock-Defacto-001/2</v>
      </c>
      <c r="C10" s="26" t="str">
        <f>'Guide TRGG3R LLC'!C10</f>
        <v>Open Node Enhancement - Leftover Payout</v>
      </c>
      <c r="D10" s="43">
        <v>7.0</v>
      </c>
      <c r="E10" s="44" t="b">
        <v>0</v>
      </c>
      <c r="F10" s="30" t="b">
        <v>1</v>
      </c>
    </row>
    <row r="11">
      <c r="A11" s="3"/>
      <c r="B11" s="24" t="str">
        <f>'Guide TRGG3R LLC'!B11</f>
        <v>Bedrock-CryptoLogic-DeFacto-TFA-003</v>
      </c>
      <c r="C11" s="26" t="str">
        <f>'Guide TRGG3R LLC'!C11</f>
        <v>Open Node Continuity</v>
      </c>
      <c r="D11" s="43">
        <v>6.0</v>
      </c>
      <c r="E11" s="44" t="b">
        <v>0</v>
      </c>
      <c r="F11" s="30" t="b">
        <v>1</v>
      </c>
    </row>
    <row r="12">
      <c r="A12" s="3"/>
      <c r="B12" s="24" t="str">
        <f>'Guide TRGG3R LLC'!B12</f>
        <v>LUCIAP-001</v>
      </c>
      <c r="C12" s="26" t="str">
        <f>'Guide TRGG3R LLC'!C12</f>
        <v>FAT Wallet Ledger Nano Support</v>
      </c>
      <c r="D12" s="43">
        <v>17.0</v>
      </c>
      <c r="E12" s="44" t="b">
        <v>0</v>
      </c>
      <c r="F12" s="30" t="b">
        <v>1</v>
      </c>
    </row>
    <row r="13">
      <c r="A13" s="3"/>
      <c r="B13" s="24" t="str">
        <f>'Guide TRGG3R LLC'!B13</f>
        <v>Go-Immutable-001</v>
      </c>
      <c r="C13" s="26" t="str">
        <f>'Guide TRGG3R LLC'!C13</f>
        <v>Comprehensive Market Strategy &amp; Execution</v>
      </c>
      <c r="D13" s="43">
        <v>5.0</v>
      </c>
      <c r="E13" s="44" t="b">
        <v>0</v>
      </c>
      <c r="F13" s="30" t="b">
        <v>1</v>
      </c>
    </row>
    <row r="14">
      <c r="A14" s="3"/>
      <c r="B14" s="24" t="str">
        <f>'Guide TRGG3R LLC'!B14</f>
        <v>Anchorblock-002</v>
      </c>
      <c r="C14" s="26" t="str">
        <f>'Guide TRGG3R LLC'!C14</f>
        <v>Daily Digest</v>
      </c>
      <c r="D14" s="43">
        <v>12.0</v>
      </c>
      <c r="E14" s="44" t="b">
        <v>0</v>
      </c>
      <c r="F14" s="30" t="b">
        <v>1</v>
      </c>
    </row>
    <row r="15">
      <c r="A15" s="3"/>
      <c r="B15" s="24" t="str">
        <f>'Guide TRGG3R LLC'!B15</f>
        <v>Federate-this-001</v>
      </c>
      <c r="C15" s="26" t="str">
        <f>'Guide TRGG3R LLC'!C15</f>
        <v>Off-Blocks</v>
      </c>
      <c r="D15" s="43">
        <v>13.0</v>
      </c>
      <c r="E15" s="44" t="b">
        <v>0</v>
      </c>
      <c r="F15" s="30" t="b">
        <v>1</v>
      </c>
    </row>
    <row r="16">
      <c r="A16" s="3"/>
      <c r="B16" s="24" t="str">
        <f>'Guide TRGG3R LLC'!B16</f>
        <v>Prestige-IT-002</v>
      </c>
      <c r="C16" s="26" t="str">
        <f>'Guide TRGG3R LLC'!C16</f>
        <v>Topaz Factom Integration</v>
      </c>
      <c r="D16" s="43">
        <v>18.0</v>
      </c>
      <c r="E16" s="44" t="b">
        <v>0</v>
      </c>
      <c r="F16" s="30" t="b">
        <v>1</v>
      </c>
    </row>
    <row r="17">
      <c r="A17" s="3"/>
      <c r="B17" s="24" t="str">
        <f>'Guide TRGG3R LLC'!B17</f>
        <v>Stamp-IT-002</v>
      </c>
      <c r="C17" s="26" t="str">
        <f>'Guide TRGG3R LLC'!C17</f>
        <v>IoT Gateway for Factom®</v>
      </c>
      <c r="D17" s="43">
        <v>25.0</v>
      </c>
      <c r="E17" s="44" t="b">
        <v>0</v>
      </c>
      <c r="F17" s="30" t="b">
        <v>1</v>
      </c>
    </row>
    <row r="18">
      <c r="A18" s="3"/>
      <c r="B18" s="24" t="str">
        <f>'Guide TRGG3R LLC'!B18</f>
        <v>Layertech-002</v>
      </c>
      <c r="C18" s="26" t="str">
        <f>'Guide TRGG3R LLC'!C18</f>
        <v>Core Code Development - Continuation</v>
      </c>
      <c r="D18" s="43">
        <v>3.0</v>
      </c>
      <c r="E18" s="44" t="b">
        <v>0</v>
      </c>
      <c r="F18" s="30" t="b">
        <v>1</v>
      </c>
    </row>
    <row r="19">
      <c r="A19" s="3"/>
      <c r="B19" s="24" t="str">
        <f>'Guide TRGG3R LLC'!B19</f>
        <v>Factomize-003</v>
      </c>
      <c r="C19" s="26" t="str">
        <f>'Guide TRGG3R LLC'!C19</f>
        <v>Automated Grant System</v>
      </c>
      <c r="D19" s="43">
        <v>9.0</v>
      </c>
      <c r="E19" s="44" t="b">
        <v>0</v>
      </c>
      <c r="F19" s="30" t="b">
        <v>1</v>
      </c>
    </row>
    <row r="20">
      <c r="A20" s="3"/>
      <c r="B20" s="24" t="str">
        <f>'Guide TRGG3R LLC'!B20</f>
        <v>Defacto-001/2</v>
      </c>
      <c r="C20" s="26" t="str">
        <f>'Guide TRGG3R LLC'!C20</f>
        <v>Factom Open API - Sprint 2 (Admin API, Web UI, Callbacks)</v>
      </c>
      <c r="D20" s="43">
        <v>20.0</v>
      </c>
      <c r="E20" s="44" t="b">
        <v>0</v>
      </c>
      <c r="F20" s="30" t="b">
        <v>1</v>
      </c>
    </row>
    <row r="21">
      <c r="A21" s="3"/>
      <c r="B21" s="24" t="str">
        <f>'Guide TRGG3R LLC'!B21</f>
        <v>Sphereon-003</v>
      </c>
      <c r="C21" s="26" t="str">
        <f>'Guide TRGG3R LLC'!C21</f>
        <v>Core Development Continuation</v>
      </c>
      <c r="D21" s="43">
        <v>4.0</v>
      </c>
      <c r="E21" s="44" t="b">
        <v>0</v>
      </c>
      <c r="F21" s="30" t="b">
        <v>1</v>
      </c>
    </row>
    <row r="22">
      <c r="A22" s="3"/>
      <c r="B22" s="24" t="str">
        <f>'Guide TRGG3R LLC'!B22</f>
        <v>Sphereon-004</v>
      </c>
      <c r="C22" s="26" t="str">
        <f>'Guide TRGG3R LLC'!C22</f>
        <v>Integration of DAML with Factom® Protocol</v>
      </c>
      <c r="D22" s="43">
        <v>15.0</v>
      </c>
      <c r="E22" s="44" t="b">
        <v>0</v>
      </c>
      <c r="F22" s="30" t="b">
        <v>1</v>
      </c>
    </row>
    <row r="23">
      <c r="A23" s="3"/>
      <c r="B23" s="24" t="str">
        <f>'Guide TRGG3R LLC'!B23</f>
        <v>Sphereon-005</v>
      </c>
      <c r="C23" s="26" t="str">
        <f>'Guide TRGG3R LLC'!C23</f>
        <v>Factom® Badges</v>
      </c>
      <c r="D23" s="43">
        <v>19.0</v>
      </c>
      <c r="E23" s="44" t="b">
        <v>0</v>
      </c>
      <c r="F23" s="30" t="b">
        <v>1</v>
      </c>
    </row>
    <row r="24">
      <c r="A24" s="3"/>
      <c r="B24" s="24" t="str">
        <f>'Guide TRGG3R LLC'!B24</f>
        <v>BIF-007</v>
      </c>
      <c r="C24" s="26" t="str">
        <f>'Guide TRGG3R LLC'!C24</f>
        <v>Identity, DID and signing FIPs</v>
      </c>
      <c r="D24" s="43">
        <v>21.0</v>
      </c>
      <c r="E24" s="44" t="b">
        <v>0</v>
      </c>
      <c r="F24" s="30" t="b">
        <v>1</v>
      </c>
    </row>
    <row r="25">
      <c r="A25" s="3"/>
      <c r="B25" s="24" t="str">
        <f>'Guide TRGG3R LLC'!B25</f>
        <v>Factomize-004</v>
      </c>
      <c r="C25" s="26" t="str">
        <f>'Guide TRGG3R LLC'!C25</f>
        <v>Core Development </v>
      </c>
      <c r="D25" s="43">
        <v>1.0</v>
      </c>
      <c r="E25" s="44" t="b">
        <v>0</v>
      </c>
      <c r="F25" s="30" t="b">
        <v>1</v>
      </c>
    </row>
    <row r="26">
      <c r="A26" s="3"/>
      <c r="B26" s="24" t="str">
        <f>'Guide TRGG3R LLC'!B26</f>
        <v>Factom-inc-015</v>
      </c>
      <c r="C26" s="26" t="str">
        <f>'Guide TRGG3R LLC'!C26</f>
        <v>Protocol Development</v>
      </c>
      <c r="D26" s="43">
        <v>2.0</v>
      </c>
      <c r="E26" s="44" t="b">
        <v>0</v>
      </c>
      <c r="F26" s="30" t="b">
        <v>1</v>
      </c>
    </row>
    <row r="27">
      <c r="A27" s="3"/>
      <c r="B27" s="24" t="str">
        <f>'Guide TRGG3R LLC'!B27</f>
        <v>TFA-002</v>
      </c>
      <c r="C27" s="26" t="str">
        <f>'Guide TRGG3R LLC'!C27</f>
        <v>FAT-integration into TFA-Explorer</v>
      </c>
      <c r="D27" s="43">
        <v>10.0</v>
      </c>
      <c r="E27" s="44" t="b">
        <v>0</v>
      </c>
      <c r="F27" s="30" t="b">
        <v>1</v>
      </c>
    </row>
    <row r="28">
      <c r="A28" s="3"/>
      <c r="B28" s="24" t="str">
        <f>'Guide TRGG3R LLC'!B28</f>
        <v>Triall-002</v>
      </c>
      <c r="C28" s="26" t="str">
        <f>'Guide TRGG3R LLC'!C28</f>
        <v>Decentralized Identifiers (DIDs) integration for Alfresco</v>
      </c>
      <c r="D28" s="43">
        <v>14.0</v>
      </c>
      <c r="E28" s="44" t="b">
        <v>0</v>
      </c>
      <c r="F28" s="30" t="b">
        <v>1</v>
      </c>
    </row>
    <row r="29">
      <c r="A29" s="3"/>
      <c r="B29" s="24" t="str">
        <f>'Guide TRGG3R LLC'!B29</f>
        <v>HashNStore-001</v>
      </c>
      <c r="C29" s="26" t="str">
        <f>'Guide TRGG3R LLC'!C29</f>
        <v>Chrome Extension for Ledger Nano</v>
      </c>
      <c r="D29" s="43">
        <v>16.0</v>
      </c>
      <c r="E29" s="44" t="b">
        <v>0</v>
      </c>
      <c r="F29" s="30" t="b">
        <v>1</v>
      </c>
      <c r="G29" s="3"/>
    </row>
    <row r="30">
      <c r="A30" s="3"/>
      <c r="B30" s="24" t="str">
        <f>'Guide TRGG3R LLC'!B30</f>
        <v>DBGrow-004</v>
      </c>
      <c r="C30" s="26" t="str">
        <f>'Guide TRGG3R LLC'!C30</f>
        <v>FAT Development 3</v>
      </c>
      <c r="D30" s="43">
        <v>11.0</v>
      </c>
      <c r="E30" s="44" t="b">
        <v>0</v>
      </c>
      <c r="F30" s="30" t="b">
        <v>1</v>
      </c>
      <c r="G30" s="3"/>
    </row>
    <row r="31">
      <c r="A31" s="3"/>
      <c r="B31" s="24" t="str">
        <f>'Guide TRGG3R LLC'!B31</f>
        <v>DBGrow-Factom-001</v>
      </c>
      <c r="C31" s="26" t="str">
        <f>'Guide TRGG3R LLC'!C31</f>
        <v>FAT Smart Contracts</v>
      </c>
      <c r="D31" s="43">
        <v>22.0</v>
      </c>
      <c r="E31" s="44" t="b">
        <v>0</v>
      </c>
      <c r="F31" s="30" t="b">
        <v>1</v>
      </c>
      <c r="G31" s="3"/>
    </row>
    <row r="32">
      <c r="A32" s="3"/>
      <c r="B32" s="24" t="str">
        <f>'Guide TRGG3R LLC'!B32</f>
        <v>BIF-Factomatic-003</v>
      </c>
      <c r="C32" s="26" t="str">
        <f>'Guide TRGG3R LLC'!C32</f>
        <v>Verifiable Claims FIP</v>
      </c>
      <c r="D32" s="43">
        <v>24.0</v>
      </c>
      <c r="E32" s="44" t="b">
        <v>0</v>
      </c>
      <c r="F32" s="30" t="b">
        <v>1</v>
      </c>
      <c r="G32" s="3"/>
    </row>
    <row r="33">
      <c r="A33" s="3"/>
      <c r="B33" s="24" t="str">
        <f>'Guide TRGG3R LLC'!B33</f>
        <v>Target Audience Explainer Videos-001</v>
      </c>
      <c r="C33" s="26" t="str">
        <f>'Guide TRGG3R LLC'!C33</f>
        <v>Target Audience Explainer Videos </v>
      </c>
      <c r="D33" s="43">
        <v>26.0</v>
      </c>
      <c r="E33" s="44" t="b">
        <v>0</v>
      </c>
      <c r="F33" s="30" t="b">
        <v>1</v>
      </c>
      <c r="G33" s="3"/>
    </row>
    <row r="34">
      <c r="A34" s="3"/>
      <c r="B34" s="24" t="str">
        <f>'Guide TRGG3R LLC'!B34</f>
        <v>TFA-001</v>
      </c>
      <c r="C34" s="26" t="str">
        <f>'Guide TRGG3R LLC'!C34</f>
        <v>FAT Firmware Upgrade for Ledger Nano S/X</v>
      </c>
      <c r="D34" s="43">
        <v>8.0</v>
      </c>
      <c r="E34" s="44" t="b">
        <v>0</v>
      </c>
      <c r="F34" s="30" t="b">
        <v>1</v>
      </c>
      <c r="G34" s="3"/>
    </row>
    <row r="35">
      <c r="A35" s="3"/>
      <c r="B35" s="26" t="str">
        <f>'Guide TRGG3R LLC'!B35</f>
        <v/>
      </c>
      <c r="C35" s="26" t="str">
        <f>'Guide TRGG3R LLC'!C35</f>
        <v/>
      </c>
      <c r="D35" s="43"/>
      <c r="E35" s="44" t="b">
        <v>0</v>
      </c>
      <c r="F35" s="30" t="b">
        <v>0</v>
      </c>
      <c r="G35" s="3"/>
    </row>
    <row r="36">
      <c r="A36" s="3"/>
      <c r="B36" s="26" t="str">
        <f>'Guide TRGG3R LLC'!B36</f>
        <v/>
      </c>
      <c r="C36" s="26" t="str">
        <f>'Guide TRGG3R LLC'!C36</f>
        <v/>
      </c>
      <c r="D36" s="43"/>
      <c r="E36" s="44" t="b">
        <v>0</v>
      </c>
      <c r="F36" s="30" t="b">
        <v>0</v>
      </c>
      <c r="G36" s="3"/>
    </row>
  </sheetData>
  <mergeCells count="9">
    <mergeCell ref="D2:F2"/>
    <mergeCell ref="B1:F1"/>
    <mergeCell ref="D7:D8"/>
    <mergeCell ref="B7:C8"/>
    <mergeCell ref="E7:E8"/>
    <mergeCell ref="B3:C3"/>
    <mergeCell ref="B2:C2"/>
    <mergeCell ref="F7:F8"/>
    <mergeCell ref="G1:G28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3" width="57.86"/>
    <col customWidth="1" min="4" max="4" width="17.57"/>
    <col customWidth="1" min="5" max="5" width="14.29"/>
    <col customWidth="1" min="7" max="7" width="7.71"/>
  </cols>
  <sheetData>
    <row r="1" ht="29.25" customHeight="1">
      <c r="A1" s="3"/>
      <c r="B1" s="6"/>
      <c r="C1" s="7"/>
      <c r="D1" s="7"/>
      <c r="E1" s="7"/>
      <c r="F1" s="7"/>
      <c r="G1" s="3"/>
    </row>
    <row r="2" ht="48.75" customHeight="1">
      <c r="A2" s="3"/>
      <c r="B2" s="9" t="s">
        <v>3</v>
      </c>
      <c r="C2" s="13"/>
      <c r="D2" s="16" t="s">
        <v>26</v>
      </c>
      <c r="E2" s="7"/>
      <c r="F2" s="7"/>
    </row>
    <row r="3">
      <c r="A3" s="3"/>
      <c r="B3" s="18" t="s">
        <v>13</v>
      </c>
      <c r="C3" s="13"/>
      <c r="D3" s="46"/>
      <c r="E3" s="20" t="s">
        <v>14</v>
      </c>
      <c r="F3" s="22" t="s">
        <v>16</v>
      </c>
    </row>
    <row r="4">
      <c r="A4" s="3"/>
      <c r="B4" s="24" t="str">
        <f>'Guide TRGG3R LLC'!B4</f>
        <v>Factom-inc-013</v>
      </c>
      <c r="C4" s="26" t="str">
        <f>'Guide TRGG3R LLC'!C4</f>
        <v>Oracle Master</v>
      </c>
      <c r="D4" s="28"/>
      <c r="E4" s="28" t="b">
        <v>0</v>
      </c>
      <c r="F4" s="30" t="b">
        <v>1</v>
      </c>
    </row>
    <row r="5">
      <c r="A5" s="3"/>
      <c r="B5" s="24" t="str">
        <f>'Guide TRGG3R LLC'!B5</f>
        <v>Factom-inc-014</v>
      </c>
      <c r="C5" s="26" t="str">
        <f>'Guide TRGG3R LLC'!C5</f>
        <v>Anchor Master</v>
      </c>
      <c r="D5" s="28"/>
      <c r="E5" s="28" t="b">
        <v>0</v>
      </c>
      <c r="F5" s="30" t="b">
        <v>1</v>
      </c>
    </row>
    <row r="6">
      <c r="A6" s="3"/>
      <c r="B6" s="24" t="str">
        <f>'Guide TRGG3R LLC'!B6</f>
        <v>Factom Guides-005</v>
      </c>
      <c r="C6" s="26" t="str">
        <f>'Guide TRGG3R LLC'!C6</f>
        <v>Factom Guide Compensation</v>
      </c>
      <c r="D6" s="28"/>
      <c r="E6" s="28" t="b">
        <v>0</v>
      </c>
      <c r="F6" s="30" t="b">
        <v>1</v>
      </c>
    </row>
    <row r="7" ht="17.25" customHeight="1">
      <c r="A7" s="3"/>
      <c r="B7" s="35" t="s">
        <v>46</v>
      </c>
      <c r="C7" s="37"/>
      <c r="D7" s="38" t="s">
        <v>48</v>
      </c>
      <c r="E7" s="38" t="s">
        <v>14</v>
      </c>
      <c r="F7" s="40" t="s">
        <v>16</v>
      </c>
    </row>
    <row r="8" ht="15.0" customHeight="1">
      <c r="A8" s="3"/>
      <c r="B8" s="41"/>
      <c r="C8" s="13"/>
      <c r="D8" s="42"/>
      <c r="E8" s="42"/>
      <c r="F8" s="42"/>
    </row>
    <row r="9">
      <c r="A9" s="3"/>
      <c r="B9" s="24" t="str">
        <f>'Guide TRGG3R LLC'!B9</f>
        <v>Core-Committee-002</v>
      </c>
      <c r="C9" s="26" t="str">
        <f>'Guide TRGG3R LLC'!C9</f>
        <v>Additional Bug Bounty Funding</v>
      </c>
      <c r="D9" s="43">
        <v>4.0</v>
      </c>
      <c r="E9" s="44" t="b">
        <v>0</v>
      </c>
      <c r="F9" s="30" t="b">
        <v>1</v>
      </c>
    </row>
    <row r="10">
      <c r="A10" s="3"/>
      <c r="B10" s="24" t="str">
        <f>'Guide TRGG3R LLC'!B10</f>
        <v>Bedrock-Defacto-001/2</v>
      </c>
      <c r="C10" s="26" t="str">
        <f>'Guide TRGG3R LLC'!C10</f>
        <v>Open Node Enhancement - Leftover Payout</v>
      </c>
      <c r="D10" s="43">
        <v>12.0</v>
      </c>
      <c r="E10" s="44" t="b">
        <v>0</v>
      </c>
      <c r="F10" s="30" t="b">
        <v>1</v>
      </c>
    </row>
    <row r="11">
      <c r="A11" s="3"/>
      <c r="B11" s="24" t="str">
        <f>'Guide TRGG3R LLC'!B11</f>
        <v>Bedrock-CryptoLogic-DeFacto-TFA-003</v>
      </c>
      <c r="C11" s="26" t="str">
        <f>'Guide TRGG3R LLC'!C11</f>
        <v>Open Node Continuity</v>
      </c>
      <c r="D11" s="43">
        <v>15.0</v>
      </c>
      <c r="E11" s="44" t="b">
        <v>0</v>
      </c>
      <c r="F11" s="30" t="b">
        <v>1</v>
      </c>
    </row>
    <row r="12">
      <c r="A12" s="3"/>
      <c r="B12" s="24" t="str">
        <f>'Guide TRGG3R LLC'!B12</f>
        <v>LUCIAP-001</v>
      </c>
      <c r="C12" s="26" t="str">
        <f>'Guide TRGG3R LLC'!C12</f>
        <v>FAT Wallet Ledger Nano Support</v>
      </c>
      <c r="D12" s="43">
        <v>7.0</v>
      </c>
      <c r="E12" s="44" t="b">
        <v>0</v>
      </c>
      <c r="F12" s="30" t="b">
        <v>1</v>
      </c>
    </row>
    <row r="13">
      <c r="A13" s="3"/>
      <c r="B13" s="24" t="str">
        <f>'Guide TRGG3R LLC'!B13</f>
        <v>Go-Immutable-001</v>
      </c>
      <c r="C13" s="26" t="str">
        <f>'Guide TRGG3R LLC'!C13</f>
        <v>Comprehensive Market Strategy &amp; Execution</v>
      </c>
      <c r="D13" s="43">
        <v>23.0</v>
      </c>
      <c r="E13" s="44" t="b">
        <v>0</v>
      </c>
      <c r="F13" s="30" t="b">
        <v>1</v>
      </c>
    </row>
    <row r="14">
      <c r="A14" s="3"/>
      <c r="B14" s="24" t="str">
        <f>'Guide TRGG3R LLC'!B14</f>
        <v>Anchorblock-002</v>
      </c>
      <c r="C14" s="26" t="str">
        <f>'Guide TRGG3R LLC'!C14</f>
        <v>Daily Digest</v>
      </c>
      <c r="D14" s="43">
        <v>22.0</v>
      </c>
      <c r="E14" s="44" t="b">
        <v>0</v>
      </c>
      <c r="F14" s="30" t="b">
        <v>1</v>
      </c>
    </row>
    <row r="15">
      <c r="A15" s="3"/>
      <c r="B15" s="24" t="str">
        <f>'Guide TRGG3R LLC'!B15</f>
        <v>Federate-this-001</v>
      </c>
      <c r="C15" s="26" t="str">
        <f>'Guide TRGG3R LLC'!C15</f>
        <v>Off-Blocks</v>
      </c>
      <c r="D15" s="43">
        <v>11.0</v>
      </c>
      <c r="E15" s="44" t="b">
        <v>0</v>
      </c>
      <c r="F15" s="30" t="b">
        <v>1</v>
      </c>
    </row>
    <row r="16">
      <c r="A16" s="3"/>
      <c r="B16" s="24" t="str">
        <f>'Guide TRGG3R LLC'!B16</f>
        <v>Prestige-IT-002</v>
      </c>
      <c r="C16" s="26" t="str">
        <f>'Guide TRGG3R LLC'!C16</f>
        <v>Topaz Factom Integration</v>
      </c>
      <c r="D16" s="43">
        <v>24.0</v>
      </c>
      <c r="E16" s="44" t="b">
        <v>0</v>
      </c>
      <c r="F16" s="30" t="b">
        <v>1</v>
      </c>
    </row>
    <row r="17">
      <c r="A17" s="3"/>
      <c r="B17" s="24" t="str">
        <f>'Guide TRGG3R LLC'!B17</f>
        <v>Stamp-IT-002</v>
      </c>
      <c r="C17" s="26" t="str">
        <f>'Guide TRGG3R LLC'!C17</f>
        <v>IoT Gateway for Factom®</v>
      </c>
      <c r="D17" s="43">
        <v>20.0</v>
      </c>
      <c r="E17" s="44" t="b">
        <v>0</v>
      </c>
      <c r="F17" s="30" t="b">
        <v>1</v>
      </c>
    </row>
    <row r="18">
      <c r="A18" s="3"/>
      <c r="B18" s="24" t="str">
        <f>'Guide TRGG3R LLC'!B18</f>
        <v>Layertech-002</v>
      </c>
      <c r="C18" s="26" t="str">
        <f>'Guide TRGG3R LLC'!C18</f>
        <v>Core Code Development - Continuation</v>
      </c>
      <c r="D18" s="43">
        <v>1.0</v>
      </c>
      <c r="E18" s="44" t="b">
        <v>0</v>
      </c>
      <c r="F18" s="30" t="b">
        <v>1</v>
      </c>
    </row>
    <row r="19">
      <c r="A19" s="3"/>
      <c r="B19" s="24" t="str">
        <f>'Guide TRGG3R LLC'!B19</f>
        <v>Factomize-003</v>
      </c>
      <c r="C19" s="26" t="str">
        <f>'Guide TRGG3R LLC'!C19</f>
        <v>Automated Grant System</v>
      </c>
      <c r="D19" s="43">
        <v>18.0</v>
      </c>
      <c r="E19" s="44" t="b">
        <v>0</v>
      </c>
      <c r="F19" s="30" t="b">
        <v>1</v>
      </c>
    </row>
    <row r="20">
      <c r="A20" s="3"/>
      <c r="B20" s="24" t="str">
        <f>'Guide TRGG3R LLC'!B20</f>
        <v>Defacto-001/2</v>
      </c>
      <c r="C20" s="26" t="str">
        <f>'Guide TRGG3R LLC'!C20</f>
        <v>Factom Open API - Sprint 2 (Admin API, Web UI, Callbacks)</v>
      </c>
      <c r="D20" s="43">
        <v>16.0</v>
      </c>
      <c r="E20" s="44" t="b">
        <v>0</v>
      </c>
      <c r="F20" s="30" t="b">
        <v>1</v>
      </c>
    </row>
    <row r="21">
      <c r="A21" s="3"/>
      <c r="B21" s="24" t="str">
        <f>'Guide TRGG3R LLC'!B21</f>
        <v>Sphereon-003</v>
      </c>
      <c r="C21" s="26" t="str">
        <f>'Guide TRGG3R LLC'!C21</f>
        <v>Core Development Continuation</v>
      </c>
      <c r="D21" s="43">
        <v>2.0</v>
      </c>
      <c r="E21" s="44" t="b">
        <v>0</v>
      </c>
      <c r="F21" s="30" t="b">
        <v>1</v>
      </c>
    </row>
    <row r="22">
      <c r="A22" s="3"/>
      <c r="B22" s="24" t="str">
        <f>'Guide TRGG3R LLC'!B22</f>
        <v>Sphereon-004</v>
      </c>
      <c r="C22" s="26" t="str">
        <f>'Guide TRGG3R LLC'!C22</f>
        <v>Integration of DAML with Factom® Protocol</v>
      </c>
      <c r="D22" s="43">
        <v>19.0</v>
      </c>
      <c r="E22" s="44" t="b">
        <v>0</v>
      </c>
      <c r="F22" s="30" t="b">
        <v>1</v>
      </c>
    </row>
    <row r="23">
      <c r="A23" s="3"/>
      <c r="B23" s="24" t="str">
        <f>'Guide TRGG3R LLC'!B23</f>
        <v>Sphereon-005</v>
      </c>
      <c r="C23" s="26" t="str">
        <f>'Guide TRGG3R LLC'!C23</f>
        <v>Factom® Badges</v>
      </c>
      <c r="D23" s="43">
        <v>25.0</v>
      </c>
      <c r="E23" s="44" t="b">
        <v>0</v>
      </c>
      <c r="F23" s="30" t="b">
        <v>1</v>
      </c>
    </row>
    <row r="24">
      <c r="A24" s="3"/>
      <c r="B24" s="24" t="str">
        <f>'Guide TRGG3R LLC'!B24</f>
        <v>BIF-007</v>
      </c>
      <c r="C24" s="26" t="str">
        <f>'Guide TRGG3R LLC'!C24</f>
        <v>Identity, DID and signing FIPs</v>
      </c>
      <c r="D24" s="43">
        <v>14.0</v>
      </c>
      <c r="E24" s="44" t="b">
        <v>0</v>
      </c>
      <c r="F24" s="30" t="b">
        <v>1</v>
      </c>
    </row>
    <row r="25">
      <c r="A25" s="3"/>
      <c r="B25" s="24" t="str">
        <f>'Guide TRGG3R LLC'!B25</f>
        <v>Factomize-004</v>
      </c>
      <c r="C25" s="26" t="str">
        <f>'Guide TRGG3R LLC'!C25</f>
        <v>Core Development </v>
      </c>
      <c r="D25" s="43">
        <v>3.0</v>
      </c>
      <c r="E25" s="44" t="b">
        <v>0</v>
      </c>
      <c r="F25" s="30" t="b">
        <v>1</v>
      </c>
    </row>
    <row r="26">
      <c r="A26" s="3"/>
      <c r="B26" s="24" t="str">
        <f>'Guide TRGG3R LLC'!B26</f>
        <v>Factom-inc-015</v>
      </c>
      <c r="C26" s="26" t="str">
        <f>'Guide TRGG3R LLC'!C26</f>
        <v>Protocol Development</v>
      </c>
      <c r="D26" s="43">
        <v>9.0</v>
      </c>
      <c r="E26" s="44" t="b">
        <v>0</v>
      </c>
      <c r="F26" s="30" t="b">
        <v>1</v>
      </c>
    </row>
    <row r="27">
      <c r="A27" s="3"/>
      <c r="B27" s="24" t="str">
        <f>'Guide TRGG3R LLC'!B27</f>
        <v>TFA-002</v>
      </c>
      <c r="C27" s="26" t="str">
        <f>'Guide TRGG3R LLC'!C27</f>
        <v>FAT-integration into TFA-Explorer</v>
      </c>
      <c r="D27" s="43">
        <v>13.0</v>
      </c>
      <c r="E27" s="44" t="b">
        <v>0</v>
      </c>
      <c r="F27" s="30" t="b">
        <v>1</v>
      </c>
    </row>
    <row r="28">
      <c r="A28" s="3"/>
      <c r="B28" s="24" t="str">
        <f>'Guide TRGG3R LLC'!B28</f>
        <v>Triall-002</v>
      </c>
      <c r="C28" s="26" t="str">
        <f>'Guide TRGG3R LLC'!C28</f>
        <v>Decentralized Identifiers (DIDs) integration for Alfresco</v>
      </c>
      <c r="D28" s="43">
        <v>10.0</v>
      </c>
      <c r="E28" s="44" t="b">
        <v>0</v>
      </c>
      <c r="F28" s="30" t="b">
        <v>1</v>
      </c>
    </row>
    <row r="29">
      <c r="A29" s="3"/>
      <c r="B29" s="24" t="str">
        <f>'Guide TRGG3R LLC'!B29</f>
        <v>HashNStore-001</v>
      </c>
      <c r="C29" s="26" t="str">
        <f>'Guide TRGG3R LLC'!C29</f>
        <v>Chrome Extension for Ledger Nano</v>
      </c>
      <c r="D29" s="43">
        <v>21.0</v>
      </c>
      <c r="E29" s="44" t="b">
        <v>0</v>
      </c>
      <c r="F29" s="30" t="b">
        <v>1</v>
      </c>
      <c r="G29" s="3"/>
    </row>
    <row r="30">
      <c r="A30" s="3"/>
      <c r="B30" s="24" t="str">
        <f>'Guide TRGG3R LLC'!B30</f>
        <v>DBGrow-004</v>
      </c>
      <c r="C30" s="26" t="str">
        <f>'Guide TRGG3R LLC'!C30</f>
        <v>FAT Development 3</v>
      </c>
      <c r="D30" s="43">
        <v>5.0</v>
      </c>
      <c r="E30" s="44" t="b">
        <v>0</v>
      </c>
      <c r="F30" s="30" t="b">
        <v>1</v>
      </c>
      <c r="G30" s="3"/>
    </row>
    <row r="31">
      <c r="A31" s="3"/>
      <c r="B31" s="24" t="str">
        <f>'Guide TRGG3R LLC'!B31</f>
        <v>DBGrow-Factom-001</v>
      </c>
      <c r="C31" s="26" t="str">
        <f>'Guide TRGG3R LLC'!C31</f>
        <v>FAT Smart Contracts</v>
      </c>
      <c r="D31" s="43">
        <v>6.0</v>
      </c>
      <c r="E31" s="44" t="b">
        <v>0</v>
      </c>
      <c r="F31" s="30" t="b">
        <v>1</v>
      </c>
      <c r="G31" s="3"/>
    </row>
    <row r="32">
      <c r="A32" s="3"/>
      <c r="B32" s="24" t="str">
        <f>'Guide TRGG3R LLC'!B32</f>
        <v>BIF-Factomatic-003</v>
      </c>
      <c r="C32" s="26" t="str">
        <f>'Guide TRGG3R LLC'!C32</f>
        <v>Verifiable Claims FIP</v>
      </c>
      <c r="D32" s="43">
        <v>17.0</v>
      </c>
      <c r="E32" s="44" t="b">
        <v>0</v>
      </c>
      <c r="F32" s="30" t="b">
        <v>1</v>
      </c>
      <c r="G32" s="3"/>
    </row>
    <row r="33">
      <c r="A33" s="3"/>
      <c r="B33" s="24" t="str">
        <f>'Guide TRGG3R LLC'!B33</f>
        <v>Target Audience Explainer Videos-001</v>
      </c>
      <c r="C33" s="26" t="str">
        <f>'Guide TRGG3R LLC'!C33</f>
        <v>Target Audience Explainer Videos </v>
      </c>
      <c r="D33" s="43">
        <v>26.0</v>
      </c>
      <c r="E33" s="44" t="b">
        <v>0</v>
      </c>
      <c r="F33" s="30" t="b">
        <v>1</v>
      </c>
      <c r="G33" s="3"/>
    </row>
    <row r="34">
      <c r="A34" s="3"/>
      <c r="B34" s="24" t="str">
        <f>'Guide TRGG3R LLC'!B34</f>
        <v>TFA-001</v>
      </c>
      <c r="C34" s="26" t="str">
        <f>'Guide TRGG3R LLC'!C34</f>
        <v>FAT Firmware Upgrade for Ledger Nano S/X</v>
      </c>
      <c r="D34" s="43">
        <v>8.0</v>
      </c>
      <c r="E34" s="44" t="b">
        <v>0</v>
      </c>
      <c r="F34" s="30" t="b">
        <v>1</v>
      </c>
      <c r="G34" s="3"/>
    </row>
    <row r="35">
      <c r="A35" s="3"/>
      <c r="B35" s="26" t="str">
        <f>'Guide TRGG3R LLC'!B35</f>
        <v/>
      </c>
      <c r="C35" s="26" t="str">
        <f>'Guide TRGG3R LLC'!C35</f>
        <v/>
      </c>
      <c r="D35" s="43"/>
      <c r="E35" s="44" t="b">
        <v>0</v>
      </c>
      <c r="F35" s="30" t="b">
        <v>0</v>
      </c>
      <c r="G35" s="3"/>
    </row>
    <row r="36">
      <c r="A36" s="3"/>
      <c r="B36" s="26" t="str">
        <f>'Guide TRGG3R LLC'!B36</f>
        <v/>
      </c>
      <c r="C36" s="26" t="str">
        <f>'Guide TRGG3R LLC'!C36</f>
        <v/>
      </c>
      <c r="D36" s="43"/>
      <c r="E36" s="44" t="b">
        <v>0</v>
      </c>
      <c r="F36" s="30" t="b">
        <v>0</v>
      </c>
      <c r="G36" s="3"/>
    </row>
  </sheetData>
  <mergeCells count="9">
    <mergeCell ref="B3:C3"/>
    <mergeCell ref="B2:C2"/>
    <mergeCell ref="D7:D8"/>
    <mergeCell ref="B7:C8"/>
    <mergeCell ref="E7:E8"/>
    <mergeCell ref="D2:F2"/>
    <mergeCell ref="B1:F1"/>
    <mergeCell ref="F7:F8"/>
    <mergeCell ref="G1:G28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6.14"/>
    <col customWidth="1" min="3" max="3" width="71.57"/>
    <col customWidth="1" min="4" max="4" width="17.57"/>
    <col customWidth="1" min="5" max="5" width="14.29"/>
    <col customWidth="1" min="7" max="7" width="7.71"/>
  </cols>
  <sheetData>
    <row r="1" ht="29.25" customHeight="1">
      <c r="A1" s="3"/>
      <c r="B1" s="6"/>
      <c r="C1" s="7"/>
      <c r="D1" s="7"/>
      <c r="E1" s="7"/>
      <c r="F1" s="7"/>
      <c r="G1" s="3"/>
    </row>
    <row r="2" ht="48.75" customHeight="1">
      <c r="A2" s="3"/>
      <c r="B2" s="9" t="s">
        <v>3</v>
      </c>
      <c r="C2" s="13"/>
      <c r="D2" s="16" t="s">
        <v>28</v>
      </c>
      <c r="E2" s="7"/>
      <c r="F2" s="7"/>
    </row>
    <row r="3">
      <c r="A3" s="3"/>
      <c r="B3" s="18" t="s">
        <v>13</v>
      </c>
      <c r="C3" s="13"/>
      <c r="D3" s="46"/>
      <c r="E3" s="20" t="s">
        <v>14</v>
      </c>
      <c r="F3" s="22" t="s">
        <v>16</v>
      </c>
    </row>
    <row r="4">
      <c r="A4" s="3"/>
      <c r="B4" s="24" t="str">
        <f>'Guide TRGG3R LLC'!B4</f>
        <v>Factom-inc-013</v>
      </c>
      <c r="C4" s="26" t="str">
        <f>'Guide TRGG3R LLC'!C4</f>
        <v>Oracle Master</v>
      </c>
      <c r="D4" s="28"/>
      <c r="E4" s="28" t="b">
        <v>0</v>
      </c>
      <c r="F4" s="30" t="b">
        <v>1</v>
      </c>
    </row>
    <row r="5">
      <c r="A5" s="3"/>
      <c r="B5" s="24" t="str">
        <f>'Guide TRGG3R LLC'!B5</f>
        <v>Factom-inc-014</v>
      </c>
      <c r="C5" s="26" t="str">
        <f>'Guide TRGG3R LLC'!C5</f>
        <v>Anchor Master</v>
      </c>
      <c r="D5" s="28"/>
      <c r="E5" s="28" t="b">
        <v>0</v>
      </c>
      <c r="F5" s="30" t="b">
        <v>1</v>
      </c>
    </row>
    <row r="6">
      <c r="A6" s="3"/>
      <c r="B6" s="24" t="str">
        <f>'Guide TRGG3R LLC'!B6</f>
        <v>Factom Guides-005</v>
      </c>
      <c r="C6" s="26" t="str">
        <f>'Guide TRGG3R LLC'!C6</f>
        <v>Factom Guide Compensation</v>
      </c>
      <c r="D6" s="28"/>
      <c r="E6" s="28" t="b">
        <v>0</v>
      </c>
      <c r="F6" s="30" t="b">
        <v>1</v>
      </c>
    </row>
    <row r="7" ht="17.25" customHeight="1">
      <c r="A7" s="3"/>
      <c r="B7" s="35" t="s">
        <v>46</v>
      </c>
      <c r="C7" s="37"/>
      <c r="D7" s="38" t="s">
        <v>48</v>
      </c>
      <c r="E7" s="38" t="s">
        <v>14</v>
      </c>
      <c r="F7" s="40" t="s">
        <v>16</v>
      </c>
    </row>
    <row r="8" ht="15.0" customHeight="1">
      <c r="A8" s="3"/>
      <c r="B8" s="41"/>
      <c r="C8" s="13"/>
      <c r="D8" s="42"/>
      <c r="E8" s="42"/>
      <c r="F8" s="42"/>
    </row>
    <row r="9">
      <c r="A9" s="3"/>
      <c r="B9" s="24" t="str">
        <f>'Guide TRGG3R LLC'!B9</f>
        <v>Core-Committee-002</v>
      </c>
      <c r="C9" s="26" t="str">
        <f>'Guide TRGG3R LLC'!C9</f>
        <v>Additional Bug Bounty Funding</v>
      </c>
      <c r="D9" s="43">
        <v>9.0</v>
      </c>
      <c r="E9" s="44" t="b">
        <v>0</v>
      </c>
      <c r="F9" s="30" t="b">
        <v>1</v>
      </c>
    </row>
    <row r="10">
      <c r="A10" s="3"/>
      <c r="B10" s="24" t="str">
        <f>'Guide TRGG3R LLC'!B10</f>
        <v>Bedrock-Defacto-001/2</v>
      </c>
      <c r="C10" s="26" t="str">
        <f>'Guide TRGG3R LLC'!C10</f>
        <v>Open Node Enhancement - Leftover Payout</v>
      </c>
      <c r="D10" s="43">
        <v>2.0</v>
      </c>
      <c r="E10" s="44" t="b">
        <v>0</v>
      </c>
      <c r="F10" s="30" t="b">
        <v>1</v>
      </c>
    </row>
    <row r="11">
      <c r="A11" s="3"/>
      <c r="B11" s="24" t="str">
        <f>'Guide TRGG3R LLC'!B11</f>
        <v>Bedrock-CryptoLogic-DeFacto-TFA-003</v>
      </c>
      <c r="C11" s="26" t="str">
        <f>'Guide TRGG3R LLC'!C11</f>
        <v>Open Node Continuity</v>
      </c>
      <c r="D11" s="43">
        <v>3.0</v>
      </c>
      <c r="E11" s="44" t="b">
        <v>0</v>
      </c>
      <c r="F11" s="30" t="b">
        <v>1</v>
      </c>
    </row>
    <row r="12">
      <c r="A12" s="3"/>
      <c r="B12" s="24" t="str">
        <f>'Guide TRGG3R LLC'!B12</f>
        <v>LUCIAP-001</v>
      </c>
      <c r="C12" s="26" t="str">
        <f>'Guide TRGG3R LLC'!C12</f>
        <v>FAT Wallet Ledger Nano Support</v>
      </c>
      <c r="D12" s="43">
        <v>15.0</v>
      </c>
      <c r="E12" s="44" t="b">
        <v>0</v>
      </c>
      <c r="F12" s="30" t="b">
        <v>1</v>
      </c>
    </row>
    <row r="13">
      <c r="A13" s="3"/>
      <c r="B13" s="24" t="str">
        <f>'Guide TRGG3R LLC'!B13</f>
        <v>Go-Immutable-001</v>
      </c>
      <c r="C13" s="26" t="str">
        <f>'Guide TRGG3R LLC'!C13</f>
        <v>Comprehensive Market Strategy &amp; Execution</v>
      </c>
      <c r="D13" s="43">
        <v>20.0</v>
      </c>
      <c r="E13" s="44" t="b">
        <v>0</v>
      </c>
      <c r="F13" s="30" t="b">
        <v>1</v>
      </c>
    </row>
    <row r="14">
      <c r="A14" s="3"/>
      <c r="B14" s="24" t="str">
        <f>'Guide TRGG3R LLC'!B14</f>
        <v>Anchorblock-002</v>
      </c>
      <c r="C14" s="26" t="str">
        <f>'Guide TRGG3R LLC'!C14</f>
        <v>Daily Digest</v>
      </c>
      <c r="D14" s="43">
        <v>6.0</v>
      </c>
      <c r="E14" s="44" t="b">
        <v>0</v>
      </c>
      <c r="F14" s="30" t="b">
        <v>1</v>
      </c>
    </row>
    <row r="15">
      <c r="A15" s="3"/>
      <c r="B15" s="24" t="str">
        <f>'Guide TRGG3R LLC'!B15</f>
        <v>Federate-this-001</v>
      </c>
      <c r="C15" s="26" t="str">
        <f>'Guide TRGG3R LLC'!C15</f>
        <v>Off-Blocks</v>
      </c>
      <c r="D15" s="43">
        <v>8.0</v>
      </c>
      <c r="E15" s="44" t="b">
        <v>0</v>
      </c>
      <c r="F15" s="30" t="b">
        <v>1</v>
      </c>
    </row>
    <row r="16">
      <c r="A16" s="3"/>
      <c r="B16" s="24" t="str">
        <f>'Guide TRGG3R LLC'!B16</f>
        <v>Prestige-IT-002</v>
      </c>
      <c r="C16" s="26" t="str">
        <f>'Guide TRGG3R LLC'!C16</f>
        <v>Topaz Factom Integration</v>
      </c>
      <c r="D16" s="43">
        <v>24.0</v>
      </c>
      <c r="E16" s="44" t="b">
        <v>0</v>
      </c>
      <c r="F16" s="30" t="b">
        <v>1</v>
      </c>
    </row>
    <row r="17">
      <c r="A17" s="3"/>
      <c r="B17" s="24" t="str">
        <f>'Guide TRGG3R LLC'!B17</f>
        <v>Stamp-IT-002</v>
      </c>
      <c r="C17" s="26" t="str">
        <f>'Guide TRGG3R LLC'!C17</f>
        <v>IoT Gateway for Factom®</v>
      </c>
      <c r="D17" s="43">
        <v>5.0</v>
      </c>
      <c r="E17" s="44" t="b">
        <v>0</v>
      </c>
      <c r="F17" s="30" t="b">
        <v>1</v>
      </c>
    </row>
    <row r="18">
      <c r="A18" s="3"/>
      <c r="B18" s="24" t="str">
        <f>'Guide TRGG3R LLC'!B18</f>
        <v>Layertech-002</v>
      </c>
      <c r="C18" s="26" t="str">
        <f>'Guide TRGG3R LLC'!C18</f>
        <v>Core Code Development - Continuation</v>
      </c>
      <c r="D18" s="43">
        <v>11.0</v>
      </c>
      <c r="E18" s="44" t="b">
        <v>0</v>
      </c>
      <c r="F18" s="30" t="b">
        <v>1</v>
      </c>
    </row>
    <row r="19">
      <c r="A19" s="3"/>
      <c r="B19" s="24" t="str">
        <f>'Guide TRGG3R LLC'!B19</f>
        <v>Factomize-003</v>
      </c>
      <c r="C19" s="26" t="str">
        <f>'Guide TRGG3R LLC'!C19</f>
        <v>Automated Grant System</v>
      </c>
      <c r="D19" s="43">
        <v>19.0</v>
      </c>
      <c r="E19" s="44" t="b">
        <v>0</v>
      </c>
      <c r="F19" s="30" t="b">
        <v>1</v>
      </c>
    </row>
    <row r="20">
      <c r="A20" s="3"/>
      <c r="B20" s="24" t="str">
        <f>'Guide TRGG3R LLC'!B20</f>
        <v>Defacto-001/2</v>
      </c>
      <c r="C20" s="26" t="str">
        <f>'Guide TRGG3R LLC'!C20</f>
        <v>Factom Open API - Sprint 2 (Admin API, Web UI, Callbacks)</v>
      </c>
      <c r="D20" s="43">
        <v>1.0</v>
      </c>
      <c r="E20" s="44" t="b">
        <v>0</v>
      </c>
      <c r="F20" s="30" t="b">
        <v>1</v>
      </c>
    </row>
    <row r="21">
      <c r="A21" s="3"/>
      <c r="B21" s="24" t="str">
        <f>'Guide TRGG3R LLC'!B21</f>
        <v>Sphereon-003</v>
      </c>
      <c r="C21" s="26" t="str">
        <f>'Guide TRGG3R LLC'!C21</f>
        <v>Core Development Continuation</v>
      </c>
      <c r="D21" s="43">
        <v>12.0</v>
      </c>
      <c r="E21" s="44" t="b">
        <v>0</v>
      </c>
      <c r="F21" s="30" t="b">
        <v>1</v>
      </c>
    </row>
    <row r="22">
      <c r="A22" s="3"/>
      <c r="B22" s="24" t="str">
        <f>'Guide TRGG3R LLC'!B22</f>
        <v>Sphereon-004</v>
      </c>
      <c r="C22" s="26" t="str">
        <f>'Guide TRGG3R LLC'!C22</f>
        <v>Integration of DAML with Factom® Protocol</v>
      </c>
      <c r="D22" s="43">
        <v>17.0</v>
      </c>
      <c r="E22" s="44" t="b">
        <v>0</v>
      </c>
      <c r="F22" s="30" t="b">
        <v>1</v>
      </c>
    </row>
    <row r="23">
      <c r="A23" s="3"/>
      <c r="B23" s="24" t="str">
        <f>'Guide TRGG3R LLC'!B23</f>
        <v>Sphereon-005</v>
      </c>
      <c r="C23" s="26" t="str">
        <f>'Guide TRGG3R LLC'!C23</f>
        <v>Factom® Badges</v>
      </c>
      <c r="D23" s="43">
        <v>23.0</v>
      </c>
      <c r="E23" s="44" t="b">
        <v>0</v>
      </c>
      <c r="F23" s="30" t="b">
        <v>1</v>
      </c>
    </row>
    <row r="24">
      <c r="A24" s="3"/>
      <c r="B24" s="24" t="str">
        <f>'Guide TRGG3R LLC'!B24</f>
        <v>BIF-007</v>
      </c>
      <c r="C24" s="26" t="str">
        <f>'Guide TRGG3R LLC'!C24</f>
        <v>Identity, DID and signing FIPs</v>
      </c>
      <c r="D24" s="43">
        <v>4.0</v>
      </c>
      <c r="E24" s="44" t="b">
        <v>0</v>
      </c>
      <c r="F24" s="30" t="b">
        <v>1</v>
      </c>
    </row>
    <row r="25">
      <c r="A25" s="3"/>
      <c r="B25" s="24" t="str">
        <f>'Guide TRGG3R LLC'!B25</f>
        <v>Factomize-004</v>
      </c>
      <c r="C25" s="26" t="str">
        <f>'Guide TRGG3R LLC'!C25</f>
        <v>Core Development </v>
      </c>
      <c r="D25" s="43">
        <v>10.0</v>
      </c>
      <c r="E25" s="44" t="b">
        <v>0</v>
      </c>
      <c r="F25" s="30" t="b">
        <v>1</v>
      </c>
    </row>
    <row r="26">
      <c r="A26" s="3"/>
      <c r="B26" s="24" t="str">
        <f>'Guide TRGG3R LLC'!B26</f>
        <v>Factom-inc-015</v>
      </c>
      <c r="C26" s="26" t="str">
        <f>'Guide TRGG3R LLC'!C26</f>
        <v>Protocol Development</v>
      </c>
      <c r="D26" s="43">
        <v>7.0</v>
      </c>
      <c r="E26" s="44" t="b">
        <v>0</v>
      </c>
      <c r="F26" s="30" t="b">
        <v>1</v>
      </c>
    </row>
    <row r="27">
      <c r="A27" s="3"/>
      <c r="B27" s="24" t="str">
        <f>'Guide TRGG3R LLC'!B27</f>
        <v>TFA-002</v>
      </c>
      <c r="C27" s="26" t="str">
        <f>'Guide TRGG3R LLC'!C27</f>
        <v>FAT-integration into TFA-Explorer</v>
      </c>
      <c r="D27" s="43">
        <v>13.0</v>
      </c>
      <c r="E27" s="44" t="b">
        <v>0</v>
      </c>
      <c r="F27" s="30" t="b">
        <v>1</v>
      </c>
    </row>
    <row r="28">
      <c r="A28" s="3"/>
      <c r="B28" s="24" t="str">
        <f>'Guide TRGG3R LLC'!B28</f>
        <v>Triall-002</v>
      </c>
      <c r="C28" s="26" t="str">
        <f>'Guide TRGG3R LLC'!C28</f>
        <v>Decentralized Identifiers (DIDs) integration for Alfresco</v>
      </c>
      <c r="D28" s="43">
        <v>25.0</v>
      </c>
      <c r="E28" s="44" t="b">
        <v>0</v>
      </c>
      <c r="F28" s="30" t="b">
        <v>1</v>
      </c>
    </row>
    <row r="29">
      <c r="A29" s="3"/>
      <c r="B29" s="24" t="str">
        <f>'Guide TRGG3R LLC'!B29</f>
        <v>HashNStore-001</v>
      </c>
      <c r="C29" s="26" t="str">
        <f>'Guide TRGG3R LLC'!C29</f>
        <v>Chrome Extension for Ledger Nano</v>
      </c>
      <c r="D29" s="43">
        <v>16.0</v>
      </c>
      <c r="E29" s="44" t="b">
        <v>0</v>
      </c>
      <c r="F29" s="30" t="b">
        <v>1</v>
      </c>
      <c r="G29" s="3"/>
    </row>
    <row r="30">
      <c r="A30" s="3"/>
      <c r="B30" s="24" t="str">
        <f>'Guide TRGG3R LLC'!B30</f>
        <v>DBGrow-004</v>
      </c>
      <c r="C30" s="26" t="str">
        <f>'Guide TRGG3R LLC'!C30</f>
        <v>FAT Development 3</v>
      </c>
      <c r="D30" s="43">
        <v>18.0</v>
      </c>
      <c r="E30" s="44" t="b">
        <v>0</v>
      </c>
      <c r="F30" s="30" t="b">
        <v>1</v>
      </c>
      <c r="G30" s="3"/>
    </row>
    <row r="31">
      <c r="A31" s="3"/>
      <c r="B31" s="24" t="str">
        <f>'Guide TRGG3R LLC'!B31</f>
        <v>DBGrow-Factom-001</v>
      </c>
      <c r="C31" s="26" t="str">
        <f>'Guide TRGG3R LLC'!C31</f>
        <v>FAT Smart Contracts</v>
      </c>
      <c r="D31" s="43">
        <v>21.0</v>
      </c>
      <c r="E31" s="44" t="b">
        <v>0</v>
      </c>
      <c r="F31" s="30" t="b">
        <v>1</v>
      </c>
      <c r="G31" s="3"/>
    </row>
    <row r="32">
      <c r="A32" s="3"/>
      <c r="B32" s="24" t="str">
        <f>'Guide TRGG3R LLC'!B32</f>
        <v>BIF-Factomatic-003</v>
      </c>
      <c r="C32" s="26" t="str">
        <f>'Guide TRGG3R LLC'!C32</f>
        <v>Verifiable Claims FIP</v>
      </c>
      <c r="D32" s="43">
        <v>22.0</v>
      </c>
      <c r="E32" s="44" t="b">
        <v>0</v>
      </c>
      <c r="F32" s="30" t="b">
        <v>1</v>
      </c>
      <c r="G32" s="3"/>
    </row>
    <row r="33">
      <c r="A33" s="3"/>
      <c r="B33" s="24" t="str">
        <f>'Guide TRGG3R LLC'!B33</f>
        <v>Target Audience Explainer Videos-001</v>
      </c>
      <c r="C33" s="26" t="str">
        <f>'Guide TRGG3R LLC'!C33</f>
        <v>Target Audience Explainer Videos </v>
      </c>
      <c r="D33" s="43">
        <v>26.0</v>
      </c>
      <c r="E33" s="44" t="b">
        <v>0</v>
      </c>
      <c r="F33" s="30" t="b">
        <v>0</v>
      </c>
      <c r="G33" s="3"/>
    </row>
    <row r="34">
      <c r="A34" s="3"/>
      <c r="B34" s="24" t="str">
        <f>'Guide TRGG3R LLC'!B34</f>
        <v>TFA-001</v>
      </c>
      <c r="C34" s="26" t="str">
        <f>'Guide TRGG3R LLC'!C34</f>
        <v>FAT Firmware Upgrade for Ledger Nano S/X</v>
      </c>
      <c r="D34" s="43">
        <v>14.0</v>
      </c>
      <c r="E34" s="44" t="b">
        <v>0</v>
      </c>
      <c r="F34" s="30" t="b">
        <v>1</v>
      </c>
      <c r="G34" s="3"/>
    </row>
    <row r="35">
      <c r="A35" s="3"/>
      <c r="B35" s="26" t="str">
        <f>'Guide TRGG3R LLC'!B35</f>
        <v/>
      </c>
      <c r="C35" s="26" t="str">
        <f>'Guide TRGG3R LLC'!C35</f>
        <v/>
      </c>
      <c r="D35" s="43"/>
      <c r="E35" s="44" t="b">
        <v>0</v>
      </c>
      <c r="F35" s="30" t="b">
        <v>0</v>
      </c>
      <c r="G35" s="3"/>
    </row>
    <row r="36">
      <c r="A36" s="3"/>
      <c r="B36" s="26" t="str">
        <f>'Guide TRGG3R LLC'!B36</f>
        <v/>
      </c>
      <c r="C36" s="26" t="str">
        <f>'Guide TRGG3R LLC'!C36</f>
        <v/>
      </c>
      <c r="D36" s="43"/>
      <c r="E36" s="44" t="b">
        <v>0</v>
      </c>
      <c r="F36" s="30" t="b">
        <v>0</v>
      </c>
      <c r="G36" s="3"/>
    </row>
  </sheetData>
  <mergeCells count="9">
    <mergeCell ref="D7:D8"/>
    <mergeCell ref="B7:C8"/>
    <mergeCell ref="E7:E8"/>
    <mergeCell ref="B3:C3"/>
    <mergeCell ref="B2:C2"/>
    <mergeCell ref="D2:F2"/>
    <mergeCell ref="B1:F1"/>
    <mergeCell ref="F7:F8"/>
    <mergeCell ref="G1:G28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6.43"/>
    <col customWidth="1" min="3" max="3" width="61.14"/>
    <col customWidth="1" min="4" max="4" width="17.57"/>
    <col customWidth="1" min="5" max="5" width="14.29"/>
    <col customWidth="1" min="7" max="7" width="7.71"/>
  </cols>
  <sheetData>
    <row r="1" ht="29.25" customHeight="1">
      <c r="A1" s="3"/>
      <c r="B1" s="6"/>
      <c r="C1" s="7"/>
      <c r="D1" s="7"/>
      <c r="E1" s="7"/>
      <c r="F1" s="7"/>
      <c r="G1" s="3"/>
    </row>
    <row r="2" ht="48.75" customHeight="1">
      <c r="A2" s="3"/>
      <c r="B2" s="9" t="s">
        <v>3</v>
      </c>
      <c r="C2" s="13"/>
      <c r="D2" s="16" t="s">
        <v>29</v>
      </c>
      <c r="E2" s="7"/>
      <c r="F2" s="7"/>
    </row>
    <row r="3">
      <c r="A3" s="3"/>
      <c r="B3" s="18" t="s">
        <v>13</v>
      </c>
      <c r="C3" s="13"/>
      <c r="D3" s="46"/>
      <c r="E3" s="20" t="s">
        <v>14</v>
      </c>
      <c r="F3" s="22" t="s">
        <v>16</v>
      </c>
    </row>
    <row r="4">
      <c r="A4" s="3"/>
      <c r="B4" s="24" t="str">
        <f>'Guide TRGG3R LLC'!B4</f>
        <v>Factom-inc-013</v>
      </c>
      <c r="C4" s="26" t="str">
        <f>'Guide TRGG3R LLC'!C4</f>
        <v>Oracle Master</v>
      </c>
      <c r="D4" s="28"/>
      <c r="E4" s="28" t="b">
        <v>0</v>
      </c>
      <c r="F4" s="30" t="b">
        <v>1</v>
      </c>
    </row>
    <row r="5">
      <c r="A5" s="3"/>
      <c r="B5" s="24" t="str">
        <f>'Guide TRGG3R LLC'!B5</f>
        <v>Factom-inc-014</v>
      </c>
      <c r="C5" s="26" t="str">
        <f>'Guide TRGG3R LLC'!C5</f>
        <v>Anchor Master</v>
      </c>
      <c r="D5" s="28"/>
      <c r="E5" s="28" t="b">
        <v>0</v>
      </c>
      <c r="F5" s="30" t="b">
        <v>1</v>
      </c>
    </row>
    <row r="6">
      <c r="A6" s="3"/>
      <c r="B6" s="24" t="str">
        <f>'Guide TRGG3R LLC'!B6</f>
        <v>Factom Guides-005</v>
      </c>
      <c r="C6" s="26" t="str">
        <f>'Guide TRGG3R LLC'!C6</f>
        <v>Factom Guide Compensation</v>
      </c>
      <c r="D6" s="28"/>
      <c r="E6" s="28" t="b">
        <v>0</v>
      </c>
      <c r="F6" s="30" t="b">
        <v>1</v>
      </c>
    </row>
    <row r="7" ht="17.25" customHeight="1">
      <c r="A7" s="3"/>
      <c r="B7" s="35" t="s">
        <v>46</v>
      </c>
      <c r="C7" s="37"/>
      <c r="D7" s="38" t="s">
        <v>48</v>
      </c>
      <c r="E7" s="38" t="s">
        <v>14</v>
      </c>
      <c r="F7" s="40" t="s">
        <v>16</v>
      </c>
    </row>
    <row r="8" ht="15.0" customHeight="1">
      <c r="A8" s="3"/>
      <c r="B8" s="41"/>
      <c r="C8" s="13"/>
      <c r="D8" s="42"/>
      <c r="E8" s="42"/>
      <c r="F8" s="42"/>
    </row>
    <row r="9">
      <c r="A9" s="3"/>
      <c r="B9" s="24" t="str">
        <f>'Guide TRGG3R LLC'!B9</f>
        <v>Core-Committee-002</v>
      </c>
      <c r="C9" s="26" t="str">
        <f>'Guide TRGG3R LLC'!C9</f>
        <v>Additional Bug Bounty Funding</v>
      </c>
      <c r="D9" s="43">
        <v>6.0</v>
      </c>
      <c r="E9" s="44" t="b">
        <v>0</v>
      </c>
      <c r="F9" s="30" t="b">
        <v>1</v>
      </c>
    </row>
    <row r="10">
      <c r="A10" s="3"/>
      <c r="B10" s="24" t="str">
        <f>'Guide TRGG3R LLC'!B10</f>
        <v>Bedrock-Defacto-001/2</v>
      </c>
      <c r="C10" s="26" t="str">
        <f>'Guide TRGG3R LLC'!C10</f>
        <v>Open Node Enhancement - Leftover Payout</v>
      </c>
      <c r="D10" s="43">
        <v>4.0</v>
      </c>
      <c r="E10" s="44" t="b">
        <v>0</v>
      </c>
      <c r="F10" s="30" t="b">
        <v>1</v>
      </c>
    </row>
    <row r="11">
      <c r="A11" s="3"/>
      <c r="B11" s="24" t="str">
        <f>'Guide TRGG3R LLC'!B11</f>
        <v>Bedrock-CryptoLogic-DeFacto-TFA-003</v>
      </c>
      <c r="C11" s="26" t="str">
        <f>'Guide TRGG3R LLC'!C11</f>
        <v>Open Node Continuity</v>
      </c>
      <c r="D11" s="43">
        <v>5.0</v>
      </c>
      <c r="E11" s="44" t="b">
        <v>0</v>
      </c>
      <c r="F11" s="30" t="b">
        <v>1</v>
      </c>
    </row>
    <row r="12">
      <c r="A12" s="3"/>
      <c r="B12" s="24" t="str">
        <f>'Guide TRGG3R LLC'!B12</f>
        <v>LUCIAP-001</v>
      </c>
      <c r="C12" s="26" t="str">
        <f>'Guide TRGG3R LLC'!C12</f>
        <v>FAT Wallet Ledger Nano Support</v>
      </c>
      <c r="D12" s="43">
        <v>13.0</v>
      </c>
      <c r="E12" s="44" t="b">
        <v>0</v>
      </c>
      <c r="F12" s="30" t="b">
        <v>1</v>
      </c>
    </row>
    <row r="13">
      <c r="A13" s="3"/>
      <c r="B13" s="24" t="str">
        <f>'Guide TRGG3R LLC'!B13</f>
        <v>Go-Immutable-001</v>
      </c>
      <c r="C13" s="26" t="str">
        <f>'Guide TRGG3R LLC'!C13</f>
        <v>Comprehensive Market Strategy &amp; Execution</v>
      </c>
      <c r="D13" s="43">
        <v>11.0</v>
      </c>
      <c r="E13" s="44" t="b">
        <v>0</v>
      </c>
      <c r="F13" s="30" t="b">
        <v>1</v>
      </c>
    </row>
    <row r="14">
      <c r="A14" s="3"/>
      <c r="B14" s="24" t="str">
        <f>'Guide TRGG3R LLC'!B14</f>
        <v>Anchorblock-002</v>
      </c>
      <c r="C14" s="26" t="str">
        <f>'Guide TRGG3R LLC'!C14</f>
        <v>Daily Digest</v>
      </c>
      <c r="D14" s="43">
        <v>17.0</v>
      </c>
      <c r="E14" s="44" t="b">
        <v>0</v>
      </c>
      <c r="F14" s="30" t="b">
        <v>1</v>
      </c>
    </row>
    <row r="15">
      <c r="A15" s="3"/>
      <c r="B15" s="24" t="str">
        <f>'Guide TRGG3R LLC'!B15</f>
        <v>Federate-this-001</v>
      </c>
      <c r="C15" s="26" t="str">
        <f>'Guide TRGG3R LLC'!C15</f>
        <v>Off-Blocks</v>
      </c>
      <c r="D15" s="43">
        <v>14.0</v>
      </c>
      <c r="E15" s="44" t="b">
        <v>0</v>
      </c>
      <c r="F15" s="30" t="b">
        <v>1</v>
      </c>
    </row>
    <row r="16">
      <c r="A16" s="3"/>
      <c r="B16" s="24" t="str">
        <f>'Guide TRGG3R LLC'!B16</f>
        <v>Prestige-IT-002</v>
      </c>
      <c r="C16" s="26" t="str">
        <f>'Guide TRGG3R LLC'!C16</f>
        <v>Topaz Factom Integration</v>
      </c>
      <c r="D16" s="43">
        <v>26.0</v>
      </c>
      <c r="E16" s="44" t="b">
        <v>0</v>
      </c>
      <c r="F16" s="30" t="b">
        <v>1</v>
      </c>
    </row>
    <row r="17">
      <c r="A17" s="3"/>
      <c r="B17" s="24" t="str">
        <f>'Guide TRGG3R LLC'!B17</f>
        <v>Stamp-IT-002</v>
      </c>
      <c r="C17" s="26" t="str">
        <f>'Guide TRGG3R LLC'!C17</f>
        <v>IoT Gateway for Factom®</v>
      </c>
      <c r="D17" s="43">
        <v>19.0</v>
      </c>
      <c r="E17" s="44" t="b">
        <v>0</v>
      </c>
      <c r="F17" s="30" t="b">
        <v>1</v>
      </c>
    </row>
    <row r="18">
      <c r="A18" s="3"/>
      <c r="B18" s="24" t="str">
        <f>'Guide TRGG3R LLC'!B18</f>
        <v>Layertech-002</v>
      </c>
      <c r="C18" s="26" t="str">
        <f>'Guide TRGG3R LLC'!C18</f>
        <v>Core Code Development - Continuation</v>
      </c>
      <c r="D18" s="43">
        <v>15.0</v>
      </c>
      <c r="E18" s="44" t="b">
        <v>0</v>
      </c>
      <c r="F18" s="30" t="b">
        <v>1</v>
      </c>
    </row>
    <row r="19">
      <c r="A19" s="3"/>
      <c r="B19" s="24" t="str">
        <f>'Guide TRGG3R LLC'!B19</f>
        <v>Factomize-003</v>
      </c>
      <c r="C19" s="26" t="str">
        <f>'Guide TRGG3R LLC'!C19</f>
        <v>Automated Grant System</v>
      </c>
      <c r="D19" s="43">
        <v>9.0</v>
      </c>
      <c r="E19" s="44" t="b">
        <v>0</v>
      </c>
      <c r="F19" s="30" t="b">
        <v>1</v>
      </c>
    </row>
    <row r="20">
      <c r="A20" s="3"/>
      <c r="B20" s="24" t="str">
        <f>'Guide TRGG3R LLC'!B20</f>
        <v>Defacto-001/2</v>
      </c>
      <c r="C20" s="26" t="str">
        <f>'Guide TRGG3R LLC'!C20</f>
        <v>Factom Open API - Sprint 2 (Admin API, Web UI, Callbacks)</v>
      </c>
      <c r="D20" s="43">
        <v>12.0</v>
      </c>
      <c r="E20" s="44" t="b">
        <v>0</v>
      </c>
      <c r="F20" s="30" t="b">
        <v>1</v>
      </c>
    </row>
    <row r="21">
      <c r="A21" s="3"/>
      <c r="B21" s="24" t="str">
        <f>'Guide TRGG3R LLC'!B21</f>
        <v>Sphereon-003</v>
      </c>
      <c r="C21" s="26" t="str">
        <f>'Guide TRGG3R LLC'!C21</f>
        <v>Core Development Continuation</v>
      </c>
      <c r="D21" s="43">
        <v>10.0</v>
      </c>
      <c r="E21" s="44" t="b">
        <v>0</v>
      </c>
      <c r="F21" s="30" t="b">
        <v>1</v>
      </c>
    </row>
    <row r="22">
      <c r="A22" s="3"/>
      <c r="B22" s="24" t="str">
        <f>'Guide TRGG3R LLC'!B22</f>
        <v>Sphereon-004</v>
      </c>
      <c r="C22" s="26" t="str">
        <f>'Guide TRGG3R LLC'!C22</f>
        <v>Integration of DAML with Factom® Protocol</v>
      </c>
      <c r="D22" s="43">
        <v>23.0</v>
      </c>
      <c r="E22" s="44" t="b">
        <v>0</v>
      </c>
      <c r="F22" s="30" t="b">
        <v>1</v>
      </c>
    </row>
    <row r="23">
      <c r="A23" s="3"/>
      <c r="B23" s="24" t="str">
        <f>'Guide TRGG3R LLC'!B23</f>
        <v>Sphereon-005</v>
      </c>
      <c r="C23" s="26" t="str">
        <f>'Guide TRGG3R LLC'!C23</f>
        <v>Factom® Badges</v>
      </c>
      <c r="D23" s="43">
        <v>18.0</v>
      </c>
      <c r="E23" s="44" t="b">
        <v>0</v>
      </c>
      <c r="F23" s="30" t="b">
        <v>1</v>
      </c>
    </row>
    <row r="24">
      <c r="A24" s="3"/>
      <c r="B24" s="24" t="str">
        <f>'Guide TRGG3R LLC'!B24</f>
        <v>BIF-007</v>
      </c>
      <c r="C24" s="26" t="str">
        <f>'Guide TRGG3R LLC'!C24</f>
        <v>Identity, DID and signing FIPs</v>
      </c>
      <c r="D24" s="43">
        <v>20.0</v>
      </c>
      <c r="E24" s="44" t="b">
        <v>1</v>
      </c>
      <c r="F24" s="30" t="b">
        <v>1</v>
      </c>
    </row>
    <row r="25">
      <c r="A25" s="3"/>
      <c r="B25" s="24" t="str">
        <f>'Guide TRGG3R LLC'!B25</f>
        <v>Factomize-004</v>
      </c>
      <c r="C25" s="26" t="str">
        <f>'Guide TRGG3R LLC'!C25</f>
        <v>Core Development </v>
      </c>
      <c r="D25" s="43">
        <v>3.0</v>
      </c>
      <c r="E25" s="44" t="b">
        <v>0</v>
      </c>
      <c r="F25" s="30" t="b">
        <v>1</v>
      </c>
    </row>
    <row r="26">
      <c r="A26" s="3"/>
      <c r="B26" s="24" t="str">
        <f>'Guide TRGG3R LLC'!B26</f>
        <v>Factom-inc-015</v>
      </c>
      <c r="C26" s="26" t="str">
        <f>'Guide TRGG3R LLC'!C26</f>
        <v>Protocol Development</v>
      </c>
      <c r="D26" s="43">
        <v>2.0</v>
      </c>
      <c r="E26" s="44" t="b">
        <v>1</v>
      </c>
      <c r="F26" s="30" t="b">
        <v>1</v>
      </c>
    </row>
    <row r="27">
      <c r="A27" s="3"/>
      <c r="B27" s="24" t="str">
        <f>'Guide TRGG3R LLC'!B27</f>
        <v>TFA-002</v>
      </c>
      <c r="C27" s="26" t="str">
        <f>'Guide TRGG3R LLC'!C27</f>
        <v>FAT-integration into TFA-Explorer</v>
      </c>
      <c r="D27" s="43">
        <v>7.0</v>
      </c>
      <c r="E27" s="44" t="b">
        <v>0</v>
      </c>
      <c r="F27" s="30" t="b">
        <v>1</v>
      </c>
    </row>
    <row r="28">
      <c r="A28" s="3"/>
      <c r="B28" s="24" t="str">
        <f>'Guide TRGG3R LLC'!B28</f>
        <v>Triall-002</v>
      </c>
      <c r="C28" s="26" t="str">
        <f>'Guide TRGG3R LLC'!C28</f>
        <v>Decentralized Identifiers (DIDs) integration for Alfresco</v>
      </c>
      <c r="D28" s="43">
        <v>25.0</v>
      </c>
      <c r="E28" s="44" t="b">
        <v>0</v>
      </c>
      <c r="F28" s="30" t="b">
        <v>1</v>
      </c>
    </row>
    <row r="29">
      <c r="A29" s="3"/>
      <c r="B29" s="24" t="str">
        <f>'Guide TRGG3R LLC'!B29</f>
        <v>HashNStore-001</v>
      </c>
      <c r="C29" s="26" t="str">
        <f>'Guide TRGG3R LLC'!C29</f>
        <v>Chrome Extension for Ledger Nano</v>
      </c>
      <c r="D29" s="43">
        <v>16.0</v>
      </c>
      <c r="E29" s="44" t="b">
        <v>0</v>
      </c>
      <c r="F29" s="30" t="b">
        <v>1</v>
      </c>
      <c r="G29" s="3"/>
    </row>
    <row r="30">
      <c r="A30" s="3"/>
      <c r="B30" s="24" t="str">
        <f>'Guide TRGG3R LLC'!B30</f>
        <v>DBGrow-004</v>
      </c>
      <c r="C30" s="26" t="str">
        <f>'Guide TRGG3R LLC'!C30</f>
        <v>FAT Development 3</v>
      </c>
      <c r="D30" s="43">
        <v>8.0</v>
      </c>
      <c r="E30" s="44" t="b">
        <v>0</v>
      </c>
      <c r="F30" s="30" t="b">
        <v>1</v>
      </c>
      <c r="G30" s="3"/>
    </row>
    <row r="31">
      <c r="A31" s="3"/>
      <c r="B31" s="24" t="str">
        <f>'Guide TRGG3R LLC'!B31</f>
        <v>DBGrow-Factom-001</v>
      </c>
      <c r="C31" s="26" t="str">
        <f>'Guide TRGG3R LLC'!C31</f>
        <v>FAT Smart Contracts</v>
      </c>
      <c r="D31" s="43">
        <v>22.0</v>
      </c>
      <c r="E31" s="44" t="b">
        <v>1</v>
      </c>
      <c r="F31" s="30" t="b">
        <v>1</v>
      </c>
      <c r="G31" s="3"/>
    </row>
    <row r="32">
      <c r="A32" s="3"/>
      <c r="B32" s="24" t="str">
        <f>'Guide TRGG3R LLC'!B32</f>
        <v>BIF-Factomatic-003</v>
      </c>
      <c r="C32" s="26" t="str">
        <f>'Guide TRGG3R LLC'!C32</f>
        <v>Verifiable Claims FIP</v>
      </c>
      <c r="D32" s="43">
        <v>1.0</v>
      </c>
      <c r="E32" s="44" t="b">
        <v>0</v>
      </c>
      <c r="F32" s="30" t="b">
        <v>1</v>
      </c>
      <c r="G32" s="3"/>
    </row>
    <row r="33">
      <c r="A33" s="3"/>
      <c r="B33" s="24" t="str">
        <f>'Guide TRGG3R LLC'!B33</f>
        <v>Target Audience Explainer Videos-001</v>
      </c>
      <c r="C33" s="26" t="str">
        <f>'Guide TRGG3R LLC'!C33</f>
        <v>Target Audience Explainer Videos </v>
      </c>
      <c r="D33" s="43">
        <v>24.0</v>
      </c>
      <c r="E33" s="44" t="b">
        <v>0</v>
      </c>
      <c r="F33" s="30" t="b">
        <v>1</v>
      </c>
      <c r="G33" s="3"/>
    </row>
    <row r="34">
      <c r="A34" s="3"/>
      <c r="B34" s="24" t="str">
        <f>'Guide TRGG3R LLC'!B34</f>
        <v>TFA-001</v>
      </c>
      <c r="C34" s="26" t="str">
        <f>'Guide TRGG3R LLC'!C34</f>
        <v>FAT Firmware Upgrade for Ledger Nano S/X</v>
      </c>
      <c r="D34" s="43">
        <v>21.0</v>
      </c>
      <c r="E34" s="44" t="b">
        <v>0</v>
      </c>
      <c r="F34" s="30" t="b">
        <v>1</v>
      </c>
      <c r="G34" s="3"/>
    </row>
    <row r="35">
      <c r="A35" s="3"/>
      <c r="B35" s="26" t="str">
        <f>'Guide TRGG3R LLC'!B35</f>
        <v/>
      </c>
      <c r="C35" s="26" t="str">
        <f>'Guide TRGG3R LLC'!C35</f>
        <v/>
      </c>
      <c r="D35" s="43"/>
      <c r="E35" s="44" t="b">
        <v>0</v>
      </c>
      <c r="F35" s="30" t="b">
        <v>0</v>
      </c>
      <c r="G35" s="3"/>
    </row>
    <row r="36">
      <c r="A36" s="3"/>
      <c r="B36" s="26" t="str">
        <f>'Guide TRGG3R LLC'!B36</f>
        <v/>
      </c>
      <c r="C36" s="26" t="str">
        <f>'Guide TRGG3R LLC'!C36</f>
        <v/>
      </c>
      <c r="D36" s="43"/>
      <c r="E36" s="44" t="b">
        <v>0</v>
      </c>
      <c r="F36" s="30" t="b">
        <v>0</v>
      </c>
      <c r="G36" s="3"/>
    </row>
  </sheetData>
  <mergeCells count="9">
    <mergeCell ref="D2:F2"/>
    <mergeCell ref="B1:F1"/>
    <mergeCell ref="D7:D8"/>
    <mergeCell ref="B7:C8"/>
    <mergeCell ref="E7:E8"/>
    <mergeCell ref="B3:C3"/>
    <mergeCell ref="B2:C2"/>
    <mergeCell ref="F7:F8"/>
    <mergeCell ref="G1:G28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0.43"/>
    <col customWidth="1" min="3" max="3" width="67.0"/>
    <col customWidth="1" min="4" max="4" width="17.57"/>
    <col customWidth="1" min="5" max="5" width="14.29"/>
    <col customWidth="1" min="7" max="7" width="7.71"/>
  </cols>
  <sheetData>
    <row r="1" ht="29.25" customHeight="1">
      <c r="A1" s="3"/>
      <c r="B1" s="6"/>
      <c r="C1" s="7"/>
      <c r="D1" s="7"/>
      <c r="E1" s="7"/>
      <c r="F1" s="7"/>
      <c r="G1" s="3"/>
    </row>
    <row r="2" ht="48.75" customHeight="1">
      <c r="A2" s="3"/>
      <c r="B2" s="9" t="s">
        <v>3</v>
      </c>
      <c r="C2" s="13"/>
      <c r="D2" s="16" t="s">
        <v>30</v>
      </c>
      <c r="E2" s="7"/>
      <c r="F2" s="7"/>
    </row>
    <row r="3">
      <c r="A3" s="3"/>
      <c r="B3" s="18" t="s">
        <v>13</v>
      </c>
      <c r="C3" s="13"/>
      <c r="D3" s="46"/>
      <c r="E3" s="20" t="s">
        <v>14</v>
      </c>
      <c r="F3" s="22" t="s">
        <v>16</v>
      </c>
    </row>
    <row r="4">
      <c r="A4" s="3"/>
      <c r="B4" s="24" t="str">
        <f>'Guide TRGG3R LLC'!B4</f>
        <v>Factom-inc-013</v>
      </c>
      <c r="C4" s="26" t="str">
        <f>'Guide TRGG3R LLC'!C4</f>
        <v>Oracle Master</v>
      </c>
      <c r="D4" s="28"/>
      <c r="E4" s="28" t="b">
        <v>0</v>
      </c>
      <c r="F4" s="30" t="b">
        <v>1</v>
      </c>
    </row>
    <row r="5">
      <c r="A5" s="3"/>
      <c r="B5" s="24" t="str">
        <f>'Guide TRGG3R LLC'!B5</f>
        <v>Factom-inc-014</v>
      </c>
      <c r="C5" s="26" t="str">
        <f>'Guide TRGG3R LLC'!C5</f>
        <v>Anchor Master</v>
      </c>
      <c r="D5" s="28"/>
      <c r="E5" s="28" t="b">
        <v>0</v>
      </c>
      <c r="F5" s="30" t="b">
        <v>1</v>
      </c>
    </row>
    <row r="6">
      <c r="A6" s="3"/>
      <c r="B6" s="24" t="str">
        <f>'Guide TRGG3R LLC'!B6</f>
        <v>Factom Guides-005</v>
      </c>
      <c r="C6" s="26" t="str">
        <f>'Guide TRGG3R LLC'!C6</f>
        <v>Factom Guide Compensation</v>
      </c>
      <c r="D6" s="28"/>
      <c r="E6" s="28" t="b">
        <v>0</v>
      </c>
      <c r="F6" s="30" t="b">
        <v>1</v>
      </c>
    </row>
    <row r="7" ht="17.25" customHeight="1">
      <c r="A7" s="3"/>
      <c r="B7" s="35" t="s">
        <v>46</v>
      </c>
      <c r="C7" s="37"/>
      <c r="D7" s="38" t="s">
        <v>48</v>
      </c>
      <c r="E7" s="38" t="s">
        <v>14</v>
      </c>
      <c r="F7" s="40" t="s">
        <v>16</v>
      </c>
    </row>
    <row r="8" ht="15.0" customHeight="1">
      <c r="A8" s="3"/>
      <c r="B8" s="41"/>
      <c r="C8" s="13"/>
      <c r="D8" s="42"/>
      <c r="E8" s="42"/>
      <c r="F8" s="42"/>
    </row>
    <row r="9">
      <c r="A9" s="3"/>
      <c r="B9" s="24" t="str">
        <f>'Guide TRGG3R LLC'!B9</f>
        <v>Core-Committee-002</v>
      </c>
      <c r="C9" s="26" t="str">
        <f>'Guide TRGG3R LLC'!C9</f>
        <v>Additional Bug Bounty Funding</v>
      </c>
      <c r="D9" s="43">
        <v>19.0</v>
      </c>
      <c r="E9" s="44" t="b">
        <v>0</v>
      </c>
      <c r="F9" s="30" t="b">
        <v>1</v>
      </c>
    </row>
    <row r="10">
      <c r="A10" s="3"/>
      <c r="B10" s="24" t="str">
        <f>'Guide TRGG3R LLC'!B10</f>
        <v>Bedrock-Defacto-001/2</v>
      </c>
      <c r="C10" s="26" t="str">
        <f>'Guide TRGG3R LLC'!C10</f>
        <v>Open Node Enhancement - Leftover Payout</v>
      </c>
      <c r="D10" s="43">
        <v>6.0</v>
      </c>
      <c r="E10" s="44" t="b">
        <v>0</v>
      </c>
      <c r="F10" s="30" t="b">
        <v>1</v>
      </c>
    </row>
    <row r="11">
      <c r="A11" s="3"/>
      <c r="B11" s="24" t="str">
        <f>'Guide TRGG3R LLC'!B11</f>
        <v>Bedrock-CryptoLogic-DeFacto-TFA-003</v>
      </c>
      <c r="C11" s="26" t="str">
        <f>'Guide TRGG3R LLC'!C11</f>
        <v>Open Node Continuity</v>
      </c>
      <c r="D11" s="43">
        <v>5.0</v>
      </c>
      <c r="E11" s="44" t="b">
        <v>0</v>
      </c>
      <c r="F11" s="30" t="b">
        <v>1</v>
      </c>
    </row>
    <row r="12">
      <c r="A12" s="3"/>
      <c r="B12" s="24" t="str">
        <f>'Guide TRGG3R LLC'!B12</f>
        <v>LUCIAP-001</v>
      </c>
      <c r="C12" s="26" t="str">
        <f>'Guide TRGG3R LLC'!C12</f>
        <v>FAT Wallet Ledger Nano Support</v>
      </c>
      <c r="D12" s="43">
        <v>13.0</v>
      </c>
      <c r="E12" s="44" t="b">
        <v>0</v>
      </c>
      <c r="F12" s="30" t="b">
        <v>1</v>
      </c>
    </row>
    <row r="13">
      <c r="A13" s="3"/>
      <c r="B13" s="24" t="str">
        <f>'Guide TRGG3R LLC'!B13</f>
        <v>Go-Immutable-001</v>
      </c>
      <c r="C13" s="26" t="str">
        <f>'Guide TRGG3R LLC'!C13</f>
        <v>Comprehensive Market Strategy &amp; Execution</v>
      </c>
      <c r="D13" s="43">
        <v>21.0</v>
      </c>
      <c r="E13" s="44" t="b">
        <v>0</v>
      </c>
      <c r="F13" s="30" t="b">
        <v>1</v>
      </c>
    </row>
    <row r="14">
      <c r="A14" s="3"/>
      <c r="B14" s="24" t="str">
        <f>'Guide TRGG3R LLC'!B14</f>
        <v>Anchorblock-002</v>
      </c>
      <c r="C14" s="26" t="str">
        <f>'Guide TRGG3R LLC'!C14</f>
        <v>Daily Digest</v>
      </c>
      <c r="D14" s="43">
        <v>9.0</v>
      </c>
      <c r="E14" s="44" t="b">
        <v>0</v>
      </c>
      <c r="F14" s="30" t="b">
        <v>1</v>
      </c>
    </row>
    <row r="15">
      <c r="A15" s="3"/>
      <c r="B15" s="24" t="str">
        <f>'Guide TRGG3R LLC'!B15</f>
        <v>Federate-this-001</v>
      </c>
      <c r="C15" s="26" t="str">
        <f>'Guide TRGG3R LLC'!C15</f>
        <v>Off-Blocks</v>
      </c>
      <c r="D15" s="43">
        <v>25.0</v>
      </c>
      <c r="E15" s="44" t="b">
        <v>0</v>
      </c>
      <c r="F15" s="30" t="b">
        <v>1</v>
      </c>
    </row>
    <row r="16">
      <c r="A16" s="3"/>
      <c r="B16" s="24" t="str">
        <f>'Guide TRGG3R LLC'!B16</f>
        <v>Prestige-IT-002</v>
      </c>
      <c r="C16" s="26" t="str">
        <f>'Guide TRGG3R LLC'!C16</f>
        <v>Topaz Factom Integration</v>
      </c>
      <c r="D16" s="43">
        <v>18.0</v>
      </c>
      <c r="E16" s="44" t="b">
        <v>0</v>
      </c>
      <c r="F16" s="30" t="b">
        <v>1</v>
      </c>
    </row>
    <row r="17">
      <c r="A17" s="3"/>
      <c r="B17" s="24" t="str">
        <f>'Guide TRGG3R LLC'!B17</f>
        <v>Stamp-IT-002</v>
      </c>
      <c r="C17" s="26" t="str">
        <f>'Guide TRGG3R LLC'!C17</f>
        <v>IoT Gateway for Factom®</v>
      </c>
      <c r="D17" s="43">
        <v>16.0</v>
      </c>
      <c r="E17" s="44" t="b">
        <v>0</v>
      </c>
      <c r="F17" s="30" t="b">
        <v>1</v>
      </c>
    </row>
    <row r="18">
      <c r="A18" s="3"/>
      <c r="B18" s="24" t="str">
        <f>'Guide TRGG3R LLC'!B18</f>
        <v>Layertech-002</v>
      </c>
      <c r="C18" s="26" t="str">
        <f>'Guide TRGG3R LLC'!C18</f>
        <v>Core Code Development - Continuation</v>
      </c>
      <c r="D18" s="43">
        <v>4.0</v>
      </c>
      <c r="E18" s="44" t="b">
        <v>0</v>
      </c>
      <c r="F18" s="30" t="b">
        <v>1</v>
      </c>
    </row>
    <row r="19">
      <c r="A19" s="3"/>
      <c r="B19" s="24" t="str">
        <f>'Guide TRGG3R LLC'!B19</f>
        <v>Factomize-003</v>
      </c>
      <c r="C19" s="26" t="str">
        <f>'Guide TRGG3R LLC'!C19</f>
        <v>Automated Grant System</v>
      </c>
      <c r="D19" s="43">
        <v>17.0</v>
      </c>
      <c r="E19" s="44" t="b">
        <v>0</v>
      </c>
      <c r="F19" s="30" t="b">
        <v>1</v>
      </c>
    </row>
    <row r="20">
      <c r="A20" s="3"/>
      <c r="B20" s="24" t="str">
        <f>'Guide TRGG3R LLC'!B20</f>
        <v>Defacto-001/2</v>
      </c>
      <c r="C20" s="26" t="str">
        <f>'Guide TRGG3R LLC'!C20</f>
        <v>Factom Open API - Sprint 2 (Admin API, Web UI, Callbacks)</v>
      </c>
      <c r="D20" s="43">
        <v>7.0</v>
      </c>
      <c r="E20" s="44" t="b">
        <v>0</v>
      </c>
      <c r="F20" s="30" t="b">
        <v>1</v>
      </c>
    </row>
    <row r="21">
      <c r="A21" s="3"/>
      <c r="B21" s="24" t="str">
        <f>'Guide TRGG3R LLC'!B21</f>
        <v>Sphereon-003</v>
      </c>
      <c r="C21" s="26" t="str">
        <f>'Guide TRGG3R LLC'!C21</f>
        <v>Core Development Continuation</v>
      </c>
      <c r="D21" s="43">
        <v>3.0</v>
      </c>
      <c r="E21" s="44" t="b">
        <v>0</v>
      </c>
      <c r="F21" s="30" t="b">
        <v>1</v>
      </c>
    </row>
    <row r="22">
      <c r="A22" s="3"/>
      <c r="B22" s="24" t="str">
        <f>'Guide TRGG3R LLC'!B22</f>
        <v>Sphereon-004</v>
      </c>
      <c r="C22" s="26" t="str">
        <f>'Guide TRGG3R LLC'!C22</f>
        <v>Integration of DAML with Factom® Protocol</v>
      </c>
      <c r="D22" s="43">
        <v>22.0</v>
      </c>
      <c r="E22" s="44" t="b">
        <v>0</v>
      </c>
      <c r="F22" s="30" t="b">
        <v>1</v>
      </c>
    </row>
    <row r="23">
      <c r="A23" s="3"/>
      <c r="B23" s="24" t="str">
        <f>'Guide TRGG3R LLC'!B23</f>
        <v>Sphereon-005</v>
      </c>
      <c r="C23" s="26" t="str">
        <f>'Guide TRGG3R LLC'!C23</f>
        <v>Factom® Badges</v>
      </c>
      <c r="D23" s="43">
        <v>24.0</v>
      </c>
      <c r="E23" s="44" t="b">
        <v>0</v>
      </c>
      <c r="F23" s="30" t="b">
        <v>1</v>
      </c>
    </row>
    <row r="24">
      <c r="A24" s="3"/>
      <c r="B24" s="24" t="str">
        <f>'Guide TRGG3R LLC'!B24</f>
        <v>BIF-007</v>
      </c>
      <c r="C24" s="26" t="str">
        <f>'Guide TRGG3R LLC'!C24</f>
        <v>Identity, DID and signing FIPs</v>
      </c>
      <c r="D24" s="43">
        <v>26.0</v>
      </c>
      <c r="E24" s="44" t="b">
        <v>1</v>
      </c>
      <c r="F24" s="30" t="b">
        <v>1</v>
      </c>
    </row>
    <row r="25">
      <c r="A25" s="3"/>
      <c r="B25" s="24" t="str">
        <f>'Guide TRGG3R LLC'!B25</f>
        <v>Factomize-004</v>
      </c>
      <c r="C25" s="26" t="str">
        <f>'Guide TRGG3R LLC'!C25</f>
        <v>Core Development </v>
      </c>
      <c r="D25" s="43">
        <v>2.0</v>
      </c>
      <c r="E25" s="44" t="b">
        <v>0</v>
      </c>
      <c r="F25" s="30" t="b">
        <v>1</v>
      </c>
    </row>
    <row r="26">
      <c r="A26" s="3"/>
      <c r="B26" s="24" t="str">
        <f>'Guide TRGG3R LLC'!B26</f>
        <v>Factom-inc-015</v>
      </c>
      <c r="C26" s="26" t="str">
        <f>'Guide TRGG3R LLC'!C26</f>
        <v>Protocol Development</v>
      </c>
      <c r="D26" s="43">
        <v>1.0</v>
      </c>
      <c r="E26" s="44" t="b">
        <v>0</v>
      </c>
      <c r="F26" s="30" t="b">
        <v>1</v>
      </c>
    </row>
    <row r="27">
      <c r="A27" s="3"/>
      <c r="B27" s="24" t="str">
        <f>'Guide TRGG3R LLC'!B27</f>
        <v>TFA-002</v>
      </c>
      <c r="C27" s="26" t="str">
        <f>'Guide TRGG3R LLC'!C27</f>
        <v>FAT-integration into TFA-Explorer</v>
      </c>
      <c r="D27" s="43">
        <v>12.0</v>
      </c>
      <c r="E27" s="44" t="b">
        <v>0</v>
      </c>
      <c r="F27" s="30" t="b">
        <v>1</v>
      </c>
    </row>
    <row r="28">
      <c r="A28" s="3"/>
      <c r="B28" s="24" t="str">
        <f>'Guide TRGG3R LLC'!B28</f>
        <v>Triall-002</v>
      </c>
      <c r="C28" s="26" t="str">
        <f>'Guide TRGG3R LLC'!C28</f>
        <v>Decentralized Identifiers (DIDs) integration for Alfresco</v>
      </c>
      <c r="D28" s="43">
        <v>23.0</v>
      </c>
      <c r="E28" s="44" t="b">
        <v>0</v>
      </c>
      <c r="F28" s="30" t="b">
        <v>1</v>
      </c>
    </row>
    <row r="29">
      <c r="A29" s="3"/>
      <c r="B29" s="24" t="str">
        <f>'Guide TRGG3R LLC'!B29</f>
        <v>HashNStore-001</v>
      </c>
      <c r="C29" s="26" t="str">
        <f>'Guide TRGG3R LLC'!C29</f>
        <v>Chrome Extension for Ledger Nano</v>
      </c>
      <c r="D29" s="43">
        <v>15.0</v>
      </c>
      <c r="E29" s="44" t="b">
        <v>0</v>
      </c>
      <c r="F29" s="30" t="b">
        <v>1</v>
      </c>
      <c r="G29" s="3"/>
    </row>
    <row r="30">
      <c r="A30" s="3"/>
      <c r="B30" s="24" t="str">
        <f>'Guide TRGG3R LLC'!B30</f>
        <v>DBGrow-004</v>
      </c>
      <c r="C30" s="26" t="str">
        <f>'Guide TRGG3R LLC'!C30</f>
        <v>FAT Development 3</v>
      </c>
      <c r="D30" s="43">
        <v>10.0</v>
      </c>
      <c r="E30" s="44" t="b">
        <v>0</v>
      </c>
      <c r="F30" s="30" t="b">
        <v>1</v>
      </c>
      <c r="G30" s="3"/>
    </row>
    <row r="31">
      <c r="A31" s="3"/>
      <c r="B31" s="24" t="str">
        <f>'Guide TRGG3R LLC'!B31</f>
        <v>DBGrow-Factom-001</v>
      </c>
      <c r="C31" s="26" t="str">
        <f>'Guide TRGG3R LLC'!C31</f>
        <v>FAT Smart Contracts</v>
      </c>
      <c r="D31" s="43">
        <v>11.0</v>
      </c>
      <c r="E31" s="44" t="b">
        <v>0</v>
      </c>
      <c r="F31" s="30" t="b">
        <v>1</v>
      </c>
      <c r="G31" s="3"/>
    </row>
    <row r="32">
      <c r="A32" s="3"/>
      <c r="B32" s="24" t="str">
        <f>'Guide TRGG3R LLC'!B32</f>
        <v>BIF-Factomatic-003</v>
      </c>
      <c r="C32" s="26" t="str">
        <f>'Guide TRGG3R LLC'!C32</f>
        <v>Verifiable Claims FIP</v>
      </c>
      <c r="D32" s="43">
        <v>8.0</v>
      </c>
      <c r="E32" s="44" t="b">
        <v>0</v>
      </c>
      <c r="F32" s="30" t="b">
        <v>1</v>
      </c>
      <c r="G32" s="3"/>
    </row>
    <row r="33">
      <c r="A33" s="3"/>
      <c r="B33" s="24" t="str">
        <f>'Guide TRGG3R LLC'!B33</f>
        <v>Target Audience Explainer Videos-001</v>
      </c>
      <c r="C33" s="26" t="str">
        <f>'Guide TRGG3R LLC'!C33</f>
        <v>Target Audience Explainer Videos </v>
      </c>
      <c r="D33" s="43">
        <v>20.0</v>
      </c>
      <c r="E33" s="44" t="b">
        <v>0</v>
      </c>
      <c r="F33" s="30" t="b">
        <v>1</v>
      </c>
      <c r="G33" s="3"/>
    </row>
    <row r="34">
      <c r="A34" s="3"/>
      <c r="B34" s="24" t="str">
        <f>'Guide TRGG3R LLC'!B34</f>
        <v>TFA-001</v>
      </c>
      <c r="C34" s="26" t="str">
        <f>'Guide TRGG3R LLC'!C34</f>
        <v>FAT Firmware Upgrade for Ledger Nano S/X</v>
      </c>
      <c r="D34" s="43">
        <v>14.0</v>
      </c>
      <c r="E34" s="44" t="b">
        <v>0</v>
      </c>
      <c r="F34" s="30" t="b">
        <v>1</v>
      </c>
      <c r="G34" s="3"/>
    </row>
    <row r="35">
      <c r="A35" s="3"/>
      <c r="B35" s="26" t="str">
        <f>'Guide TRGG3R LLC'!B35</f>
        <v/>
      </c>
      <c r="C35" s="26" t="str">
        <f>'Guide TRGG3R LLC'!C35</f>
        <v/>
      </c>
      <c r="D35" s="43"/>
      <c r="E35" s="44" t="b">
        <v>0</v>
      </c>
      <c r="F35" s="30" t="b">
        <v>0</v>
      </c>
      <c r="G35" s="3"/>
    </row>
    <row r="36">
      <c r="A36" s="3"/>
      <c r="B36" s="26" t="str">
        <f>'Guide TRGG3R LLC'!B36</f>
        <v/>
      </c>
      <c r="C36" s="26" t="str">
        <f>'Guide TRGG3R LLC'!C36</f>
        <v/>
      </c>
      <c r="D36" s="43"/>
      <c r="E36" s="44" t="b">
        <v>0</v>
      </c>
      <c r="F36" s="30" t="b">
        <v>0</v>
      </c>
      <c r="G36" s="3"/>
    </row>
  </sheetData>
  <mergeCells count="9">
    <mergeCell ref="D7:D8"/>
    <mergeCell ref="B7:C8"/>
    <mergeCell ref="E7:E8"/>
    <mergeCell ref="B3:C3"/>
    <mergeCell ref="B2:C2"/>
    <mergeCell ref="D2:F2"/>
    <mergeCell ref="B1:F1"/>
    <mergeCell ref="F7:F8"/>
    <mergeCell ref="G1:G28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4.43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3"/>
      <c r="B1" s="6"/>
      <c r="C1" s="7"/>
      <c r="D1" s="7"/>
      <c r="E1" s="7"/>
      <c r="F1" s="7"/>
      <c r="G1" s="3"/>
    </row>
    <row r="2" ht="48.75" customHeight="1">
      <c r="A2" s="3"/>
      <c r="B2" s="9" t="s">
        <v>3</v>
      </c>
      <c r="C2" s="13"/>
      <c r="D2" s="16" t="s">
        <v>31</v>
      </c>
      <c r="E2" s="7"/>
      <c r="F2" s="7"/>
    </row>
    <row r="3">
      <c r="A3" s="3"/>
      <c r="B3" s="18" t="s">
        <v>13</v>
      </c>
      <c r="C3" s="13"/>
      <c r="D3" s="46"/>
      <c r="E3" s="20" t="s">
        <v>14</v>
      </c>
      <c r="F3" s="22" t="s">
        <v>16</v>
      </c>
    </row>
    <row r="4">
      <c r="A4" s="3"/>
      <c r="B4" s="24" t="str">
        <f>'Guide TRGG3R LLC'!B4</f>
        <v>Factom-inc-013</v>
      </c>
      <c r="C4" s="26" t="str">
        <f>'Guide TRGG3R LLC'!C4</f>
        <v>Oracle Master</v>
      </c>
      <c r="D4" s="28"/>
      <c r="E4" s="28" t="b">
        <v>0</v>
      </c>
      <c r="F4" s="30" t="b">
        <v>1</v>
      </c>
    </row>
    <row r="5">
      <c r="A5" s="3"/>
      <c r="B5" s="24" t="str">
        <f>'Guide TRGG3R LLC'!B5</f>
        <v>Factom-inc-014</v>
      </c>
      <c r="C5" s="26" t="str">
        <f>'Guide TRGG3R LLC'!C5</f>
        <v>Anchor Master</v>
      </c>
      <c r="D5" s="28"/>
      <c r="E5" s="28" t="b">
        <v>0</v>
      </c>
      <c r="F5" s="30" t="b">
        <v>1</v>
      </c>
    </row>
    <row r="6">
      <c r="A6" s="3"/>
      <c r="B6" s="24" t="str">
        <f>'Guide TRGG3R LLC'!B6</f>
        <v>Factom Guides-005</v>
      </c>
      <c r="C6" s="26" t="str">
        <f>'Guide TRGG3R LLC'!C6</f>
        <v>Factom Guide Compensation</v>
      </c>
      <c r="D6" s="28"/>
      <c r="E6" s="28" t="b">
        <v>0</v>
      </c>
      <c r="F6" s="30" t="b">
        <v>1</v>
      </c>
    </row>
    <row r="7" ht="17.25" customHeight="1">
      <c r="A7" s="3"/>
      <c r="B7" s="35" t="s">
        <v>46</v>
      </c>
      <c r="C7" s="37"/>
      <c r="D7" s="38" t="s">
        <v>48</v>
      </c>
      <c r="E7" s="38" t="s">
        <v>14</v>
      </c>
      <c r="F7" s="40" t="s">
        <v>16</v>
      </c>
    </row>
    <row r="8" ht="15.0" customHeight="1">
      <c r="A8" s="3"/>
      <c r="B8" s="41"/>
      <c r="C8" s="13"/>
      <c r="D8" s="42"/>
      <c r="E8" s="42"/>
      <c r="F8" s="42"/>
    </row>
    <row r="9">
      <c r="A9" s="3"/>
      <c r="B9" s="24" t="str">
        <f>'Guide TRGG3R LLC'!B9</f>
        <v>Core-Committee-002</v>
      </c>
      <c r="C9" s="26" t="str">
        <f>'Guide TRGG3R LLC'!C9</f>
        <v>Additional Bug Bounty Funding</v>
      </c>
      <c r="D9" s="43">
        <v>20.0</v>
      </c>
      <c r="E9" s="44" t="b">
        <v>0</v>
      </c>
      <c r="F9" s="30" t="b">
        <v>1</v>
      </c>
    </row>
    <row r="10">
      <c r="A10" s="3"/>
      <c r="B10" s="24" t="str">
        <f>'Guide TRGG3R LLC'!B10</f>
        <v>Bedrock-Defacto-001/2</v>
      </c>
      <c r="C10" s="26" t="str">
        <f>'Guide TRGG3R LLC'!C10</f>
        <v>Open Node Enhancement - Leftover Payout</v>
      </c>
      <c r="D10" s="43">
        <v>12.0</v>
      </c>
      <c r="E10" s="44" t="b">
        <v>0</v>
      </c>
      <c r="F10" s="30" t="b">
        <v>1</v>
      </c>
    </row>
    <row r="11">
      <c r="A11" s="3"/>
      <c r="B11" s="24" t="str">
        <f>'Guide TRGG3R LLC'!B11</f>
        <v>Bedrock-CryptoLogic-DeFacto-TFA-003</v>
      </c>
      <c r="C11" s="26" t="str">
        <f>'Guide TRGG3R LLC'!C11</f>
        <v>Open Node Continuity</v>
      </c>
      <c r="D11" s="43">
        <v>7.0</v>
      </c>
      <c r="E11" s="44" t="b">
        <v>0</v>
      </c>
      <c r="F11" s="30" t="b">
        <v>1</v>
      </c>
    </row>
    <row r="12">
      <c r="A12" s="3"/>
      <c r="B12" s="24" t="str">
        <f>'Guide TRGG3R LLC'!B12</f>
        <v>LUCIAP-001</v>
      </c>
      <c r="C12" s="26" t="str">
        <f>'Guide TRGG3R LLC'!C12</f>
        <v>FAT Wallet Ledger Nano Support</v>
      </c>
      <c r="D12" s="43">
        <v>16.0</v>
      </c>
      <c r="E12" s="44" t="b">
        <v>0</v>
      </c>
      <c r="F12" s="30" t="b">
        <v>1</v>
      </c>
    </row>
    <row r="13">
      <c r="A13" s="3"/>
      <c r="B13" s="24" t="str">
        <f>'Guide TRGG3R LLC'!B13</f>
        <v>Go-Immutable-001</v>
      </c>
      <c r="C13" s="26" t="str">
        <f>'Guide TRGG3R LLC'!C13</f>
        <v>Comprehensive Market Strategy &amp; Execution</v>
      </c>
      <c r="D13" s="43">
        <v>21.0</v>
      </c>
      <c r="E13" s="44" t="b">
        <v>0</v>
      </c>
      <c r="F13" s="30" t="b">
        <v>1</v>
      </c>
    </row>
    <row r="14">
      <c r="A14" s="3"/>
      <c r="B14" s="24" t="str">
        <f>'Guide TRGG3R LLC'!B14</f>
        <v>Anchorblock-002</v>
      </c>
      <c r="C14" s="26" t="str">
        <f>'Guide TRGG3R LLC'!C14</f>
        <v>Daily Digest</v>
      </c>
      <c r="D14" s="43">
        <v>9.0</v>
      </c>
      <c r="E14" s="44" t="b">
        <v>0</v>
      </c>
      <c r="F14" s="30" t="b">
        <v>1</v>
      </c>
    </row>
    <row r="15">
      <c r="A15" s="3"/>
      <c r="B15" s="24" t="str">
        <f>'Guide TRGG3R LLC'!B15</f>
        <v>Federate-this-001</v>
      </c>
      <c r="C15" s="26" t="str">
        <f>'Guide TRGG3R LLC'!C15</f>
        <v>Off-Blocks</v>
      </c>
      <c r="D15" s="43">
        <v>5.0</v>
      </c>
      <c r="E15" s="44" t="b">
        <v>0</v>
      </c>
      <c r="F15" s="30" t="b">
        <v>1</v>
      </c>
    </row>
    <row r="16">
      <c r="A16" s="3"/>
      <c r="B16" s="24" t="str">
        <f>'Guide TRGG3R LLC'!B16</f>
        <v>Prestige-IT-002</v>
      </c>
      <c r="C16" s="26" t="str">
        <f>'Guide TRGG3R LLC'!C16</f>
        <v>Topaz Factom Integration</v>
      </c>
      <c r="D16" s="43">
        <v>26.0</v>
      </c>
      <c r="E16" s="44" t="b">
        <v>0</v>
      </c>
      <c r="F16" s="30" t="b">
        <v>1</v>
      </c>
    </row>
    <row r="17">
      <c r="A17" s="3"/>
      <c r="B17" s="24" t="str">
        <f>'Guide TRGG3R LLC'!B17</f>
        <v>Stamp-IT-002</v>
      </c>
      <c r="C17" s="26" t="str">
        <f>'Guide TRGG3R LLC'!C17</f>
        <v>IoT Gateway for Factom®</v>
      </c>
      <c r="D17" s="43">
        <v>22.0</v>
      </c>
      <c r="E17" s="44" t="b">
        <v>0</v>
      </c>
      <c r="F17" s="30" t="b">
        <v>1</v>
      </c>
    </row>
    <row r="18">
      <c r="A18" s="3"/>
      <c r="B18" s="24" t="str">
        <f>'Guide TRGG3R LLC'!B18</f>
        <v>Layertech-002</v>
      </c>
      <c r="C18" s="26" t="str">
        <f>'Guide TRGG3R LLC'!C18</f>
        <v>Core Code Development - Continuation</v>
      </c>
      <c r="D18" s="43">
        <v>11.0</v>
      </c>
      <c r="E18" s="44" t="b">
        <v>0</v>
      </c>
      <c r="F18" s="30" t="b">
        <v>1</v>
      </c>
    </row>
    <row r="19">
      <c r="A19" s="3"/>
      <c r="B19" s="24" t="str">
        <f>'Guide TRGG3R LLC'!B19</f>
        <v>Factomize-003</v>
      </c>
      <c r="C19" s="26" t="str">
        <f>'Guide TRGG3R LLC'!C19</f>
        <v>Automated Grant System</v>
      </c>
      <c r="D19" s="43">
        <v>4.0</v>
      </c>
      <c r="E19" s="44" t="b">
        <v>0</v>
      </c>
      <c r="F19" s="30" t="b">
        <v>1</v>
      </c>
    </row>
    <row r="20">
      <c r="A20" s="3"/>
      <c r="B20" s="24" t="str">
        <f>'Guide TRGG3R LLC'!B20</f>
        <v>Defacto-001/2</v>
      </c>
      <c r="C20" s="26" t="str">
        <f>'Guide TRGG3R LLC'!C20</f>
        <v>Factom Open API - Sprint 2 (Admin API, Web UI, Callbacks)</v>
      </c>
      <c r="D20" s="43">
        <v>6.0</v>
      </c>
      <c r="E20" s="44" t="b">
        <v>0</v>
      </c>
      <c r="F20" s="30" t="b">
        <v>1</v>
      </c>
    </row>
    <row r="21">
      <c r="A21" s="3"/>
      <c r="B21" s="24" t="str">
        <f>'Guide TRGG3R LLC'!B21</f>
        <v>Sphereon-003</v>
      </c>
      <c r="C21" s="26" t="str">
        <f>'Guide TRGG3R LLC'!C21</f>
        <v>Core Development Continuation</v>
      </c>
      <c r="D21" s="43">
        <v>10.0</v>
      </c>
      <c r="E21" s="44" t="b">
        <v>0</v>
      </c>
      <c r="F21" s="30" t="b">
        <v>1</v>
      </c>
    </row>
    <row r="22">
      <c r="A22" s="3"/>
      <c r="B22" s="24" t="str">
        <f>'Guide TRGG3R LLC'!B22</f>
        <v>Sphereon-004</v>
      </c>
      <c r="C22" s="26" t="str">
        <f>'Guide TRGG3R LLC'!C22</f>
        <v>Integration of DAML with Factom® Protocol</v>
      </c>
      <c r="D22" s="43">
        <v>14.0</v>
      </c>
      <c r="E22" s="44" t="b">
        <v>0</v>
      </c>
      <c r="F22" s="30" t="b">
        <v>1</v>
      </c>
    </row>
    <row r="23">
      <c r="A23" s="3"/>
      <c r="B23" s="24" t="str">
        <f>'Guide TRGG3R LLC'!B23</f>
        <v>Sphereon-005</v>
      </c>
      <c r="C23" s="26" t="str">
        <f>'Guide TRGG3R LLC'!C23</f>
        <v>Factom® Badges</v>
      </c>
      <c r="D23" s="43">
        <v>23.0</v>
      </c>
      <c r="E23" s="44" t="b">
        <v>0</v>
      </c>
      <c r="F23" s="30" t="b">
        <v>1</v>
      </c>
    </row>
    <row r="24">
      <c r="A24" s="3"/>
      <c r="B24" s="24" t="str">
        <f>'Guide TRGG3R LLC'!B24</f>
        <v>BIF-007</v>
      </c>
      <c r="C24" s="26" t="str">
        <f>'Guide TRGG3R LLC'!C24</f>
        <v>Identity, DID and signing FIPs</v>
      </c>
      <c r="D24" s="43">
        <v>18.0</v>
      </c>
      <c r="E24" s="44" t="b">
        <v>0</v>
      </c>
      <c r="F24" s="30" t="b">
        <v>1</v>
      </c>
    </row>
    <row r="25">
      <c r="A25" s="3"/>
      <c r="B25" s="24" t="str">
        <f>'Guide TRGG3R LLC'!B25</f>
        <v>Factomize-004</v>
      </c>
      <c r="C25" s="26" t="str">
        <f>'Guide TRGG3R LLC'!C25</f>
        <v>Core Development </v>
      </c>
      <c r="D25" s="43">
        <v>2.0</v>
      </c>
      <c r="E25" s="44" t="b">
        <v>0</v>
      </c>
      <c r="F25" s="30" t="b">
        <v>1</v>
      </c>
    </row>
    <row r="26">
      <c r="A26" s="3"/>
      <c r="B26" s="24" t="str">
        <f>'Guide TRGG3R LLC'!B26</f>
        <v>Factom-inc-015</v>
      </c>
      <c r="C26" s="26" t="str">
        <f>'Guide TRGG3R LLC'!C26</f>
        <v>Protocol Development</v>
      </c>
      <c r="D26" s="43">
        <v>1.0</v>
      </c>
      <c r="E26" s="44" t="b">
        <v>0</v>
      </c>
      <c r="F26" s="30" t="b">
        <v>1</v>
      </c>
    </row>
    <row r="27">
      <c r="A27" s="3"/>
      <c r="B27" s="24" t="str">
        <f>'Guide TRGG3R LLC'!B27</f>
        <v>TFA-002</v>
      </c>
      <c r="C27" s="26" t="str">
        <f>'Guide TRGG3R LLC'!C27</f>
        <v>FAT-integration into TFA-Explorer</v>
      </c>
      <c r="D27" s="43">
        <v>19.0</v>
      </c>
      <c r="E27" s="44" t="b">
        <v>0</v>
      </c>
      <c r="F27" s="30" t="b">
        <v>1</v>
      </c>
    </row>
    <row r="28">
      <c r="A28" s="3"/>
      <c r="B28" s="24" t="str">
        <f>'Guide TRGG3R LLC'!B28</f>
        <v>Triall-002</v>
      </c>
      <c r="C28" s="26" t="str">
        <f>'Guide TRGG3R LLC'!C28</f>
        <v>Decentralized Identifiers (DIDs) integration for Alfresco</v>
      </c>
      <c r="D28" s="43">
        <v>13.0</v>
      </c>
      <c r="E28" s="44" t="b">
        <v>0</v>
      </c>
      <c r="F28" s="30" t="b">
        <v>1</v>
      </c>
    </row>
    <row r="29">
      <c r="A29" s="3"/>
      <c r="B29" s="24" t="str">
        <f>'Guide TRGG3R LLC'!B29</f>
        <v>HashNStore-001</v>
      </c>
      <c r="C29" s="26" t="str">
        <f>'Guide TRGG3R LLC'!C29</f>
        <v>Chrome Extension for Ledger Nano</v>
      </c>
      <c r="D29" s="43">
        <v>25.0</v>
      </c>
      <c r="E29" s="44" t="b">
        <v>0</v>
      </c>
      <c r="F29" s="30" t="b">
        <v>1</v>
      </c>
      <c r="G29" s="3"/>
    </row>
    <row r="30">
      <c r="A30" s="3"/>
      <c r="B30" s="24" t="str">
        <f>'Guide TRGG3R LLC'!B30</f>
        <v>DBGrow-004</v>
      </c>
      <c r="C30" s="26" t="str">
        <f>'Guide TRGG3R LLC'!C30</f>
        <v>FAT Development 3</v>
      </c>
      <c r="D30" s="43">
        <v>3.0</v>
      </c>
      <c r="E30" s="44" t="b">
        <v>0</v>
      </c>
      <c r="F30" s="30" t="b">
        <v>1</v>
      </c>
      <c r="G30" s="3"/>
    </row>
    <row r="31">
      <c r="A31" s="3"/>
      <c r="B31" s="24" t="str">
        <f>'Guide TRGG3R LLC'!B31</f>
        <v>DBGrow-Factom-001</v>
      </c>
      <c r="C31" s="26" t="str">
        <f>'Guide TRGG3R LLC'!C31</f>
        <v>FAT Smart Contracts</v>
      </c>
      <c r="D31" s="43">
        <v>15.0</v>
      </c>
      <c r="E31" s="44" t="b">
        <v>0</v>
      </c>
      <c r="F31" s="30" t="b">
        <v>1</v>
      </c>
      <c r="G31" s="3"/>
    </row>
    <row r="32">
      <c r="A32" s="3"/>
      <c r="B32" s="24" t="str">
        <f>'Guide TRGG3R LLC'!B32</f>
        <v>BIF-Factomatic-003</v>
      </c>
      <c r="C32" s="26" t="str">
        <f>'Guide TRGG3R LLC'!C32</f>
        <v>Verifiable Claims FIP</v>
      </c>
      <c r="D32" s="43">
        <v>8.0</v>
      </c>
      <c r="E32" s="44" t="b">
        <v>0</v>
      </c>
      <c r="F32" s="30" t="b">
        <v>1</v>
      </c>
      <c r="G32" s="3"/>
    </row>
    <row r="33">
      <c r="A33" s="3"/>
      <c r="B33" s="24" t="str">
        <f>'Guide TRGG3R LLC'!B33</f>
        <v>Target Audience Explainer Videos-001</v>
      </c>
      <c r="C33" s="26" t="str">
        <f>'Guide TRGG3R LLC'!C33</f>
        <v>Target Audience Explainer Videos </v>
      </c>
      <c r="D33" s="43">
        <v>24.0</v>
      </c>
      <c r="E33" s="44" t="b">
        <v>0</v>
      </c>
      <c r="F33" s="30" t="b">
        <v>1</v>
      </c>
      <c r="G33" s="3"/>
    </row>
    <row r="34">
      <c r="A34" s="3"/>
      <c r="B34" s="24" t="str">
        <f>'Guide TRGG3R LLC'!B34</f>
        <v>TFA-001</v>
      </c>
      <c r="C34" s="26" t="str">
        <f>'Guide TRGG3R LLC'!C34</f>
        <v>FAT Firmware Upgrade for Ledger Nano S/X</v>
      </c>
      <c r="D34" s="43">
        <v>17.0</v>
      </c>
      <c r="E34" s="44" t="b">
        <v>0</v>
      </c>
      <c r="F34" s="30" t="b">
        <v>1</v>
      </c>
      <c r="G34" s="3"/>
    </row>
    <row r="35">
      <c r="A35" s="3"/>
      <c r="B35" s="26" t="str">
        <f>'Guide TRGG3R LLC'!B35</f>
        <v/>
      </c>
      <c r="C35" s="26" t="str">
        <f>'Guide TRGG3R LLC'!C35</f>
        <v/>
      </c>
      <c r="D35" s="43"/>
      <c r="E35" s="44" t="b">
        <v>0</v>
      </c>
      <c r="F35" s="30" t="b">
        <v>0</v>
      </c>
      <c r="G35" s="3"/>
    </row>
    <row r="36">
      <c r="A36" s="3"/>
      <c r="B36" s="26" t="str">
        <f>'Guide TRGG3R LLC'!B36</f>
        <v/>
      </c>
      <c r="C36" s="26" t="str">
        <f>'Guide TRGG3R LLC'!C36</f>
        <v/>
      </c>
      <c r="D36" s="43"/>
      <c r="E36" s="44" t="b">
        <v>0</v>
      </c>
      <c r="F36" s="30" t="b">
        <v>0</v>
      </c>
      <c r="G36" s="3"/>
    </row>
  </sheetData>
  <mergeCells count="9">
    <mergeCell ref="D2:F2"/>
    <mergeCell ref="B1:F1"/>
    <mergeCell ref="D7:D8"/>
    <mergeCell ref="B7:C8"/>
    <mergeCell ref="E7:E8"/>
    <mergeCell ref="B3:C3"/>
    <mergeCell ref="B2:C2"/>
    <mergeCell ref="F7:F8"/>
    <mergeCell ref="G1:G28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4.0"/>
    <col customWidth="1" min="3" max="3" width="63.71"/>
    <col customWidth="1" min="4" max="4" width="17.57"/>
    <col customWidth="1" min="5" max="5" width="14.29"/>
    <col customWidth="1" min="7" max="7" width="7.71"/>
  </cols>
  <sheetData>
    <row r="1" ht="29.25" customHeight="1">
      <c r="A1" s="3"/>
      <c r="B1" s="6"/>
      <c r="C1" s="7"/>
      <c r="D1" s="7"/>
      <c r="E1" s="7"/>
      <c r="F1" s="7"/>
      <c r="G1" s="3"/>
    </row>
    <row r="2" ht="48.75" customHeight="1">
      <c r="A2" s="3"/>
      <c r="B2" s="9" t="s">
        <v>3</v>
      </c>
      <c r="C2" s="13"/>
      <c r="D2" s="16" t="s">
        <v>32</v>
      </c>
      <c r="E2" s="7"/>
      <c r="F2" s="7"/>
    </row>
    <row r="3">
      <c r="A3" s="3"/>
      <c r="B3" s="18" t="s">
        <v>13</v>
      </c>
      <c r="C3" s="13"/>
      <c r="D3" s="46"/>
      <c r="E3" s="20" t="s">
        <v>14</v>
      </c>
      <c r="F3" s="22" t="s">
        <v>16</v>
      </c>
    </row>
    <row r="4">
      <c r="A4" s="3"/>
      <c r="B4" s="24" t="str">
        <f>'Guide TRGG3R LLC'!B4</f>
        <v>Factom-inc-013</v>
      </c>
      <c r="C4" s="26" t="str">
        <f>'Guide TRGG3R LLC'!C4</f>
        <v>Oracle Master</v>
      </c>
      <c r="D4" s="28"/>
      <c r="E4" s="28" t="b">
        <v>0</v>
      </c>
      <c r="F4" s="30" t="b">
        <v>1</v>
      </c>
    </row>
    <row r="5">
      <c r="A5" s="3"/>
      <c r="B5" s="24" t="str">
        <f>'Guide TRGG3R LLC'!B5</f>
        <v>Factom-inc-014</v>
      </c>
      <c r="C5" s="26" t="str">
        <f>'Guide TRGG3R LLC'!C5</f>
        <v>Anchor Master</v>
      </c>
      <c r="D5" s="28"/>
      <c r="E5" s="28" t="b">
        <v>0</v>
      </c>
      <c r="F5" s="30" t="b">
        <v>1</v>
      </c>
    </row>
    <row r="6">
      <c r="A6" s="3"/>
      <c r="B6" s="24" t="str">
        <f>'Guide TRGG3R LLC'!B6</f>
        <v>Factom Guides-005</v>
      </c>
      <c r="C6" s="26" t="str">
        <f>'Guide TRGG3R LLC'!C6</f>
        <v>Factom Guide Compensation</v>
      </c>
      <c r="D6" s="28"/>
      <c r="E6" s="28" t="b">
        <v>0</v>
      </c>
      <c r="F6" s="30" t="b">
        <v>1</v>
      </c>
    </row>
    <row r="7" ht="17.25" customHeight="1">
      <c r="A7" s="3"/>
      <c r="B7" s="35" t="s">
        <v>46</v>
      </c>
      <c r="C7" s="37"/>
      <c r="D7" s="38" t="s">
        <v>48</v>
      </c>
      <c r="E7" s="38" t="s">
        <v>14</v>
      </c>
      <c r="F7" s="40" t="s">
        <v>16</v>
      </c>
    </row>
    <row r="8" ht="15.0" customHeight="1">
      <c r="A8" s="3"/>
      <c r="B8" s="41"/>
      <c r="C8" s="13"/>
      <c r="D8" s="42"/>
      <c r="E8" s="42"/>
      <c r="F8" s="42"/>
    </row>
    <row r="9">
      <c r="A9" s="3"/>
      <c r="B9" s="24" t="str">
        <f>'Guide TRGG3R LLC'!B9</f>
        <v>Core-Committee-002</v>
      </c>
      <c r="C9" s="26" t="str">
        <f>'Guide TRGG3R LLC'!C9</f>
        <v>Additional Bug Bounty Funding</v>
      </c>
      <c r="D9" s="43">
        <v>3.0</v>
      </c>
      <c r="E9" s="44" t="b">
        <v>0</v>
      </c>
      <c r="F9" s="30" t="b">
        <v>1</v>
      </c>
    </row>
    <row r="10">
      <c r="A10" s="3"/>
      <c r="B10" s="24" t="str">
        <f>'Guide TRGG3R LLC'!B10</f>
        <v>Bedrock-Defacto-001/2</v>
      </c>
      <c r="C10" s="26" t="str">
        <f>'Guide TRGG3R LLC'!C10</f>
        <v>Open Node Enhancement - Leftover Payout</v>
      </c>
      <c r="D10" s="43">
        <v>22.0</v>
      </c>
      <c r="E10" s="44" t="b">
        <v>0</v>
      </c>
      <c r="F10" s="30" t="b">
        <v>1</v>
      </c>
    </row>
    <row r="11">
      <c r="A11" s="3"/>
      <c r="B11" s="24" t="str">
        <f>'Guide TRGG3R LLC'!B11</f>
        <v>Bedrock-CryptoLogic-DeFacto-TFA-003</v>
      </c>
      <c r="C11" s="26" t="str">
        <f>'Guide TRGG3R LLC'!C11</f>
        <v>Open Node Continuity</v>
      </c>
      <c r="D11" s="43">
        <v>5.0</v>
      </c>
      <c r="E11" s="44" t="b">
        <v>0</v>
      </c>
      <c r="F11" s="30" t="b">
        <v>1</v>
      </c>
    </row>
    <row r="12">
      <c r="A12" s="3"/>
      <c r="B12" s="24" t="str">
        <f>'Guide TRGG3R LLC'!B12</f>
        <v>LUCIAP-001</v>
      </c>
      <c r="C12" s="26" t="str">
        <f>'Guide TRGG3R LLC'!C12</f>
        <v>FAT Wallet Ledger Nano Support</v>
      </c>
      <c r="D12" s="43">
        <v>11.0</v>
      </c>
      <c r="E12" s="44" t="b">
        <v>0</v>
      </c>
      <c r="F12" s="30" t="b">
        <v>1</v>
      </c>
    </row>
    <row r="13">
      <c r="A13" s="3"/>
      <c r="B13" s="24" t="str">
        <f>'Guide TRGG3R LLC'!B13</f>
        <v>Go-Immutable-001</v>
      </c>
      <c r="C13" s="26" t="str">
        <f>'Guide TRGG3R LLC'!C13</f>
        <v>Comprehensive Market Strategy &amp; Execution</v>
      </c>
      <c r="D13" s="43">
        <v>8.0</v>
      </c>
      <c r="E13" s="44" t="b">
        <v>0</v>
      </c>
      <c r="F13" s="30" t="b">
        <v>1</v>
      </c>
    </row>
    <row r="14">
      <c r="A14" s="3"/>
      <c r="B14" s="24" t="str">
        <f>'Guide TRGG3R LLC'!B14</f>
        <v>Anchorblock-002</v>
      </c>
      <c r="C14" s="26" t="str">
        <f>'Guide TRGG3R LLC'!C14</f>
        <v>Daily Digest</v>
      </c>
      <c r="D14" s="43">
        <v>20.0</v>
      </c>
      <c r="E14" s="44" t="b">
        <v>0</v>
      </c>
      <c r="F14" s="30" t="b">
        <v>1</v>
      </c>
    </row>
    <row r="15">
      <c r="A15" s="3"/>
      <c r="B15" s="24" t="str">
        <f>'Guide TRGG3R LLC'!B15</f>
        <v>Federate-this-001</v>
      </c>
      <c r="C15" s="26" t="str">
        <f>'Guide TRGG3R LLC'!C15</f>
        <v>Off-Blocks</v>
      </c>
      <c r="D15" s="43">
        <v>9.0</v>
      </c>
      <c r="E15" s="44" t="b">
        <v>0</v>
      </c>
      <c r="F15" s="30" t="b">
        <v>1</v>
      </c>
    </row>
    <row r="16">
      <c r="A16" s="3"/>
      <c r="B16" s="24" t="str">
        <f>'Guide TRGG3R LLC'!B16</f>
        <v>Prestige-IT-002</v>
      </c>
      <c r="C16" s="26" t="str">
        <f>'Guide TRGG3R LLC'!C16</f>
        <v>Topaz Factom Integration</v>
      </c>
      <c r="D16" s="43">
        <v>25.0</v>
      </c>
      <c r="E16" s="44" t="b">
        <v>0</v>
      </c>
      <c r="F16" s="30" t="b">
        <v>1</v>
      </c>
    </row>
    <row r="17">
      <c r="A17" s="3"/>
      <c r="B17" s="24" t="str">
        <f>'Guide TRGG3R LLC'!B17</f>
        <v>Stamp-IT-002</v>
      </c>
      <c r="C17" s="26" t="str">
        <f>'Guide TRGG3R LLC'!C17</f>
        <v>IoT Gateway for Factom®</v>
      </c>
      <c r="D17" s="43">
        <v>24.0</v>
      </c>
      <c r="E17" s="44" t="b">
        <v>0</v>
      </c>
      <c r="F17" s="30" t="b">
        <v>1</v>
      </c>
    </row>
    <row r="18">
      <c r="A18" s="3"/>
      <c r="B18" s="24" t="str">
        <f>'Guide TRGG3R LLC'!B18</f>
        <v>Layertech-002</v>
      </c>
      <c r="C18" s="26" t="str">
        <f>'Guide TRGG3R LLC'!C18</f>
        <v>Core Code Development - Continuation</v>
      </c>
      <c r="D18" s="43">
        <v>7.0</v>
      </c>
      <c r="E18" s="44" t="b">
        <v>0</v>
      </c>
      <c r="F18" s="30" t="b">
        <v>1</v>
      </c>
    </row>
    <row r="19">
      <c r="A19" s="3"/>
      <c r="B19" s="24" t="str">
        <f>'Guide TRGG3R LLC'!B19</f>
        <v>Factomize-003</v>
      </c>
      <c r="C19" s="26" t="str">
        <f>'Guide TRGG3R LLC'!C19</f>
        <v>Automated Grant System</v>
      </c>
      <c r="D19" s="43">
        <v>6.0</v>
      </c>
      <c r="E19" s="44" t="b">
        <v>0</v>
      </c>
      <c r="F19" s="30" t="b">
        <v>1</v>
      </c>
    </row>
    <row r="20">
      <c r="A20" s="3"/>
      <c r="B20" s="24" t="str">
        <f>'Guide TRGG3R LLC'!B20</f>
        <v>Defacto-001/2</v>
      </c>
      <c r="C20" s="26" t="str">
        <f>'Guide TRGG3R LLC'!C20</f>
        <v>Factom Open API - Sprint 2 (Admin API, Web UI, Callbacks)</v>
      </c>
      <c r="D20" s="43">
        <v>21.0</v>
      </c>
      <c r="E20" s="44" t="b">
        <v>0</v>
      </c>
      <c r="F20" s="30" t="b">
        <v>1</v>
      </c>
    </row>
    <row r="21">
      <c r="A21" s="3"/>
      <c r="B21" s="24" t="str">
        <f>'Guide TRGG3R LLC'!B21</f>
        <v>Sphereon-003</v>
      </c>
      <c r="C21" s="26" t="str">
        <f>'Guide TRGG3R LLC'!C21</f>
        <v>Core Development Continuation</v>
      </c>
      <c r="D21" s="43">
        <v>4.0</v>
      </c>
      <c r="E21" s="44" t="b">
        <v>0</v>
      </c>
      <c r="F21" s="30" t="b">
        <v>1</v>
      </c>
    </row>
    <row r="22">
      <c r="A22" s="3"/>
      <c r="B22" s="24" t="str">
        <f>'Guide TRGG3R LLC'!B22</f>
        <v>Sphereon-004</v>
      </c>
      <c r="C22" s="26" t="str">
        <f>'Guide TRGG3R LLC'!C22</f>
        <v>Integration of DAML with Factom® Protocol</v>
      </c>
      <c r="D22" s="43">
        <v>17.0</v>
      </c>
      <c r="E22" s="44" t="b">
        <v>0</v>
      </c>
      <c r="F22" s="30" t="b">
        <v>1</v>
      </c>
    </row>
    <row r="23">
      <c r="A23" s="3"/>
      <c r="B23" s="24" t="str">
        <f>'Guide TRGG3R LLC'!B23</f>
        <v>Sphereon-005</v>
      </c>
      <c r="C23" s="26" t="str">
        <f>'Guide TRGG3R LLC'!C23</f>
        <v>Factom® Badges</v>
      </c>
      <c r="D23" s="43">
        <v>19.0</v>
      </c>
      <c r="E23" s="44" t="b">
        <v>0</v>
      </c>
      <c r="F23" s="30" t="b">
        <v>1</v>
      </c>
    </row>
    <row r="24">
      <c r="A24" s="3"/>
      <c r="B24" s="24" t="str">
        <f>'Guide TRGG3R LLC'!B24</f>
        <v>BIF-007</v>
      </c>
      <c r="C24" s="26" t="str">
        <f>'Guide TRGG3R LLC'!C24</f>
        <v>Identity, DID and signing FIPs</v>
      </c>
      <c r="D24" s="43">
        <v>18.0</v>
      </c>
      <c r="E24" s="44" t="b">
        <v>0</v>
      </c>
      <c r="F24" s="30" t="b">
        <v>1</v>
      </c>
    </row>
    <row r="25">
      <c r="A25" s="3"/>
      <c r="B25" s="24" t="str">
        <f>'Guide TRGG3R LLC'!B25</f>
        <v>Factomize-004</v>
      </c>
      <c r="C25" s="26" t="str">
        <f>'Guide TRGG3R LLC'!C25</f>
        <v>Core Development </v>
      </c>
      <c r="D25" s="43">
        <v>1.0</v>
      </c>
      <c r="E25" s="44" t="b">
        <v>0</v>
      </c>
      <c r="F25" s="30" t="b">
        <v>1</v>
      </c>
    </row>
    <row r="26">
      <c r="A26" s="3"/>
      <c r="B26" s="24" t="str">
        <f>'Guide TRGG3R LLC'!B26</f>
        <v>Factom-inc-015</v>
      </c>
      <c r="C26" s="26" t="str">
        <f>'Guide TRGG3R LLC'!C26</f>
        <v>Protocol Development</v>
      </c>
      <c r="D26" s="43">
        <v>2.0</v>
      </c>
      <c r="E26" s="44" t="b">
        <v>0</v>
      </c>
      <c r="F26" s="30" t="b">
        <v>1</v>
      </c>
    </row>
    <row r="27">
      <c r="A27" s="3"/>
      <c r="B27" s="24" t="str">
        <f>'Guide TRGG3R LLC'!B27</f>
        <v>TFA-002</v>
      </c>
      <c r="C27" s="26" t="str">
        <f>'Guide TRGG3R LLC'!C27</f>
        <v>FAT-integration into TFA-Explorer</v>
      </c>
      <c r="D27" s="43">
        <v>15.0</v>
      </c>
      <c r="E27" s="44" t="b">
        <v>0</v>
      </c>
      <c r="F27" s="30" t="b">
        <v>1</v>
      </c>
    </row>
    <row r="28">
      <c r="A28" s="3"/>
      <c r="B28" s="24" t="str">
        <f>'Guide TRGG3R LLC'!B28</f>
        <v>Triall-002</v>
      </c>
      <c r="C28" s="26" t="str">
        <f>'Guide TRGG3R LLC'!C28</f>
        <v>Decentralized Identifiers (DIDs) integration for Alfresco</v>
      </c>
      <c r="D28" s="43">
        <v>10.0</v>
      </c>
      <c r="E28" s="44" t="b">
        <v>0</v>
      </c>
      <c r="F28" s="30" t="b">
        <v>1</v>
      </c>
    </row>
    <row r="29">
      <c r="A29" s="3"/>
      <c r="B29" s="24" t="str">
        <f>'Guide TRGG3R LLC'!B29</f>
        <v>HashNStore-001</v>
      </c>
      <c r="C29" s="26" t="str">
        <f>'Guide TRGG3R LLC'!C29</f>
        <v>Chrome Extension for Ledger Nano</v>
      </c>
      <c r="D29" s="43">
        <v>23.0</v>
      </c>
      <c r="E29" s="44" t="b">
        <v>0</v>
      </c>
      <c r="F29" s="30" t="b">
        <v>1</v>
      </c>
      <c r="G29" s="3"/>
    </row>
    <row r="30">
      <c r="A30" s="3"/>
      <c r="B30" s="24" t="str">
        <f>'Guide TRGG3R LLC'!B30</f>
        <v>DBGrow-004</v>
      </c>
      <c r="C30" s="26" t="str">
        <f>'Guide TRGG3R LLC'!C30</f>
        <v>FAT Development 3</v>
      </c>
      <c r="D30" s="43">
        <v>14.0</v>
      </c>
      <c r="E30" s="44" t="b">
        <v>0</v>
      </c>
      <c r="F30" s="30" t="b">
        <v>1</v>
      </c>
      <c r="G30" s="3"/>
    </row>
    <row r="31">
      <c r="A31" s="3"/>
      <c r="B31" s="24" t="str">
        <f>'Guide TRGG3R LLC'!B31</f>
        <v>DBGrow-Factom-001</v>
      </c>
      <c r="C31" s="26" t="str">
        <f>'Guide TRGG3R LLC'!C31</f>
        <v>FAT Smart Contracts</v>
      </c>
      <c r="D31" s="43">
        <v>16.0</v>
      </c>
      <c r="E31" s="44" t="b">
        <v>0</v>
      </c>
      <c r="F31" s="30" t="b">
        <v>1</v>
      </c>
      <c r="G31" s="3"/>
    </row>
    <row r="32">
      <c r="A32" s="3"/>
      <c r="B32" s="24" t="str">
        <f>'Guide TRGG3R LLC'!B32</f>
        <v>BIF-Factomatic-003</v>
      </c>
      <c r="C32" s="26" t="str">
        <f>'Guide TRGG3R LLC'!C32</f>
        <v>Verifiable Claims FIP</v>
      </c>
      <c r="D32" s="43">
        <v>13.0</v>
      </c>
      <c r="E32" s="44" t="b">
        <v>0</v>
      </c>
      <c r="F32" s="30" t="b">
        <v>1</v>
      </c>
      <c r="G32" s="3"/>
    </row>
    <row r="33">
      <c r="A33" s="3"/>
      <c r="B33" s="24" t="str">
        <f>'Guide TRGG3R LLC'!B33</f>
        <v>Target Audience Explainer Videos-001</v>
      </c>
      <c r="C33" s="26" t="str">
        <f>'Guide TRGG3R LLC'!C33</f>
        <v>Target Audience Explainer Videos </v>
      </c>
      <c r="D33" s="43">
        <v>26.0</v>
      </c>
      <c r="E33" s="44" t="b">
        <v>0</v>
      </c>
      <c r="F33" s="30" t="b">
        <v>1</v>
      </c>
      <c r="G33" s="3"/>
    </row>
    <row r="34">
      <c r="A34" s="3"/>
      <c r="B34" s="24" t="str">
        <f>'Guide TRGG3R LLC'!B34</f>
        <v>TFA-001</v>
      </c>
      <c r="C34" s="26" t="str">
        <f>'Guide TRGG3R LLC'!C34</f>
        <v>FAT Firmware Upgrade for Ledger Nano S/X</v>
      </c>
      <c r="D34" s="43">
        <v>12.0</v>
      </c>
      <c r="E34" s="44" t="b">
        <v>0</v>
      </c>
      <c r="F34" s="30" t="b">
        <v>1</v>
      </c>
      <c r="G34" s="3"/>
    </row>
    <row r="35">
      <c r="A35" s="3"/>
      <c r="B35" s="26" t="str">
        <f>'Guide TRGG3R LLC'!B35</f>
        <v/>
      </c>
      <c r="C35" s="26" t="str">
        <f>'Guide TRGG3R LLC'!C35</f>
        <v/>
      </c>
      <c r="D35" s="43"/>
      <c r="E35" s="44" t="b">
        <v>0</v>
      </c>
      <c r="F35" s="30" t="b">
        <v>0</v>
      </c>
      <c r="G35" s="3"/>
    </row>
    <row r="36">
      <c r="A36" s="3"/>
      <c r="B36" s="26" t="str">
        <f>'Guide TRGG3R LLC'!B36</f>
        <v/>
      </c>
      <c r="C36" s="26" t="str">
        <f>'Guide TRGG3R LLC'!C36</f>
        <v/>
      </c>
      <c r="D36" s="43"/>
      <c r="E36" s="44" t="b">
        <v>0</v>
      </c>
      <c r="F36" s="30" t="b">
        <v>0</v>
      </c>
      <c r="G36" s="3"/>
    </row>
  </sheetData>
  <mergeCells count="9">
    <mergeCell ref="B3:C3"/>
    <mergeCell ref="B2:C2"/>
    <mergeCell ref="D7:D8"/>
    <mergeCell ref="B7:C8"/>
    <mergeCell ref="E7:E8"/>
    <mergeCell ref="D2:F2"/>
    <mergeCell ref="B1:F1"/>
    <mergeCell ref="F7:F8"/>
    <mergeCell ref="G1:G28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2.0"/>
    <col customWidth="1" min="3" max="3" width="68.0"/>
    <col customWidth="1" min="4" max="4" width="17.57"/>
    <col customWidth="1" min="5" max="5" width="14.29"/>
    <col customWidth="1" min="7" max="7" width="7.71"/>
  </cols>
  <sheetData>
    <row r="1" ht="29.25" customHeight="1">
      <c r="A1" s="3"/>
      <c r="B1" s="6"/>
      <c r="C1" s="7"/>
      <c r="D1" s="7"/>
      <c r="E1" s="7"/>
      <c r="F1" s="7"/>
      <c r="G1" s="3"/>
    </row>
    <row r="2" ht="48.75" customHeight="1">
      <c r="A2" s="3"/>
      <c r="B2" s="9" t="s">
        <v>3</v>
      </c>
      <c r="C2" s="13"/>
      <c r="D2" s="16" t="s">
        <v>33</v>
      </c>
      <c r="E2" s="7"/>
      <c r="F2" s="7"/>
    </row>
    <row r="3">
      <c r="A3" s="3"/>
      <c r="B3" s="18" t="s">
        <v>13</v>
      </c>
      <c r="C3" s="13"/>
      <c r="D3" s="46"/>
      <c r="E3" s="20" t="s">
        <v>14</v>
      </c>
      <c r="F3" s="22" t="s">
        <v>16</v>
      </c>
    </row>
    <row r="4">
      <c r="A4" s="3"/>
      <c r="B4" s="24" t="str">
        <f>'Guide TRGG3R LLC'!B4</f>
        <v>Factom-inc-013</v>
      </c>
      <c r="C4" s="26" t="str">
        <f>'Guide TRGG3R LLC'!C4</f>
        <v>Oracle Master</v>
      </c>
      <c r="D4" s="28"/>
      <c r="E4" s="28" t="b">
        <v>0</v>
      </c>
      <c r="F4" s="30" t="b">
        <v>1</v>
      </c>
    </row>
    <row r="5">
      <c r="A5" s="3"/>
      <c r="B5" s="24" t="str">
        <f>'Guide TRGG3R LLC'!B5</f>
        <v>Factom-inc-014</v>
      </c>
      <c r="C5" s="26" t="str">
        <f>'Guide TRGG3R LLC'!C5</f>
        <v>Anchor Master</v>
      </c>
      <c r="D5" s="28"/>
      <c r="E5" s="28" t="b">
        <v>0</v>
      </c>
      <c r="F5" s="30" t="b">
        <v>1</v>
      </c>
    </row>
    <row r="6">
      <c r="A6" s="3"/>
      <c r="B6" s="24" t="str">
        <f>'Guide TRGG3R LLC'!B6</f>
        <v>Factom Guides-005</v>
      </c>
      <c r="C6" s="26" t="str">
        <f>'Guide TRGG3R LLC'!C6</f>
        <v>Factom Guide Compensation</v>
      </c>
      <c r="D6" s="28"/>
      <c r="E6" s="28" t="b">
        <v>0</v>
      </c>
      <c r="F6" s="30" t="b">
        <v>1</v>
      </c>
    </row>
    <row r="7" ht="17.25" customHeight="1">
      <c r="A7" s="3"/>
      <c r="B7" s="35" t="s">
        <v>46</v>
      </c>
      <c r="C7" s="37"/>
      <c r="D7" s="38" t="s">
        <v>48</v>
      </c>
      <c r="E7" s="38" t="s">
        <v>14</v>
      </c>
      <c r="F7" s="40" t="s">
        <v>16</v>
      </c>
    </row>
    <row r="8" ht="15.0" customHeight="1">
      <c r="A8" s="3"/>
      <c r="B8" s="41"/>
      <c r="C8" s="13"/>
      <c r="D8" s="42"/>
      <c r="E8" s="42"/>
      <c r="F8" s="42"/>
    </row>
    <row r="9">
      <c r="A9" s="3"/>
      <c r="B9" s="24" t="str">
        <f>'Guide TRGG3R LLC'!B9</f>
        <v>Core-Committee-002</v>
      </c>
      <c r="C9" s="26" t="str">
        <f>'Guide TRGG3R LLC'!C9</f>
        <v>Additional Bug Bounty Funding</v>
      </c>
      <c r="D9" s="43">
        <v>26.0</v>
      </c>
      <c r="E9" s="44" t="b">
        <v>0</v>
      </c>
      <c r="F9" s="30" t="b">
        <v>1</v>
      </c>
    </row>
    <row r="10">
      <c r="A10" s="3"/>
      <c r="B10" s="24" t="str">
        <f>'Guide TRGG3R LLC'!B10</f>
        <v>Bedrock-Defacto-001/2</v>
      </c>
      <c r="C10" s="26" t="str">
        <f>'Guide TRGG3R LLC'!C10</f>
        <v>Open Node Enhancement - Leftover Payout</v>
      </c>
      <c r="D10" s="43">
        <v>1.0</v>
      </c>
      <c r="E10" s="44" t="b">
        <v>0</v>
      </c>
      <c r="F10" s="30" t="b">
        <v>1</v>
      </c>
    </row>
    <row r="11">
      <c r="A11" s="3"/>
      <c r="B11" s="24" t="str">
        <f>'Guide TRGG3R LLC'!B11</f>
        <v>Bedrock-CryptoLogic-DeFacto-TFA-003</v>
      </c>
      <c r="C11" s="26" t="str">
        <f>'Guide TRGG3R LLC'!C11</f>
        <v>Open Node Continuity</v>
      </c>
      <c r="D11" s="43">
        <v>6.0</v>
      </c>
      <c r="E11" s="44" t="b">
        <v>0</v>
      </c>
      <c r="F11" s="30" t="b">
        <v>1</v>
      </c>
    </row>
    <row r="12">
      <c r="A12" s="3"/>
      <c r="B12" s="24" t="str">
        <f>'Guide TRGG3R LLC'!B12</f>
        <v>LUCIAP-001</v>
      </c>
      <c r="C12" s="26" t="str">
        <f>'Guide TRGG3R LLC'!C12</f>
        <v>FAT Wallet Ledger Nano Support</v>
      </c>
      <c r="D12" s="43">
        <v>12.0</v>
      </c>
      <c r="E12" s="44" t="b">
        <v>0</v>
      </c>
      <c r="F12" s="30" t="b">
        <v>1</v>
      </c>
    </row>
    <row r="13">
      <c r="A13" s="3"/>
      <c r="B13" s="24" t="str">
        <f>'Guide TRGG3R LLC'!B13</f>
        <v>Go-Immutable-001</v>
      </c>
      <c r="C13" s="26" t="str">
        <f>'Guide TRGG3R LLC'!C13</f>
        <v>Comprehensive Market Strategy &amp; Execution</v>
      </c>
      <c r="D13" s="43">
        <v>17.0</v>
      </c>
      <c r="E13" s="44" t="b">
        <v>0</v>
      </c>
      <c r="F13" s="30" t="b">
        <v>1</v>
      </c>
    </row>
    <row r="14">
      <c r="A14" s="3"/>
      <c r="B14" s="24" t="str">
        <f>'Guide TRGG3R LLC'!B14</f>
        <v>Anchorblock-002</v>
      </c>
      <c r="C14" s="26" t="str">
        <f>'Guide TRGG3R LLC'!C14</f>
        <v>Daily Digest</v>
      </c>
      <c r="D14" s="43">
        <v>21.0</v>
      </c>
      <c r="E14" s="44" t="b">
        <v>0</v>
      </c>
      <c r="F14" s="30" t="b">
        <v>1</v>
      </c>
    </row>
    <row r="15">
      <c r="A15" s="3"/>
      <c r="B15" s="24" t="str">
        <f>'Guide TRGG3R LLC'!B15</f>
        <v>Federate-this-001</v>
      </c>
      <c r="C15" s="26" t="str">
        <f>'Guide TRGG3R LLC'!C15</f>
        <v>Off-Blocks</v>
      </c>
      <c r="D15" s="43">
        <v>11.0</v>
      </c>
      <c r="E15" s="44" t="b">
        <v>0</v>
      </c>
      <c r="F15" s="30" t="b">
        <v>1</v>
      </c>
    </row>
    <row r="16">
      <c r="A16" s="3"/>
      <c r="B16" s="24" t="str">
        <f>'Guide TRGG3R LLC'!B16</f>
        <v>Prestige-IT-002</v>
      </c>
      <c r="C16" s="26" t="str">
        <f>'Guide TRGG3R LLC'!C16</f>
        <v>Topaz Factom Integration</v>
      </c>
      <c r="D16" s="43">
        <v>25.0</v>
      </c>
      <c r="E16" s="44" t="b">
        <v>0</v>
      </c>
      <c r="F16" s="30" t="b">
        <v>1</v>
      </c>
    </row>
    <row r="17">
      <c r="A17" s="3"/>
      <c r="B17" s="24" t="str">
        <f>'Guide TRGG3R LLC'!B17</f>
        <v>Stamp-IT-002</v>
      </c>
      <c r="C17" s="26" t="str">
        <f>'Guide TRGG3R LLC'!C17</f>
        <v>IoT Gateway for Factom®</v>
      </c>
      <c r="D17" s="43">
        <v>22.0</v>
      </c>
      <c r="E17" s="44" t="b">
        <v>0</v>
      </c>
      <c r="F17" s="30" t="b">
        <v>1</v>
      </c>
    </row>
    <row r="18">
      <c r="A18" s="3"/>
      <c r="B18" s="24" t="str">
        <f>'Guide TRGG3R LLC'!B18</f>
        <v>Layertech-002</v>
      </c>
      <c r="C18" s="26" t="str">
        <f>'Guide TRGG3R LLC'!C18</f>
        <v>Core Code Development - Continuation</v>
      </c>
      <c r="D18" s="43">
        <v>3.0</v>
      </c>
      <c r="E18" s="44" t="b">
        <v>0</v>
      </c>
      <c r="F18" s="30" t="b">
        <v>1</v>
      </c>
    </row>
    <row r="19">
      <c r="A19" s="3"/>
      <c r="B19" s="24" t="str">
        <f>'Guide TRGG3R LLC'!B19</f>
        <v>Factomize-003</v>
      </c>
      <c r="C19" s="26" t="str">
        <f>'Guide TRGG3R LLC'!C19</f>
        <v>Automated Grant System</v>
      </c>
      <c r="D19" s="43">
        <v>16.0</v>
      </c>
      <c r="E19" s="44" t="b">
        <v>0</v>
      </c>
      <c r="F19" s="30" t="b">
        <v>1</v>
      </c>
    </row>
    <row r="20">
      <c r="A20" s="3"/>
      <c r="B20" s="24" t="str">
        <f>'Guide TRGG3R LLC'!B20</f>
        <v>Defacto-001/2</v>
      </c>
      <c r="C20" s="26" t="str">
        <f>'Guide TRGG3R LLC'!C20</f>
        <v>Factom Open API - Sprint 2 (Admin API, Web UI, Callbacks)</v>
      </c>
      <c r="D20" s="43">
        <v>18.0</v>
      </c>
      <c r="E20" s="44" t="b">
        <v>0</v>
      </c>
      <c r="F20" s="30" t="b">
        <v>1</v>
      </c>
    </row>
    <row r="21">
      <c r="A21" s="3"/>
      <c r="B21" s="24" t="str">
        <f>'Guide TRGG3R LLC'!B21</f>
        <v>Sphereon-003</v>
      </c>
      <c r="C21" s="26" t="str">
        <f>'Guide TRGG3R LLC'!C21</f>
        <v>Core Development Continuation</v>
      </c>
      <c r="D21" s="43">
        <v>2.0</v>
      </c>
      <c r="E21" s="44" t="b">
        <v>0</v>
      </c>
      <c r="F21" s="30" t="b">
        <v>1</v>
      </c>
    </row>
    <row r="22">
      <c r="A22" s="3"/>
      <c r="B22" s="24" t="str">
        <f>'Guide TRGG3R LLC'!B22</f>
        <v>Sphereon-004</v>
      </c>
      <c r="C22" s="26" t="str">
        <f>'Guide TRGG3R LLC'!C22</f>
        <v>Integration of DAML with Factom® Protocol</v>
      </c>
      <c r="D22" s="43">
        <v>15.0</v>
      </c>
      <c r="E22" s="44" t="b">
        <v>0</v>
      </c>
      <c r="F22" s="30" t="b">
        <v>1</v>
      </c>
    </row>
    <row r="23">
      <c r="A23" s="3"/>
      <c r="B23" s="24" t="str">
        <f>'Guide TRGG3R LLC'!B23</f>
        <v>Sphereon-005</v>
      </c>
      <c r="C23" s="26" t="str">
        <f>'Guide TRGG3R LLC'!C23</f>
        <v>Factom® Badges</v>
      </c>
      <c r="D23" s="43">
        <v>8.0</v>
      </c>
      <c r="E23" s="44" t="b">
        <v>0</v>
      </c>
      <c r="F23" s="30" t="b">
        <v>1</v>
      </c>
    </row>
    <row r="24">
      <c r="A24" s="3"/>
      <c r="B24" s="24" t="str">
        <f>'Guide TRGG3R LLC'!B24</f>
        <v>BIF-007</v>
      </c>
      <c r="C24" s="26" t="str">
        <f>'Guide TRGG3R LLC'!C24</f>
        <v>Identity, DID and signing FIPs</v>
      </c>
      <c r="D24" s="43">
        <v>10.0</v>
      </c>
      <c r="E24" s="44" t="b">
        <v>0</v>
      </c>
      <c r="F24" s="30" t="b">
        <v>1</v>
      </c>
    </row>
    <row r="25">
      <c r="A25" s="3"/>
      <c r="B25" s="24" t="str">
        <f>'Guide TRGG3R LLC'!B25</f>
        <v>Factomize-004</v>
      </c>
      <c r="C25" s="26" t="str">
        <f>'Guide TRGG3R LLC'!C25</f>
        <v>Core Development </v>
      </c>
      <c r="D25" s="43">
        <v>4.0</v>
      </c>
      <c r="E25" s="44" t="b">
        <v>0</v>
      </c>
      <c r="F25" s="30" t="b">
        <v>1</v>
      </c>
    </row>
    <row r="26">
      <c r="A26" s="3"/>
      <c r="B26" s="24" t="str">
        <f>'Guide TRGG3R LLC'!B26</f>
        <v>Factom-inc-015</v>
      </c>
      <c r="C26" s="26" t="str">
        <f>'Guide TRGG3R LLC'!C26</f>
        <v>Protocol Development</v>
      </c>
      <c r="D26" s="43">
        <v>5.0</v>
      </c>
      <c r="E26" s="44" t="b">
        <v>0</v>
      </c>
      <c r="F26" s="30" t="b">
        <v>1</v>
      </c>
    </row>
    <row r="27">
      <c r="A27" s="3"/>
      <c r="B27" s="24" t="str">
        <f>'Guide TRGG3R LLC'!B27</f>
        <v>TFA-002</v>
      </c>
      <c r="C27" s="26" t="str">
        <f>'Guide TRGG3R LLC'!C27</f>
        <v>FAT-integration into TFA-Explorer</v>
      </c>
      <c r="D27" s="43">
        <v>23.0</v>
      </c>
      <c r="E27" s="44" t="b">
        <v>0</v>
      </c>
      <c r="F27" s="30" t="b">
        <v>1</v>
      </c>
    </row>
    <row r="28">
      <c r="A28" s="3"/>
      <c r="B28" s="24" t="str">
        <f>'Guide TRGG3R LLC'!B28</f>
        <v>Triall-002</v>
      </c>
      <c r="C28" s="26" t="str">
        <f>'Guide TRGG3R LLC'!C28</f>
        <v>Decentralized Identifiers (DIDs) integration for Alfresco</v>
      </c>
      <c r="D28" s="43">
        <v>20.0</v>
      </c>
      <c r="E28" s="44" t="b">
        <v>0</v>
      </c>
      <c r="F28" s="30" t="b">
        <v>1</v>
      </c>
    </row>
    <row r="29">
      <c r="A29" s="3"/>
      <c r="B29" s="24" t="str">
        <f>'Guide TRGG3R LLC'!B29</f>
        <v>HashNStore-001</v>
      </c>
      <c r="C29" s="26" t="str">
        <f>'Guide TRGG3R LLC'!C29</f>
        <v>Chrome Extension for Ledger Nano</v>
      </c>
      <c r="D29" s="43">
        <v>24.0</v>
      </c>
      <c r="E29" s="44" t="b">
        <v>0</v>
      </c>
      <c r="F29" s="30" t="b">
        <v>1</v>
      </c>
      <c r="G29" s="3"/>
    </row>
    <row r="30">
      <c r="A30" s="3"/>
      <c r="B30" s="24" t="str">
        <f>'Guide TRGG3R LLC'!B30</f>
        <v>DBGrow-004</v>
      </c>
      <c r="C30" s="26" t="str">
        <f>'Guide TRGG3R LLC'!C30</f>
        <v>FAT Development 3</v>
      </c>
      <c r="D30" s="43">
        <v>7.0</v>
      </c>
      <c r="E30" s="44" t="b">
        <v>0</v>
      </c>
      <c r="F30" s="30" t="b">
        <v>1</v>
      </c>
      <c r="G30" s="3"/>
    </row>
    <row r="31">
      <c r="A31" s="3"/>
      <c r="B31" s="24" t="str">
        <f>'Guide TRGG3R LLC'!B31</f>
        <v>DBGrow-Factom-001</v>
      </c>
      <c r="C31" s="26" t="str">
        <f>'Guide TRGG3R LLC'!C31</f>
        <v>FAT Smart Contracts</v>
      </c>
      <c r="D31" s="43">
        <v>9.0</v>
      </c>
      <c r="E31" s="44" t="b">
        <v>0</v>
      </c>
      <c r="F31" s="30" t="b">
        <v>1</v>
      </c>
      <c r="G31" s="3"/>
    </row>
    <row r="32">
      <c r="A32" s="3"/>
      <c r="B32" s="24" t="str">
        <f>'Guide TRGG3R LLC'!B32</f>
        <v>BIF-Factomatic-003</v>
      </c>
      <c r="C32" s="26" t="str">
        <f>'Guide TRGG3R LLC'!C32</f>
        <v>Verifiable Claims FIP</v>
      </c>
      <c r="D32" s="43">
        <v>14.0</v>
      </c>
      <c r="E32" s="44" t="b">
        <v>0</v>
      </c>
      <c r="F32" s="30" t="b">
        <v>1</v>
      </c>
      <c r="G32" s="3"/>
    </row>
    <row r="33">
      <c r="A33" s="3"/>
      <c r="B33" s="24" t="str">
        <f>'Guide TRGG3R LLC'!B33</f>
        <v>Target Audience Explainer Videos-001</v>
      </c>
      <c r="C33" s="26" t="str">
        <f>'Guide TRGG3R LLC'!C33</f>
        <v>Target Audience Explainer Videos </v>
      </c>
      <c r="D33" s="43">
        <v>13.0</v>
      </c>
      <c r="E33" s="44" t="b">
        <v>0</v>
      </c>
      <c r="F33" s="30" t="b">
        <v>1</v>
      </c>
      <c r="G33" s="3"/>
    </row>
    <row r="34">
      <c r="A34" s="3"/>
      <c r="B34" s="24" t="str">
        <f>'Guide TRGG3R LLC'!B34</f>
        <v>TFA-001</v>
      </c>
      <c r="C34" s="26" t="str">
        <f>'Guide TRGG3R LLC'!C34</f>
        <v>FAT Firmware Upgrade for Ledger Nano S/X</v>
      </c>
      <c r="D34" s="43">
        <v>19.0</v>
      </c>
      <c r="E34" s="44" t="b">
        <v>0</v>
      </c>
      <c r="F34" s="30" t="b">
        <v>1</v>
      </c>
      <c r="G34" s="3"/>
    </row>
    <row r="35">
      <c r="A35" s="3"/>
      <c r="B35" s="26" t="str">
        <f>'Guide TRGG3R LLC'!B35</f>
        <v/>
      </c>
      <c r="C35" s="26" t="str">
        <f>'Guide TRGG3R LLC'!C35</f>
        <v/>
      </c>
      <c r="D35" s="43"/>
      <c r="E35" s="44" t="b">
        <v>0</v>
      </c>
      <c r="F35" s="30" t="b">
        <v>0</v>
      </c>
      <c r="G35" s="3"/>
    </row>
    <row r="36">
      <c r="A36" s="3"/>
      <c r="B36" s="26" t="str">
        <f>'Guide TRGG3R LLC'!B36</f>
        <v/>
      </c>
      <c r="C36" s="26" t="str">
        <f>'Guide TRGG3R LLC'!C36</f>
        <v/>
      </c>
      <c r="D36" s="43"/>
      <c r="E36" s="44" t="b">
        <v>0</v>
      </c>
      <c r="F36" s="30" t="b">
        <v>0</v>
      </c>
      <c r="G36" s="3"/>
    </row>
  </sheetData>
  <mergeCells count="9">
    <mergeCell ref="B3:C3"/>
    <mergeCell ref="B2:C2"/>
    <mergeCell ref="D7:D8"/>
    <mergeCell ref="B7:C8"/>
    <mergeCell ref="E7:E8"/>
    <mergeCell ref="D2:F2"/>
    <mergeCell ref="B1:F1"/>
    <mergeCell ref="F7:F8"/>
    <mergeCell ref="G1:G28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7.71"/>
    <col customWidth="1" min="3" max="3" width="64.71"/>
    <col customWidth="1" min="4" max="4" width="17.57"/>
    <col customWidth="1" min="5" max="5" width="14.29"/>
    <col customWidth="1" min="7" max="7" width="7.71"/>
  </cols>
  <sheetData>
    <row r="1" ht="29.25" customHeight="1">
      <c r="A1" s="3"/>
      <c r="B1" s="6"/>
      <c r="C1" s="7"/>
      <c r="D1" s="7"/>
      <c r="E1" s="7"/>
      <c r="F1" s="7"/>
      <c r="G1" s="3"/>
    </row>
    <row r="2" ht="48.75" customHeight="1">
      <c r="A2" s="3"/>
      <c r="B2" s="9" t="s">
        <v>3</v>
      </c>
      <c r="C2" s="13"/>
      <c r="D2" s="16" t="s">
        <v>34</v>
      </c>
      <c r="E2" s="7"/>
      <c r="F2" s="7"/>
    </row>
    <row r="3">
      <c r="A3" s="3"/>
      <c r="B3" s="18" t="s">
        <v>13</v>
      </c>
      <c r="C3" s="13"/>
      <c r="D3" s="46"/>
      <c r="E3" s="20" t="s">
        <v>14</v>
      </c>
      <c r="F3" s="22" t="s">
        <v>16</v>
      </c>
    </row>
    <row r="4">
      <c r="A4" s="3"/>
      <c r="B4" s="24" t="str">
        <f>'Guide TRGG3R LLC'!B4</f>
        <v>Factom-inc-013</v>
      </c>
      <c r="C4" s="26" t="str">
        <f>'Guide TRGG3R LLC'!C4</f>
        <v>Oracle Master</v>
      </c>
      <c r="D4" s="28"/>
      <c r="E4" s="28" t="b">
        <v>0</v>
      </c>
      <c r="F4" s="30" t="b">
        <v>1</v>
      </c>
    </row>
    <row r="5">
      <c r="A5" s="3"/>
      <c r="B5" s="24" t="str">
        <f>'Guide TRGG3R LLC'!B5</f>
        <v>Factom-inc-014</v>
      </c>
      <c r="C5" s="26" t="str">
        <f>'Guide TRGG3R LLC'!C5</f>
        <v>Anchor Master</v>
      </c>
      <c r="D5" s="28"/>
      <c r="E5" s="28" t="b">
        <v>0</v>
      </c>
      <c r="F5" s="30" t="b">
        <v>1</v>
      </c>
    </row>
    <row r="6">
      <c r="A6" s="3"/>
      <c r="B6" s="24" t="str">
        <f>'Guide TRGG3R LLC'!B6</f>
        <v>Factom Guides-005</v>
      </c>
      <c r="C6" s="26" t="str">
        <f>'Guide TRGG3R LLC'!C6</f>
        <v>Factom Guide Compensation</v>
      </c>
      <c r="D6" s="28"/>
      <c r="E6" s="28" t="b">
        <v>0</v>
      </c>
      <c r="F6" s="30" t="b">
        <v>1</v>
      </c>
    </row>
    <row r="7" ht="17.25" customHeight="1">
      <c r="A7" s="3"/>
      <c r="B7" s="35" t="s">
        <v>46</v>
      </c>
      <c r="C7" s="37"/>
      <c r="D7" s="38" t="s">
        <v>48</v>
      </c>
      <c r="E7" s="38" t="s">
        <v>14</v>
      </c>
      <c r="F7" s="40" t="s">
        <v>16</v>
      </c>
    </row>
    <row r="8" ht="15.0" customHeight="1">
      <c r="A8" s="3"/>
      <c r="B8" s="41"/>
      <c r="C8" s="13"/>
      <c r="D8" s="42"/>
      <c r="E8" s="42"/>
      <c r="F8" s="42"/>
    </row>
    <row r="9">
      <c r="A9" s="3"/>
      <c r="B9" s="24" t="str">
        <f>'Guide TRGG3R LLC'!B9</f>
        <v>Core-Committee-002</v>
      </c>
      <c r="C9" s="26" t="str">
        <f>'Guide TRGG3R LLC'!C9</f>
        <v>Additional Bug Bounty Funding</v>
      </c>
      <c r="D9" s="43">
        <v>21.0</v>
      </c>
      <c r="E9" s="44" t="b">
        <v>0</v>
      </c>
      <c r="F9" s="30" t="b">
        <v>1</v>
      </c>
    </row>
    <row r="10">
      <c r="A10" s="3"/>
      <c r="B10" s="24" t="str">
        <f>'Guide TRGG3R LLC'!B10</f>
        <v>Bedrock-Defacto-001/2</v>
      </c>
      <c r="C10" s="26" t="str">
        <f>'Guide TRGG3R LLC'!C10</f>
        <v>Open Node Enhancement - Leftover Payout</v>
      </c>
      <c r="D10" s="43">
        <v>18.0</v>
      </c>
      <c r="E10" s="44" t="b">
        <v>0</v>
      </c>
      <c r="F10" s="30" t="b">
        <v>1</v>
      </c>
    </row>
    <row r="11">
      <c r="A11" s="3"/>
      <c r="B11" s="24" t="str">
        <f>'Guide TRGG3R LLC'!B11</f>
        <v>Bedrock-CryptoLogic-DeFacto-TFA-003</v>
      </c>
      <c r="C11" s="26" t="str">
        <f>'Guide TRGG3R LLC'!C11</f>
        <v>Open Node Continuity</v>
      </c>
      <c r="D11" s="43">
        <v>16.0</v>
      </c>
      <c r="E11" s="44" t="b">
        <v>0</v>
      </c>
      <c r="F11" s="30" t="b">
        <v>1</v>
      </c>
    </row>
    <row r="12">
      <c r="A12" s="3"/>
      <c r="B12" s="24" t="str">
        <f>'Guide TRGG3R LLC'!B12</f>
        <v>LUCIAP-001</v>
      </c>
      <c r="C12" s="26" t="str">
        <f>'Guide TRGG3R LLC'!C12</f>
        <v>FAT Wallet Ledger Nano Support</v>
      </c>
      <c r="D12" s="43">
        <v>9.0</v>
      </c>
      <c r="E12" s="44" t="b">
        <v>0</v>
      </c>
      <c r="F12" s="30" t="b">
        <v>1</v>
      </c>
    </row>
    <row r="13">
      <c r="A13" s="3"/>
      <c r="B13" s="24" t="str">
        <f>'Guide TRGG3R LLC'!B13</f>
        <v>Go-Immutable-001</v>
      </c>
      <c r="C13" s="26" t="str">
        <f>'Guide TRGG3R LLC'!C13</f>
        <v>Comprehensive Market Strategy &amp; Execution</v>
      </c>
      <c r="D13" s="43">
        <v>5.0</v>
      </c>
      <c r="E13" s="44" t="b">
        <v>0</v>
      </c>
      <c r="F13" s="30" t="b">
        <v>1</v>
      </c>
    </row>
    <row r="14">
      <c r="A14" s="3"/>
      <c r="B14" s="24" t="str">
        <f>'Guide TRGG3R LLC'!B14</f>
        <v>Anchorblock-002</v>
      </c>
      <c r="C14" s="26" t="str">
        <f>'Guide TRGG3R LLC'!C14</f>
        <v>Daily Digest</v>
      </c>
      <c r="D14" s="43">
        <v>15.0</v>
      </c>
      <c r="E14" s="44" t="b">
        <v>0</v>
      </c>
      <c r="F14" s="30" t="b">
        <v>1</v>
      </c>
    </row>
    <row r="15">
      <c r="A15" s="3"/>
      <c r="B15" s="24" t="str">
        <f>'Guide TRGG3R LLC'!B15</f>
        <v>Federate-this-001</v>
      </c>
      <c r="C15" s="26" t="str">
        <f>'Guide TRGG3R LLC'!C15</f>
        <v>Off-Blocks</v>
      </c>
      <c r="D15" s="43">
        <v>25.0</v>
      </c>
      <c r="E15" s="44" t="b">
        <v>0</v>
      </c>
      <c r="F15" s="30" t="b">
        <v>1</v>
      </c>
    </row>
    <row r="16">
      <c r="A16" s="3"/>
      <c r="B16" s="24" t="str">
        <f>'Guide TRGG3R LLC'!B16</f>
        <v>Prestige-IT-002</v>
      </c>
      <c r="C16" s="26" t="str">
        <f>'Guide TRGG3R LLC'!C16</f>
        <v>Topaz Factom Integration</v>
      </c>
      <c r="D16" s="43">
        <v>26.0</v>
      </c>
      <c r="E16" s="44" t="b">
        <v>0</v>
      </c>
      <c r="F16" s="30" t="b">
        <v>1</v>
      </c>
    </row>
    <row r="17">
      <c r="A17" s="3"/>
      <c r="B17" s="24" t="str">
        <f>'Guide TRGG3R LLC'!B17</f>
        <v>Stamp-IT-002</v>
      </c>
      <c r="C17" s="26" t="str">
        <f>'Guide TRGG3R LLC'!C17</f>
        <v>IoT Gateway for Factom®</v>
      </c>
      <c r="D17" s="43">
        <v>20.0</v>
      </c>
      <c r="E17" s="44" t="b">
        <v>0</v>
      </c>
      <c r="F17" s="30" t="b">
        <v>1</v>
      </c>
    </row>
    <row r="18">
      <c r="A18" s="3"/>
      <c r="B18" s="24" t="str">
        <f>'Guide TRGG3R LLC'!B18</f>
        <v>Layertech-002</v>
      </c>
      <c r="C18" s="26" t="str">
        <f>'Guide TRGG3R LLC'!C18</f>
        <v>Core Code Development - Continuation</v>
      </c>
      <c r="D18" s="43">
        <v>4.0</v>
      </c>
      <c r="E18" s="44" t="b">
        <v>0</v>
      </c>
      <c r="F18" s="30" t="b">
        <v>1</v>
      </c>
    </row>
    <row r="19">
      <c r="A19" s="3"/>
      <c r="B19" s="24" t="str">
        <f>'Guide TRGG3R LLC'!B19</f>
        <v>Factomize-003</v>
      </c>
      <c r="C19" s="26" t="str">
        <f>'Guide TRGG3R LLC'!C19</f>
        <v>Automated Grant System</v>
      </c>
      <c r="D19" s="43">
        <v>19.0</v>
      </c>
      <c r="E19" s="44" t="b">
        <v>0</v>
      </c>
      <c r="F19" s="30" t="b">
        <v>1</v>
      </c>
    </row>
    <row r="20">
      <c r="A20" s="3"/>
      <c r="B20" s="24" t="str">
        <f>'Guide TRGG3R LLC'!B20</f>
        <v>Defacto-001/2</v>
      </c>
      <c r="C20" s="26" t="str">
        <f>'Guide TRGG3R LLC'!C20</f>
        <v>Factom Open API - Sprint 2 (Admin API, Web UI, Callbacks)</v>
      </c>
      <c r="D20" s="43">
        <v>13.0</v>
      </c>
      <c r="E20" s="44" t="b">
        <v>0</v>
      </c>
      <c r="F20" s="30" t="b">
        <v>1</v>
      </c>
    </row>
    <row r="21">
      <c r="A21" s="3"/>
      <c r="B21" s="24" t="str">
        <f>'Guide TRGG3R LLC'!B21</f>
        <v>Sphereon-003</v>
      </c>
      <c r="C21" s="26" t="str">
        <f>'Guide TRGG3R LLC'!C21</f>
        <v>Core Development Continuation</v>
      </c>
      <c r="D21" s="43">
        <v>3.0</v>
      </c>
      <c r="E21" s="44" t="b">
        <v>0</v>
      </c>
      <c r="F21" s="30" t="b">
        <v>1</v>
      </c>
    </row>
    <row r="22">
      <c r="A22" s="3"/>
      <c r="B22" s="24" t="str">
        <f>'Guide TRGG3R LLC'!B22</f>
        <v>Sphereon-004</v>
      </c>
      <c r="C22" s="26" t="str">
        <f>'Guide TRGG3R LLC'!C22</f>
        <v>Integration of DAML with Factom® Protocol</v>
      </c>
      <c r="D22" s="43">
        <v>22.0</v>
      </c>
      <c r="E22" s="44" t="b">
        <v>0</v>
      </c>
      <c r="F22" s="30" t="b">
        <v>1</v>
      </c>
    </row>
    <row r="23">
      <c r="A23" s="3"/>
      <c r="B23" s="24" t="str">
        <f>'Guide TRGG3R LLC'!B23</f>
        <v>Sphereon-005</v>
      </c>
      <c r="C23" s="26" t="str">
        <f>'Guide TRGG3R LLC'!C23</f>
        <v>Factom® Badges</v>
      </c>
      <c r="D23" s="43">
        <v>23.0</v>
      </c>
      <c r="E23" s="44" t="b">
        <v>0</v>
      </c>
      <c r="F23" s="30" t="b">
        <v>1</v>
      </c>
    </row>
    <row r="24">
      <c r="A24" s="3"/>
      <c r="B24" s="24" t="str">
        <f>'Guide TRGG3R LLC'!B24</f>
        <v>BIF-007</v>
      </c>
      <c r="C24" s="26" t="str">
        <f>'Guide TRGG3R LLC'!C24</f>
        <v>Identity, DID and signing FIPs</v>
      </c>
      <c r="D24" s="43">
        <v>12.0</v>
      </c>
      <c r="E24" s="44" t="b">
        <v>0</v>
      </c>
      <c r="F24" s="30" t="b">
        <v>1</v>
      </c>
    </row>
    <row r="25">
      <c r="A25" s="3"/>
      <c r="B25" s="24" t="str">
        <f>'Guide TRGG3R LLC'!B25</f>
        <v>Factomize-004</v>
      </c>
      <c r="C25" s="26" t="str">
        <f>'Guide TRGG3R LLC'!C25</f>
        <v>Core Development </v>
      </c>
      <c r="D25" s="43">
        <v>2.0</v>
      </c>
      <c r="E25" s="44" t="b">
        <v>0</v>
      </c>
      <c r="F25" s="30" t="b">
        <v>1</v>
      </c>
    </row>
    <row r="26">
      <c r="A26" s="3"/>
      <c r="B26" s="24" t="str">
        <f>'Guide TRGG3R LLC'!B26</f>
        <v>Factom-inc-015</v>
      </c>
      <c r="C26" s="26" t="str">
        <f>'Guide TRGG3R LLC'!C26</f>
        <v>Protocol Development</v>
      </c>
      <c r="D26" s="43">
        <v>1.0</v>
      </c>
      <c r="E26" s="44" t="b">
        <v>0</v>
      </c>
      <c r="F26" s="30" t="b">
        <v>1</v>
      </c>
    </row>
    <row r="27">
      <c r="A27" s="3"/>
      <c r="B27" s="24" t="str">
        <f>'Guide TRGG3R LLC'!B27</f>
        <v>TFA-002</v>
      </c>
      <c r="C27" s="26" t="str">
        <f>'Guide TRGG3R LLC'!C27</f>
        <v>FAT-integration into TFA-Explorer</v>
      </c>
      <c r="D27" s="43">
        <v>10.0</v>
      </c>
      <c r="E27" s="44" t="b">
        <v>0</v>
      </c>
      <c r="F27" s="30" t="b">
        <v>1</v>
      </c>
    </row>
    <row r="28">
      <c r="A28" s="3"/>
      <c r="B28" s="24" t="str">
        <f>'Guide TRGG3R LLC'!B28</f>
        <v>Triall-002</v>
      </c>
      <c r="C28" s="26" t="str">
        <f>'Guide TRGG3R LLC'!C28</f>
        <v>Decentralized Identifiers (DIDs) integration for Alfresco</v>
      </c>
      <c r="D28" s="43">
        <v>14.0</v>
      </c>
      <c r="E28" s="44" t="b">
        <v>0</v>
      </c>
      <c r="F28" s="30" t="b">
        <v>1</v>
      </c>
    </row>
    <row r="29">
      <c r="A29" s="3"/>
      <c r="B29" s="24" t="str">
        <f>'Guide TRGG3R LLC'!B29</f>
        <v>HashNStore-001</v>
      </c>
      <c r="C29" s="26" t="str">
        <f>'Guide TRGG3R LLC'!C29</f>
        <v>Chrome Extension for Ledger Nano</v>
      </c>
      <c r="D29" s="43">
        <v>17.0</v>
      </c>
      <c r="E29" s="44" t="b">
        <v>0</v>
      </c>
      <c r="F29" s="30" t="b">
        <v>1</v>
      </c>
      <c r="G29" s="3"/>
    </row>
    <row r="30">
      <c r="A30" s="3"/>
      <c r="B30" s="24" t="str">
        <f>'Guide TRGG3R LLC'!B30</f>
        <v>DBGrow-004</v>
      </c>
      <c r="C30" s="26" t="str">
        <f>'Guide TRGG3R LLC'!C30</f>
        <v>FAT Development 3</v>
      </c>
      <c r="D30" s="43">
        <v>7.0</v>
      </c>
      <c r="E30" s="44" t="b">
        <v>0</v>
      </c>
      <c r="F30" s="30" t="b">
        <v>1</v>
      </c>
      <c r="G30" s="3"/>
    </row>
    <row r="31">
      <c r="A31" s="3"/>
      <c r="B31" s="24" t="str">
        <f>'Guide TRGG3R LLC'!B31</f>
        <v>DBGrow-Factom-001</v>
      </c>
      <c r="C31" s="26" t="str">
        <f>'Guide TRGG3R LLC'!C31</f>
        <v>FAT Smart Contracts</v>
      </c>
      <c r="D31" s="43">
        <v>6.0</v>
      </c>
      <c r="E31" s="44" t="b">
        <v>0</v>
      </c>
      <c r="F31" s="30" t="b">
        <v>1</v>
      </c>
      <c r="G31" s="3"/>
    </row>
    <row r="32">
      <c r="A32" s="3"/>
      <c r="B32" s="24" t="str">
        <f>'Guide TRGG3R LLC'!B32</f>
        <v>BIF-Factomatic-003</v>
      </c>
      <c r="C32" s="26" t="str">
        <f>'Guide TRGG3R LLC'!C32</f>
        <v>Verifiable Claims FIP</v>
      </c>
      <c r="D32" s="43">
        <v>8.0</v>
      </c>
      <c r="E32" s="44" t="b">
        <v>0</v>
      </c>
      <c r="F32" s="30" t="b">
        <v>1</v>
      </c>
      <c r="G32" s="3"/>
    </row>
    <row r="33">
      <c r="A33" s="3"/>
      <c r="B33" s="24" t="str">
        <f>'Guide TRGG3R LLC'!B33</f>
        <v>Target Audience Explainer Videos-001</v>
      </c>
      <c r="C33" s="26" t="str">
        <f>'Guide TRGG3R LLC'!C33</f>
        <v>Target Audience Explainer Videos </v>
      </c>
      <c r="D33" s="43">
        <v>24.0</v>
      </c>
      <c r="E33" s="44" t="b">
        <v>0</v>
      </c>
      <c r="F33" s="30" t="b">
        <v>1</v>
      </c>
      <c r="G33" s="3"/>
    </row>
    <row r="34">
      <c r="A34" s="3"/>
      <c r="B34" s="24" t="str">
        <f>'Guide TRGG3R LLC'!B34</f>
        <v>TFA-001</v>
      </c>
      <c r="C34" s="26" t="str">
        <f>'Guide TRGG3R LLC'!C34</f>
        <v>FAT Firmware Upgrade for Ledger Nano S/X</v>
      </c>
      <c r="D34" s="43">
        <v>11.0</v>
      </c>
      <c r="E34" s="44" t="b">
        <v>0</v>
      </c>
      <c r="F34" s="30" t="b">
        <v>1</v>
      </c>
      <c r="G34" s="3"/>
    </row>
    <row r="35">
      <c r="A35" s="3"/>
      <c r="B35" s="26" t="str">
        <f>'Guide TRGG3R LLC'!B35</f>
        <v/>
      </c>
      <c r="C35" s="26" t="str">
        <f>'Guide TRGG3R LLC'!C35</f>
        <v/>
      </c>
      <c r="D35" s="43"/>
      <c r="E35" s="44" t="b">
        <v>0</v>
      </c>
      <c r="F35" s="30" t="b">
        <v>0</v>
      </c>
      <c r="G35" s="3"/>
    </row>
    <row r="36">
      <c r="A36" s="3"/>
      <c r="B36" s="26" t="str">
        <f>'Guide TRGG3R LLC'!B36</f>
        <v/>
      </c>
      <c r="C36" s="26" t="str">
        <f>'Guide TRGG3R LLC'!C36</f>
        <v/>
      </c>
      <c r="D36" s="43"/>
      <c r="E36" s="44" t="b">
        <v>0</v>
      </c>
      <c r="F36" s="30" t="b">
        <v>0</v>
      </c>
      <c r="G36" s="3"/>
    </row>
  </sheetData>
  <mergeCells count="9">
    <mergeCell ref="D7:D8"/>
    <mergeCell ref="B7:C8"/>
    <mergeCell ref="E7:E8"/>
    <mergeCell ref="B3:C3"/>
    <mergeCell ref="B2:C2"/>
    <mergeCell ref="D2:F2"/>
    <mergeCell ref="B1:F1"/>
    <mergeCell ref="F7:F8"/>
    <mergeCell ref="G1:G28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4.14"/>
    <col customWidth="1" min="3" max="3" width="80.86"/>
    <col customWidth="1" min="4" max="4" width="17.57"/>
    <col customWidth="1" min="5" max="5" width="14.29"/>
    <col customWidth="1" min="7" max="7" width="7.71"/>
  </cols>
  <sheetData>
    <row r="1" ht="29.25" customHeight="1">
      <c r="A1" s="3"/>
      <c r="B1" s="6"/>
      <c r="C1" s="7"/>
      <c r="D1" s="7"/>
      <c r="E1" s="7"/>
      <c r="F1" s="7"/>
      <c r="G1" s="3"/>
    </row>
    <row r="2" ht="48.75" customHeight="1">
      <c r="A2" s="3"/>
      <c r="B2" s="9" t="s">
        <v>3</v>
      </c>
      <c r="C2" s="13"/>
      <c r="D2" s="16" t="s">
        <v>35</v>
      </c>
      <c r="E2" s="7"/>
      <c r="F2" s="7"/>
    </row>
    <row r="3">
      <c r="A3" s="3"/>
      <c r="B3" s="18" t="s">
        <v>13</v>
      </c>
      <c r="C3" s="13"/>
      <c r="D3" s="46"/>
      <c r="E3" s="20" t="s">
        <v>14</v>
      </c>
      <c r="F3" s="22" t="s">
        <v>16</v>
      </c>
    </row>
    <row r="4">
      <c r="A4" s="3"/>
      <c r="B4" s="24" t="str">
        <f>'Guide TRGG3R LLC'!B4</f>
        <v>Factom-inc-013</v>
      </c>
      <c r="C4" s="26" t="str">
        <f>'Guide TRGG3R LLC'!C4</f>
        <v>Oracle Master</v>
      </c>
      <c r="D4" s="28"/>
      <c r="E4" s="28" t="b">
        <v>0</v>
      </c>
      <c r="F4" s="30" t="b">
        <v>1</v>
      </c>
    </row>
    <row r="5">
      <c r="A5" s="3"/>
      <c r="B5" s="24" t="str">
        <f>'Guide TRGG3R LLC'!B5</f>
        <v>Factom-inc-014</v>
      </c>
      <c r="C5" s="26" t="str">
        <f>'Guide TRGG3R LLC'!C5</f>
        <v>Anchor Master</v>
      </c>
      <c r="D5" s="28"/>
      <c r="E5" s="28" t="b">
        <v>0</v>
      </c>
      <c r="F5" s="30" t="b">
        <v>1</v>
      </c>
    </row>
    <row r="6">
      <c r="A6" s="3"/>
      <c r="B6" s="24" t="str">
        <f>'Guide TRGG3R LLC'!B6</f>
        <v>Factom Guides-005</v>
      </c>
      <c r="C6" s="26" t="str">
        <f>'Guide TRGG3R LLC'!C6</f>
        <v>Factom Guide Compensation</v>
      </c>
      <c r="D6" s="28"/>
      <c r="E6" s="28" t="b">
        <v>0</v>
      </c>
      <c r="F6" s="30" t="b">
        <v>1</v>
      </c>
    </row>
    <row r="7" ht="17.25" customHeight="1">
      <c r="A7" s="3"/>
      <c r="B7" s="35" t="s">
        <v>46</v>
      </c>
      <c r="C7" s="37"/>
      <c r="D7" s="38" t="s">
        <v>48</v>
      </c>
      <c r="E7" s="38" t="s">
        <v>14</v>
      </c>
      <c r="F7" s="40" t="s">
        <v>16</v>
      </c>
    </row>
    <row r="8" ht="15.0" customHeight="1">
      <c r="A8" s="3"/>
      <c r="B8" s="41"/>
      <c r="C8" s="13"/>
      <c r="D8" s="42"/>
      <c r="E8" s="42"/>
      <c r="F8" s="42"/>
    </row>
    <row r="9">
      <c r="A9" s="3"/>
      <c r="B9" s="24" t="str">
        <f>'Guide TRGG3R LLC'!B9</f>
        <v>Core-Committee-002</v>
      </c>
      <c r="C9" s="26" t="str">
        <f>'Guide TRGG3R LLC'!C9</f>
        <v>Additional Bug Bounty Funding</v>
      </c>
      <c r="D9" s="43">
        <v>7.0</v>
      </c>
      <c r="E9" s="44" t="b">
        <v>0</v>
      </c>
      <c r="F9" s="30" t="b">
        <v>1</v>
      </c>
    </row>
    <row r="10">
      <c r="A10" s="3"/>
      <c r="B10" s="24" t="str">
        <f>'Guide TRGG3R LLC'!B10</f>
        <v>Bedrock-Defacto-001/2</v>
      </c>
      <c r="C10" s="26" t="str">
        <f>'Guide TRGG3R LLC'!C10</f>
        <v>Open Node Enhancement - Leftover Payout</v>
      </c>
      <c r="D10" s="43">
        <v>3.0</v>
      </c>
      <c r="E10" s="44" t="b">
        <v>0</v>
      </c>
      <c r="F10" s="30" t="b">
        <v>1</v>
      </c>
    </row>
    <row r="11">
      <c r="A11" s="3"/>
      <c r="B11" s="24" t="str">
        <f>'Guide TRGG3R LLC'!B11</f>
        <v>Bedrock-CryptoLogic-DeFacto-TFA-003</v>
      </c>
      <c r="C11" s="26" t="str">
        <f>'Guide TRGG3R LLC'!C11</f>
        <v>Open Node Continuity</v>
      </c>
      <c r="D11" s="43">
        <v>4.0</v>
      </c>
      <c r="E11" s="44" t="b">
        <v>0</v>
      </c>
      <c r="F11" s="30" t="b">
        <v>1</v>
      </c>
    </row>
    <row r="12">
      <c r="A12" s="3"/>
      <c r="B12" s="24" t="str">
        <f>'Guide TRGG3R LLC'!B12</f>
        <v>LUCIAP-001</v>
      </c>
      <c r="C12" s="26" t="str">
        <f>'Guide TRGG3R LLC'!C12</f>
        <v>FAT Wallet Ledger Nano Support</v>
      </c>
      <c r="D12" s="43">
        <v>8.0</v>
      </c>
      <c r="E12" s="44" t="b">
        <v>0</v>
      </c>
      <c r="F12" s="30" t="b">
        <v>1</v>
      </c>
    </row>
    <row r="13">
      <c r="A13" s="3"/>
      <c r="B13" s="24" t="str">
        <f>'Guide TRGG3R LLC'!B13</f>
        <v>Go-Immutable-001</v>
      </c>
      <c r="C13" s="26" t="str">
        <f>'Guide TRGG3R LLC'!C13</f>
        <v>Comprehensive Market Strategy &amp; Execution</v>
      </c>
      <c r="D13" s="43">
        <v>12.0</v>
      </c>
      <c r="E13" s="44" t="b">
        <v>0</v>
      </c>
      <c r="F13" s="30" t="b">
        <v>1</v>
      </c>
    </row>
    <row r="14">
      <c r="A14" s="3"/>
      <c r="B14" s="24" t="str">
        <f>'Guide TRGG3R LLC'!B14</f>
        <v>Anchorblock-002</v>
      </c>
      <c r="C14" s="26" t="str">
        <f>'Guide TRGG3R LLC'!C14</f>
        <v>Daily Digest</v>
      </c>
      <c r="D14" s="43">
        <v>21.0</v>
      </c>
      <c r="E14" s="44" t="b">
        <v>0</v>
      </c>
      <c r="F14" s="30" t="b">
        <v>1</v>
      </c>
    </row>
    <row r="15">
      <c r="A15" s="3"/>
      <c r="B15" s="24" t="str">
        <f>'Guide TRGG3R LLC'!B15</f>
        <v>Federate-this-001</v>
      </c>
      <c r="C15" s="26" t="str">
        <f>'Guide TRGG3R LLC'!C15</f>
        <v>Off-Blocks</v>
      </c>
      <c r="D15" s="43">
        <v>22.0</v>
      </c>
      <c r="E15" s="44" t="b">
        <v>0</v>
      </c>
      <c r="F15" s="30" t="b">
        <v>1</v>
      </c>
    </row>
    <row r="16">
      <c r="A16" s="3"/>
      <c r="B16" s="24" t="str">
        <f>'Guide TRGG3R LLC'!B16</f>
        <v>Prestige-IT-002</v>
      </c>
      <c r="C16" s="26" t="str">
        <f>'Guide TRGG3R LLC'!C16</f>
        <v>Topaz Factom Integration</v>
      </c>
      <c r="D16" s="43">
        <v>26.0</v>
      </c>
      <c r="E16" s="44" t="b">
        <v>1</v>
      </c>
      <c r="F16" s="30" t="b">
        <v>0</v>
      </c>
    </row>
    <row r="17">
      <c r="A17" s="3"/>
      <c r="B17" s="24" t="str">
        <f>'Guide TRGG3R LLC'!B17</f>
        <v>Stamp-IT-002</v>
      </c>
      <c r="C17" s="26" t="str">
        <f>'Guide TRGG3R LLC'!C17</f>
        <v>IoT Gateway for Factom®</v>
      </c>
      <c r="D17" s="43">
        <v>25.0</v>
      </c>
      <c r="E17" s="44" t="b">
        <v>1</v>
      </c>
      <c r="F17" s="30" t="b">
        <v>0</v>
      </c>
    </row>
    <row r="18">
      <c r="A18" s="3"/>
      <c r="B18" s="24" t="str">
        <f>'Guide TRGG3R LLC'!B18</f>
        <v>Layertech-002</v>
      </c>
      <c r="C18" s="26" t="str">
        <f>'Guide TRGG3R LLC'!C18</f>
        <v>Core Code Development - Continuation</v>
      </c>
      <c r="D18" s="43">
        <v>11.0</v>
      </c>
      <c r="E18" s="44" t="b">
        <v>0</v>
      </c>
      <c r="F18" s="30" t="b">
        <v>1</v>
      </c>
    </row>
    <row r="19">
      <c r="A19" s="3"/>
      <c r="B19" s="24" t="str">
        <f>'Guide TRGG3R LLC'!B19</f>
        <v>Factomize-003</v>
      </c>
      <c r="C19" s="26" t="str">
        <f>'Guide TRGG3R LLC'!C19</f>
        <v>Automated Grant System</v>
      </c>
      <c r="D19" s="43">
        <v>13.0</v>
      </c>
      <c r="E19" s="44" t="b">
        <v>0</v>
      </c>
      <c r="F19" s="30" t="b">
        <v>1</v>
      </c>
    </row>
    <row r="20">
      <c r="A20" s="3"/>
      <c r="B20" s="24" t="str">
        <f>'Guide TRGG3R LLC'!B20</f>
        <v>Defacto-001/2</v>
      </c>
      <c r="C20" s="26" t="str">
        <f>'Guide TRGG3R LLC'!C20</f>
        <v>Factom Open API - Sprint 2 (Admin API, Web UI, Callbacks)</v>
      </c>
      <c r="D20" s="43">
        <v>10.0</v>
      </c>
      <c r="E20" s="44" t="b">
        <v>0</v>
      </c>
      <c r="F20" s="30" t="b">
        <v>1</v>
      </c>
    </row>
    <row r="21">
      <c r="A21" s="3"/>
      <c r="B21" s="24" t="str">
        <f>'Guide TRGG3R LLC'!B21</f>
        <v>Sphereon-003</v>
      </c>
      <c r="C21" s="26" t="str">
        <f>'Guide TRGG3R LLC'!C21</f>
        <v>Core Development Continuation</v>
      </c>
      <c r="D21" s="43">
        <v>5.0</v>
      </c>
      <c r="E21" s="44" t="b">
        <v>0</v>
      </c>
      <c r="F21" s="30" t="b">
        <v>1</v>
      </c>
    </row>
    <row r="22">
      <c r="A22" s="3"/>
      <c r="B22" s="24" t="str">
        <f>'Guide TRGG3R LLC'!B22</f>
        <v>Sphereon-004</v>
      </c>
      <c r="C22" s="26" t="str">
        <f>'Guide TRGG3R LLC'!C22</f>
        <v>Integration of DAML with Factom® Protocol</v>
      </c>
      <c r="D22" s="43">
        <v>20.0</v>
      </c>
      <c r="E22" s="44" t="b">
        <v>0</v>
      </c>
      <c r="F22" s="30" t="b">
        <v>1</v>
      </c>
    </row>
    <row r="23">
      <c r="A23" s="3"/>
      <c r="B23" s="24" t="str">
        <f>'Guide TRGG3R LLC'!B23</f>
        <v>Sphereon-005</v>
      </c>
      <c r="C23" s="26" t="str">
        <f>'Guide TRGG3R LLC'!C23</f>
        <v>Factom® Badges</v>
      </c>
      <c r="D23" s="43">
        <v>16.0</v>
      </c>
      <c r="E23" s="44" t="b">
        <v>0</v>
      </c>
      <c r="F23" s="30" t="b">
        <v>1</v>
      </c>
    </row>
    <row r="24">
      <c r="A24" s="3"/>
      <c r="B24" s="24" t="str">
        <f>'Guide TRGG3R LLC'!B24</f>
        <v>BIF-007</v>
      </c>
      <c r="C24" s="26" t="str">
        <f>'Guide TRGG3R LLC'!C24</f>
        <v>Identity, DID and signing FIPs</v>
      </c>
      <c r="D24" s="43">
        <v>19.0</v>
      </c>
      <c r="E24" s="44" t="b">
        <v>0</v>
      </c>
      <c r="F24" s="30" t="b">
        <v>1</v>
      </c>
    </row>
    <row r="25">
      <c r="A25" s="3"/>
      <c r="B25" s="24" t="str">
        <f>'Guide TRGG3R LLC'!B25</f>
        <v>Factomize-004</v>
      </c>
      <c r="C25" s="26" t="str">
        <f>'Guide TRGG3R LLC'!C25</f>
        <v>Core Development </v>
      </c>
      <c r="D25" s="43">
        <v>1.0</v>
      </c>
      <c r="E25" s="44" t="b">
        <v>0</v>
      </c>
      <c r="F25" s="30" t="b">
        <v>1</v>
      </c>
    </row>
    <row r="26">
      <c r="A26" s="3"/>
      <c r="B26" s="24" t="str">
        <f>'Guide TRGG3R LLC'!B26</f>
        <v>Factom-inc-015</v>
      </c>
      <c r="C26" s="26" t="str">
        <f>'Guide TRGG3R LLC'!C26</f>
        <v>Protocol Development</v>
      </c>
      <c r="D26" s="43">
        <v>2.0</v>
      </c>
      <c r="E26" s="44" t="b">
        <v>0</v>
      </c>
      <c r="F26" s="30" t="b">
        <v>1</v>
      </c>
    </row>
    <row r="27">
      <c r="A27" s="3"/>
      <c r="B27" s="24" t="str">
        <f>'Guide TRGG3R LLC'!B27</f>
        <v>TFA-002</v>
      </c>
      <c r="C27" s="26" t="str">
        <f>'Guide TRGG3R LLC'!C27</f>
        <v>FAT-integration into TFA-Explorer</v>
      </c>
      <c r="D27" s="43">
        <v>14.0</v>
      </c>
      <c r="E27" s="44" t="b">
        <v>0</v>
      </c>
      <c r="F27" s="30" t="b">
        <v>1</v>
      </c>
    </row>
    <row r="28">
      <c r="A28" s="3"/>
      <c r="B28" s="24" t="str">
        <f>'Guide TRGG3R LLC'!B28</f>
        <v>Triall-002</v>
      </c>
      <c r="C28" s="26" t="str">
        <f>'Guide TRGG3R LLC'!C28</f>
        <v>Decentralized Identifiers (DIDs) integration for Alfresco</v>
      </c>
      <c r="D28" s="43">
        <v>23.0</v>
      </c>
      <c r="E28" s="44" t="b">
        <v>0</v>
      </c>
      <c r="F28" s="30" t="b">
        <v>1</v>
      </c>
    </row>
    <row r="29">
      <c r="A29" s="3"/>
      <c r="B29" s="24" t="str">
        <f>'Guide TRGG3R LLC'!B29</f>
        <v>HashNStore-001</v>
      </c>
      <c r="C29" s="26" t="str">
        <f>'Guide TRGG3R LLC'!C29</f>
        <v>Chrome Extension for Ledger Nano</v>
      </c>
      <c r="D29" s="43">
        <v>6.0</v>
      </c>
      <c r="E29" s="44" t="b">
        <v>0</v>
      </c>
      <c r="F29" s="30" t="b">
        <v>1</v>
      </c>
      <c r="G29" s="3"/>
    </row>
    <row r="30">
      <c r="A30" s="3"/>
      <c r="B30" s="24" t="str">
        <f>'Guide TRGG3R LLC'!B30</f>
        <v>DBGrow-004</v>
      </c>
      <c r="C30" s="26" t="str">
        <f>'Guide TRGG3R LLC'!C30</f>
        <v>FAT Development 3</v>
      </c>
      <c r="D30" s="43">
        <v>9.0</v>
      </c>
      <c r="E30" s="44" t="b">
        <v>0</v>
      </c>
      <c r="F30" s="30" t="b">
        <v>1</v>
      </c>
      <c r="G30" s="3"/>
    </row>
    <row r="31">
      <c r="A31" s="3"/>
      <c r="B31" s="24" t="str">
        <f>'Guide TRGG3R LLC'!B31</f>
        <v>DBGrow-Factom-001</v>
      </c>
      <c r="C31" s="26" t="str">
        <f>'Guide TRGG3R LLC'!C31</f>
        <v>FAT Smart Contracts</v>
      </c>
      <c r="D31" s="43">
        <v>17.0</v>
      </c>
      <c r="E31" s="44" t="b">
        <v>0</v>
      </c>
      <c r="F31" s="30" t="b">
        <v>1</v>
      </c>
      <c r="G31" s="3"/>
    </row>
    <row r="32">
      <c r="A32" s="3"/>
      <c r="B32" s="24" t="str">
        <f>'Guide TRGG3R LLC'!B32</f>
        <v>BIF-Factomatic-003</v>
      </c>
      <c r="C32" s="26" t="str">
        <f>'Guide TRGG3R LLC'!C32</f>
        <v>Verifiable Claims FIP</v>
      </c>
      <c r="D32" s="43">
        <v>18.0</v>
      </c>
      <c r="E32" s="44" t="b">
        <v>0</v>
      </c>
      <c r="F32" s="30" t="b">
        <v>1</v>
      </c>
      <c r="G32" s="3"/>
    </row>
    <row r="33">
      <c r="A33" s="3"/>
      <c r="B33" s="24" t="str">
        <f>'Guide TRGG3R LLC'!B33</f>
        <v>Target Audience Explainer Videos-001</v>
      </c>
      <c r="C33" s="26" t="str">
        <f>'Guide TRGG3R LLC'!C33</f>
        <v>Target Audience Explainer Videos </v>
      </c>
      <c r="D33" s="43">
        <v>24.0</v>
      </c>
      <c r="E33" s="44" t="b">
        <v>1</v>
      </c>
      <c r="F33" s="30" t="b">
        <v>0</v>
      </c>
      <c r="G33" s="3"/>
    </row>
    <row r="34">
      <c r="A34" s="3"/>
      <c r="B34" s="24" t="str">
        <f>'Guide TRGG3R LLC'!B34</f>
        <v>TFA-001</v>
      </c>
      <c r="C34" s="26" t="str">
        <f>'Guide TRGG3R LLC'!C34</f>
        <v>FAT Firmware Upgrade for Ledger Nano S/X</v>
      </c>
      <c r="D34" s="43">
        <v>15.0</v>
      </c>
      <c r="E34" s="44" t="b">
        <v>0</v>
      </c>
      <c r="F34" s="30" t="b">
        <v>1</v>
      </c>
      <c r="G34" s="3"/>
    </row>
    <row r="35">
      <c r="A35" s="3"/>
      <c r="B35" s="26" t="str">
        <f>'Guide TRGG3R LLC'!B35</f>
        <v/>
      </c>
      <c r="C35" s="26" t="str">
        <f>'Guide TRGG3R LLC'!C35</f>
        <v/>
      </c>
      <c r="D35" s="43"/>
      <c r="E35" s="44" t="b">
        <v>0</v>
      </c>
      <c r="F35" s="30" t="b">
        <v>0</v>
      </c>
      <c r="G35" s="3"/>
    </row>
    <row r="36">
      <c r="A36" s="3"/>
      <c r="B36" s="26" t="str">
        <f>'Guide TRGG3R LLC'!B36</f>
        <v/>
      </c>
      <c r="C36" s="26" t="str">
        <f>'Guide TRGG3R LLC'!C36</f>
        <v/>
      </c>
      <c r="D36" s="43"/>
      <c r="E36" s="44" t="b">
        <v>0</v>
      </c>
      <c r="F36" s="30" t="b">
        <v>0</v>
      </c>
      <c r="G36" s="3"/>
    </row>
  </sheetData>
  <mergeCells count="9">
    <mergeCell ref="D2:F2"/>
    <mergeCell ref="B1:F1"/>
    <mergeCell ref="D7:D8"/>
    <mergeCell ref="B7:C8"/>
    <mergeCell ref="E7:E8"/>
    <mergeCell ref="B3:C3"/>
    <mergeCell ref="B2:C2"/>
    <mergeCell ref="F7:F8"/>
    <mergeCell ref="G1:G28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4.71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3"/>
      <c r="B1" s="6"/>
      <c r="C1" s="7"/>
      <c r="D1" s="7"/>
      <c r="E1" s="7"/>
      <c r="F1" s="7"/>
      <c r="G1" s="3"/>
    </row>
    <row r="2" ht="48.75" customHeight="1">
      <c r="A2" s="3"/>
      <c r="B2" s="9" t="s">
        <v>3</v>
      </c>
      <c r="C2" s="13"/>
      <c r="D2" s="16" t="s">
        <v>36</v>
      </c>
      <c r="E2" s="7"/>
      <c r="F2" s="7"/>
    </row>
    <row r="3">
      <c r="A3" s="3"/>
      <c r="B3" s="18" t="s">
        <v>13</v>
      </c>
      <c r="C3" s="13"/>
      <c r="D3" s="46"/>
      <c r="E3" s="20" t="s">
        <v>14</v>
      </c>
      <c r="F3" s="22" t="s">
        <v>16</v>
      </c>
    </row>
    <row r="4">
      <c r="A4" s="3"/>
      <c r="B4" s="24" t="str">
        <f>'Guide TRGG3R LLC'!B4</f>
        <v>Factom-inc-013</v>
      </c>
      <c r="C4" s="26" t="str">
        <f>'Guide TRGG3R LLC'!C4</f>
        <v>Oracle Master</v>
      </c>
      <c r="D4" s="28"/>
      <c r="E4" s="28" t="b">
        <v>0</v>
      </c>
      <c r="F4" s="30" t="b">
        <v>1</v>
      </c>
    </row>
    <row r="5">
      <c r="A5" s="3"/>
      <c r="B5" s="24" t="str">
        <f>'Guide TRGG3R LLC'!B5</f>
        <v>Factom-inc-014</v>
      </c>
      <c r="C5" s="26" t="str">
        <f>'Guide TRGG3R LLC'!C5</f>
        <v>Anchor Master</v>
      </c>
      <c r="D5" s="28"/>
      <c r="E5" s="28" t="b">
        <v>0</v>
      </c>
      <c r="F5" s="30" t="b">
        <v>1</v>
      </c>
    </row>
    <row r="6">
      <c r="A6" s="3"/>
      <c r="B6" s="24" t="str">
        <f>'Guide TRGG3R LLC'!B6</f>
        <v>Factom Guides-005</v>
      </c>
      <c r="C6" s="26" t="str">
        <f>'Guide TRGG3R LLC'!C6</f>
        <v>Factom Guide Compensation</v>
      </c>
      <c r="D6" s="28"/>
      <c r="E6" s="28" t="b">
        <v>0</v>
      </c>
      <c r="F6" s="30" t="b">
        <v>1</v>
      </c>
    </row>
    <row r="7" ht="17.25" customHeight="1">
      <c r="A7" s="3"/>
      <c r="B7" s="35" t="s">
        <v>46</v>
      </c>
      <c r="C7" s="37"/>
      <c r="D7" s="38" t="s">
        <v>48</v>
      </c>
      <c r="E7" s="38" t="s">
        <v>14</v>
      </c>
      <c r="F7" s="40" t="s">
        <v>16</v>
      </c>
    </row>
    <row r="8" ht="15.0" customHeight="1">
      <c r="A8" s="3"/>
      <c r="B8" s="41"/>
      <c r="C8" s="13"/>
      <c r="D8" s="42"/>
      <c r="E8" s="42"/>
      <c r="F8" s="42"/>
    </row>
    <row r="9">
      <c r="A9" s="3"/>
      <c r="B9" s="24" t="str">
        <f>'Guide TRGG3R LLC'!B9</f>
        <v>Core-Committee-002</v>
      </c>
      <c r="C9" s="26" t="str">
        <f>'Guide TRGG3R LLC'!C9</f>
        <v>Additional Bug Bounty Funding</v>
      </c>
      <c r="D9" s="43">
        <v>12.0</v>
      </c>
      <c r="E9" s="44" t="b">
        <v>0</v>
      </c>
      <c r="F9" s="30" t="b">
        <v>1</v>
      </c>
    </row>
    <row r="10">
      <c r="A10" s="3"/>
      <c r="B10" s="24" t="str">
        <f>'Guide TRGG3R LLC'!B10</f>
        <v>Bedrock-Defacto-001/2</v>
      </c>
      <c r="C10" s="26" t="str">
        <f>'Guide TRGG3R LLC'!C10</f>
        <v>Open Node Enhancement - Leftover Payout</v>
      </c>
      <c r="D10" s="43">
        <v>15.0</v>
      </c>
      <c r="E10" s="44" t="b">
        <v>0</v>
      </c>
      <c r="F10" s="30" t="b">
        <v>1</v>
      </c>
    </row>
    <row r="11">
      <c r="A11" s="3"/>
      <c r="B11" s="24" t="str">
        <f>'Guide TRGG3R LLC'!B11</f>
        <v>Bedrock-CryptoLogic-DeFacto-TFA-003</v>
      </c>
      <c r="C11" s="26" t="str">
        <f>'Guide TRGG3R LLC'!C11</f>
        <v>Open Node Continuity</v>
      </c>
      <c r="D11" s="43">
        <v>13.0</v>
      </c>
      <c r="E11" s="44" t="b">
        <v>0</v>
      </c>
      <c r="F11" s="30" t="b">
        <v>1</v>
      </c>
    </row>
    <row r="12">
      <c r="A12" s="3"/>
      <c r="B12" s="24" t="str">
        <f>'Guide TRGG3R LLC'!B12</f>
        <v>LUCIAP-001</v>
      </c>
      <c r="C12" s="26" t="str">
        <f>'Guide TRGG3R LLC'!C12</f>
        <v>FAT Wallet Ledger Nano Support</v>
      </c>
      <c r="D12" s="43">
        <v>7.0</v>
      </c>
      <c r="E12" s="44" t="b">
        <v>0</v>
      </c>
      <c r="F12" s="30" t="b">
        <v>1</v>
      </c>
    </row>
    <row r="13">
      <c r="A13" s="3"/>
      <c r="B13" s="24" t="str">
        <f>'Guide TRGG3R LLC'!B13</f>
        <v>Go-Immutable-001</v>
      </c>
      <c r="C13" s="26" t="str">
        <f>'Guide TRGG3R LLC'!C13</f>
        <v>Comprehensive Market Strategy &amp; Execution</v>
      </c>
      <c r="D13" s="43">
        <v>10.0</v>
      </c>
      <c r="E13" s="44" t="b">
        <v>0</v>
      </c>
      <c r="F13" s="30" t="b">
        <v>1</v>
      </c>
    </row>
    <row r="14">
      <c r="A14" s="3"/>
      <c r="B14" s="24" t="str">
        <f>'Guide TRGG3R LLC'!B14</f>
        <v>Anchorblock-002</v>
      </c>
      <c r="C14" s="26" t="str">
        <f>'Guide TRGG3R LLC'!C14</f>
        <v>Daily Digest</v>
      </c>
      <c r="D14" s="43">
        <v>14.0</v>
      </c>
      <c r="E14" s="44" t="b">
        <v>0</v>
      </c>
      <c r="F14" s="30" t="b">
        <v>1</v>
      </c>
    </row>
    <row r="15">
      <c r="A15" s="3"/>
      <c r="B15" s="24" t="str">
        <f>'Guide TRGG3R LLC'!B15</f>
        <v>Federate-this-001</v>
      </c>
      <c r="C15" s="26" t="str">
        <f>'Guide TRGG3R LLC'!C15</f>
        <v>Off-Blocks</v>
      </c>
      <c r="D15" s="43">
        <v>17.0</v>
      </c>
      <c r="E15" s="44" t="b">
        <v>0</v>
      </c>
      <c r="F15" s="30" t="b">
        <v>1</v>
      </c>
    </row>
    <row r="16">
      <c r="A16" s="3"/>
      <c r="B16" s="24" t="str">
        <f>'Guide TRGG3R LLC'!B16</f>
        <v>Prestige-IT-002</v>
      </c>
      <c r="C16" s="26" t="str">
        <f>'Guide TRGG3R LLC'!C16</f>
        <v>Topaz Factom Integration</v>
      </c>
      <c r="D16" s="43">
        <v>25.0</v>
      </c>
      <c r="E16" s="44" t="b">
        <v>0</v>
      </c>
      <c r="F16" s="30" t="b">
        <v>1</v>
      </c>
    </row>
    <row r="17">
      <c r="A17" s="3"/>
      <c r="B17" s="24" t="str">
        <f>'Guide TRGG3R LLC'!B17</f>
        <v>Stamp-IT-002</v>
      </c>
      <c r="C17" s="26" t="str">
        <f>'Guide TRGG3R LLC'!C17</f>
        <v>IoT Gateway for Factom®</v>
      </c>
      <c r="D17" s="43">
        <v>19.0</v>
      </c>
      <c r="E17" s="44" t="b">
        <v>0</v>
      </c>
      <c r="F17" s="30" t="b">
        <v>1</v>
      </c>
    </row>
    <row r="18">
      <c r="A18" s="3"/>
      <c r="B18" s="24" t="str">
        <f>'Guide TRGG3R LLC'!B18</f>
        <v>Layertech-002</v>
      </c>
      <c r="C18" s="26" t="str">
        <f>'Guide TRGG3R LLC'!C18</f>
        <v>Core Code Development - Continuation</v>
      </c>
      <c r="D18" s="43">
        <v>2.0</v>
      </c>
      <c r="E18" s="44" t="b">
        <v>0</v>
      </c>
      <c r="F18" s="30" t="b">
        <v>1</v>
      </c>
    </row>
    <row r="19">
      <c r="A19" s="3"/>
      <c r="B19" s="24" t="str">
        <f>'Guide TRGG3R LLC'!B19</f>
        <v>Factomize-003</v>
      </c>
      <c r="C19" s="26" t="str">
        <f>'Guide TRGG3R LLC'!C19</f>
        <v>Automated Grant System</v>
      </c>
      <c r="D19" s="43">
        <v>11.0</v>
      </c>
      <c r="E19" s="44" t="b">
        <v>0</v>
      </c>
      <c r="F19" s="30" t="b">
        <v>1</v>
      </c>
    </row>
    <row r="20">
      <c r="A20" s="3"/>
      <c r="B20" s="24" t="str">
        <f>'Guide TRGG3R LLC'!B20</f>
        <v>Defacto-001/2</v>
      </c>
      <c r="C20" s="26" t="str">
        <f>'Guide TRGG3R LLC'!C20</f>
        <v>Factom Open API - Sprint 2 (Admin API, Web UI, Callbacks)</v>
      </c>
      <c r="D20" s="43">
        <v>16.0</v>
      </c>
      <c r="E20" s="44" t="b">
        <v>0</v>
      </c>
      <c r="F20" s="30" t="b">
        <v>1</v>
      </c>
    </row>
    <row r="21">
      <c r="A21" s="3"/>
      <c r="B21" s="24" t="str">
        <f>'Guide TRGG3R LLC'!B21</f>
        <v>Sphereon-003</v>
      </c>
      <c r="C21" s="26" t="str">
        <f>'Guide TRGG3R LLC'!C21</f>
        <v>Core Development Continuation</v>
      </c>
      <c r="D21" s="43">
        <v>3.0</v>
      </c>
      <c r="E21" s="44" t="b">
        <v>0</v>
      </c>
      <c r="F21" s="30" t="b">
        <v>1</v>
      </c>
    </row>
    <row r="22">
      <c r="A22" s="3"/>
      <c r="B22" s="24" t="str">
        <f>'Guide TRGG3R LLC'!B22</f>
        <v>Sphereon-004</v>
      </c>
      <c r="C22" s="26" t="str">
        <f>'Guide TRGG3R LLC'!C22</f>
        <v>Integration of DAML with Factom® Protocol</v>
      </c>
      <c r="D22" s="43">
        <v>24.0</v>
      </c>
      <c r="E22" s="44" t="b">
        <v>0</v>
      </c>
      <c r="F22" s="30" t="b">
        <v>1</v>
      </c>
    </row>
    <row r="23">
      <c r="A23" s="3"/>
      <c r="B23" s="24" t="str">
        <f>'Guide TRGG3R LLC'!B23</f>
        <v>Sphereon-005</v>
      </c>
      <c r="C23" s="26" t="str">
        <f>'Guide TRGG3R LLC'!C23</f>
        <v>Factom® Badges</v>
      </c>
      <c r="D23" s="43">
        <v>23.0</v>
      </c>
      <c r="E23" s="44" t="b">
        <v>0</v>
      </c>
      <c r="F23" s="30" t="b">
        <v>1</v>
      </c>
    </row>
    <row r="24">
      <c r="A24" s="3"/>
      <c r="B24" s="24" t="str">
        <f>'Guide TRGG3R LLC'!B24</f>
        <v>BIF-007</v>
      </c>
      <c r="C24" s="26" t="str">
        <f>'Guide TRGG3R LLC'!C24</f>
        <v>Identity, DID and signing FIPs</v>
      </c>
      <c r="D24" s="43">
        <v>20.0</v>
      </c>
      <c r="E24" s="44" t="b">
        <v>0</v>
      </c>
      <c r="F24" s="30" t="b">
        <v>1</v>
      </c>
    </row>
    <row r="25">
      <c r="A25" s="3"/>
      <c r="B25" s="24" t="str">
        <f>'Guide TRGG3R LLC'!B25</f>
        <v>Factomize-004</v>
      </c>
      <c r="C25" s="26" t="str">
        <f>'Guide TRGG3R LLC'!C25</f>
        <v>Core Development </v>
      </c>
      <c r="D25" s="43">
        <v>1.0</v>
      </c>
      <c r="E25" s="44" t="b">
        <v>0</v>
      </c>
      <c r="F25" s="30" t="b">
        <v>1</v>
      </c>
    </row>
    <row r="26">
      <c r="A26" s="3"/>
      <c r="B26" s="24" t="str">
        <f>'Guide TRGG3R LLC'!B26</f>
        <v>Factom-inc-015</v>
      </c>
      <c r="C26" s="26" t="str">
        <f>'Guide TRGG3R LLC'!C26</f>
        <v>Protocol Development</v>
      </c>
      <c r="D26" s="43">
        <v>4.0</v>
      </c>
      <c r="E26" s="44" t="b">
        <v>0</v>
      </c>
      <c r="F26" s="30" t="b">
        <v>1</v>
      </c>
    </row>
    <row r="27">
      <c r="A27" s="3"/>
      <c r="B27" s="24" t="str">
        <f>'Guide TRGG3R LLC'!B27</f>
        <v>TFA-002</v>
      </c>
      <c r="C27" s="26" t="str">
        <f>'Guide TRGG3R LLC'!C27</f>
        <v>FAT-integration into TFA-Explorer</v>
      </c>
      <c r="D27" s="43">
        <v>8.0</v>
      </c>
      <c r="E27" s="44" t="b">
        <v>0</v>
      </c>
      <c r="F27" s="30" t="b">
        <v>1</v>
      </c>
    </row>
    <row r="28">
      <c r="A28" s="3"/>
      <c r="B28" s="24" t="str">
        <f>'Guide TRGG3R LLC'!B28</f>
        <v>Triall-002</v>
      </c>
      <c r="C28" s="26" t="str">
        <f>'Guide TRGG3R LLC'!C28</f>
        <v>Decentralized Identifiers (DIDs) integration for Alfresco</v>
      </c>
      <c r="D28" s="43">
        <v>26.0</v>
      </c>
      <c r="E28" s="44" t="b">
        <v>0</v>
      </c>
      <c r="F28" s="30" t="b">
        <v>1</v>
      </c>
    </row>
    <row r="29">
      <c r="A29" s="3"/>
      <c r="B29" s="24" t="str">
        <f>'Guide TRGG3R LLC'!B29</f>
        <v>HashNStore-001</v>
      </c>
      <c r="C29" s="26" t="str">
        <f>'Guide TRGG3R LLC'!C29</f>
        <v>Chrome Extension for Ledger Nano</v>
      </c>
      <c r="D29" s="43">
        <v>22.0</v>
      </c>
      <c r="E29" s="44" t="b">
        <v>0</v>
      </c>
      <c r="F29" s="30" t="b">
        <v>1</v>
      </c>
      <c r="G29" s="3"/>
    </row>
    <row r="30">
      <c r="A30" s="3"/>
      <c r="B30" s="24" t="str">
        <f>'Guide TRGG3R LLC'!B30</f>
        <v>DBGrow-004</v>
      </c>
      <c r="C30" s="26" t="str">
        <f>'Guide TRGG3R LLC'!C30</f>
        <v>FAT Development 3</v>
      </c>
      <c r="D30" s="43">
        <v>5.0</v>
      </c>
      <c r="E30" s="44" t="b">
        <v>0</v>
      </c>
      <c r="F30" s="30" t="b">
        <v>1</v>
      </c>
      <c r="G30" s="3"/>
    </row>
    <row r="31">
      <c r="A31" s="3"/>
      <c r="B31" s="24" t="str">
        <f>'Guide TRGG3R LLC'!B31</f>
        <v>DBGrow-Factom-001</v>
      </c>
      <c r="C31" s="26" t="str">
        <f>'Guide TRGG3R LLC'!C31</f>
        <v>FAT Smart Contracts</v>
      </c>
      <c r="D31" s="43">
        <v>6.0</v>
      </c>
      <c r="E31" s="44" t="b">
        <v>0</v>
      </c>
      <c r="F31" s="30" t="b">
        <v>1</v>
      </c>
      <c r="G31" s="3"/>
    </row>
    <row r="32">
      <c r="A32" s="3"/>
      <c r="B32" s="24" t="str">
        <f>'Guide TRGG3R LLC'!B32</f>
        <v>BIF-Factomatic-003</v>
      </c>
      <c r="C32" s="26" t="str">
        <f>'Guide TRGG3R LLC'!C32</f>
        <v>Verifiable Claims FIP</v>
      </c>
      <c r="D32" s="43">
        <v>21.0</v>
      </c>
      <c r="E32" s="44" t="b">
        <v>0</v>
      </c>
      <c r="F32" s="30" t="b">
        <v>1</v>
      </c>
      <c r="G32" s="3"/>
    </row>
    <row r="33">
      <c r="A33" s="3"/>
      <c r="B33" s="24" t="str">
        <f>'Guide TRGG3R LLC'!B33</f>
        <v>Target Audience Explainer Videos-001</v>
      </c>
      <c r="C33" s="26" t="str">
        <f>'Guide TRGG3R LLC'!C33</f>
        <v>Target Audience Explainer Videos </v>
      </c>
      <c r="D33" s="43">
        <v>18.0</v>
      </c>
      <c r="E33" s="44" t="b">
        <v>0</v>
      </c>
      <c r="F33" s="30" t="b">
        <v>1</v>
      </c>
      <c r="G33" s="3"/>
    </row>
    <row r="34">
      <c r="A34" s="3"/>
      <c r="B34" s="24" t="str">
        <f>'Guide TRGG3R LLC'!B34</f>
        <v>TFA-001</v>
      </c>
      <c r="C34" s="26" t="str">
        <f>'Guide TRGG3R LLC'!C34</f>
        <v>FAT Firmware Upgrade for Ledger Nano S/X</v>
      </c>
      <c r="D34" s="43">
        <v>9.0</v>
      </c>
      <c r="E34" s="44" t="b">
        <v>0</v>
      </c>
      <c r="F34" s="30" t="b">
        <v>1</v>
      </c>
      <c r="G34" s="3"/>
    </row>
    <row r="35">
      <c r="A35" s="3"/>
      <c r="B35" s="26" t="str">
        <f>'Guide TRGG3R LLC'!B35</f>
        <v/>
      </c>
      <c r="C35" s="26" t="str">
        <f>'Guide TRGG3R LLC'!C35</f>
        <v/>
      </c>
      <c r="D35" s="43"/>
      <c r="E35" s="44" t="b">
        <v>0</v>
      </c>
      <c r="F35" s="30" t="b">
        <v>0</v>
      </c>
      <c r="G35" s="3"/>
    </row>
    <row r="36">
      <c r="A36" s="3"/>
      <c r="B36" s="26" t="str">
        <f>'Guide TRGG3R LLC'!B36</f>
        <v/>
      </c>
      <c r="C36" s="26" t="str">
        <f>'Guide TRGG3R LLC'!C36</f>
        <v/>
      </c>
      <c r="D36" s="43"/>
      <c r="E36" s="44" t="b">
        <v>0</v>
      </c>
      <c r="F36" s="30" t="b">
        <v>0</v>
      </c>
      <c r="G36" s="3"/>
    </row>
  </sheetData>
  <mergeCells count="9">
    <mergeCell ref="D2:F2"/>
    <mergeCell ref="B1:F1"/>
    <mergeCell ref="D7:D8"/>
    <mergeCell ref="B7:C8"/>
    <mergeCell ref="E7:E8"/>
    <mergeCell ref="B3:C3"/>
    <mergeCell ref="B2:C2"/>
    <mergeCell ref="F7:F8"/>
    <mergeCell ref="G1:G28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1.57"/>
    <col customWidth="1" min="3" max="3" width="71.0"/>
    <col customWidth="1" min="4" max="4" width="17.57"/>
    <col customWidth="1" min="5" max="5" width="14.29"/>
    <col customWidth="1" min="7" max="7" width="7.71"/>
  </cols>
  <sheetData>
    <row r="1" ht="29.25" customHeight="1">
      <c r="A1" s="3"/>
      <c r="B1" s="6"/>
      <c r="C1" s="7"/>
      <c r="D1" s="7"/>
      <c r="E1" s="7"/>
      <c r="F1" s="7"/>
      <c r="G1" s="3"/>
    </row>
    <row r="2" ht="48.75" customHeight="1">
      <c r="A2" s="3"/>
      <c r="B2" s="9" t="s">
        <v>3</v>
      </c>
      <c r="C2" s="13"/>
      <c r="D2" s="16" t="s">
        <v>37</v>
      </c>
      <c r="E2" s="7"/>
      <c r="F2" s="7"/>
    </row>
    <row r="3">
      <c r="A3" s="3"/>
      <c r="B3" s="18" t="s">
        <v>13</v>
      </c>
      <c r="C3" s="13"/>
      <c r="D3" s="46"/>
      <c r="E3" s="20" t="s">
        <v>14</v>
      </c>
      <c r="F3" s="22" t="s">
        <v>16</v>
      </c>
    </row>
    <row r="4">
      <c r="A4" s="3"/>
      <c r="B4" s="24" t="str">
        <f>'Guide TRGG3R LLC'!B4</f>
        <v>Factom-inc-013</v>
      </c>
      <c r="C4" s="26" t="str">
        <f>'Guide TRGG3R LLC'!C4</f>
        <v>Oracle Master</v>
      </c>
      <c r="D4" s="28"/>
      <c r="E4" s="28" t="b">
        <v>0</v>
      </c>
      <c r="F4" s="30" t="b">
        <v>1</v>
      </c>
    </row>
    <row r="5">
      <c r="A5" s="3"/>
      <c r="B5" s="24" t="str">
        <f>'Guide TRGG3R LLC'!B5</f>
        <v>Factom-inc-014</v>
      </c>
      <c r="C5" s="26" t="str">
        <f>'Guide TRGG3R LLC'!C5</f>
        <v>Anchor Master</v>
      </c>
      <c r="D5" s="28"/>
      <c r="E5" s="28" t="b">
        <v>0</v>
      </c>
      <c r="F5" s="30" t="b">
        <v>1</v>
      </c>
    </row>
    <row r="6">
      <c r="A6" s="3"/>
      <c r="B6" s="24" t="str">
        <f>'Guide TRGG3R LLC'!B6</f>
        <v>Factom Guides-005</v>
      </c>
      <c r="C6" s="26" t="str">
        <f>'Guide TRGG3R LLC'!C6</f>
        <v>Factom Guide Compensation</v>
      </c>
      <c r="D6" s="28"/>
      <c r="E6" s="28" t="b">
        <v>0</v>
      </c>
      <c r="F6" s="30" t="b">
        <v>1</v>
      </c>
    </row>
    <row r="7" ht="17.25" customHeight="1">
      <c r="A7" s="3"/>
      <c r="B7" s="35" t="s">
        <v>46</v>
      </c>
      <c r="C7" s="37"/>
      <c r="D7" s="38" t="s">
        <v>48</v>
      </c>
      <c r="E7" s="38" t="s">
        <v>14</v>
      </c>
      <c r="F7" s="40" t="s">
        <v>16</v>
      </c>
    </row>
    <row r="8" ht="15.0" customHeight="1">
      <c r="A8" s="3"/>
      <c r="B8" s="41"/>
      <c r="C8" s="13"/>
      <c r="D8" s="42"/>
      <c r="E8" s="42"/>
      <c r="F8" s="42"/>
    </row>
    <row r="9">
      <c r="A9" s="3"/>
      <c r="B9" s="24" t="str">
        <f>'Guide TRGG3R LLC'!B9</f>
        <v>Core-Committee-002</v>
      </c>
      <c r="C9" s="26" t="str">
        <f>'Guide TRGG3R LLC'!C9</f>
        <v>Additional Bug Bounty Funding</v>
      </c>
      <c r="D9" s="43">
        <v>15.0</v>
      </c>
      <c r="E9" s="44" t="b">
        <v>0</v>
      </c>
      <c r="F9" s="30" t="b">
        <v>1</v>
      </c>
    </row>
    <row r="10">
      <c r="A10" s="3"/>
      <c r="B10" s="24" t="str">
        <f>'Guide TRGG3R LLC'!B10</f>
        <v>Bedrock-Defacto-001/2</v>
      </c>
      <c r="C10" s="26" t="str">
        <f>'Guide TRGG3R LLC'!C10</f>
        <v>Open Node Enhancement - Leftover Payout</v>
      </c>
      <c r="D10" s="43">
        <v>18.0</v>
      </c>
      <c r="E10" s="44" t="b">
        <v>0</v>
      </c>
      <c r="F10" s="30" t="b">
        <v>1</v>
      </c>
    </row>
    <row r="11">
      <c r="A11" s="3"/>
      <c r="B11" s="24" t="str">
        <f>'Guide TRGG3R LLC'!B11</f>
        <v>Bedrock-CryptoLogic-DeFacto-TFA-003</v>
      </c>
      <c r="C11" s="26" t="str">
        <f>'Guide TRGG3R LLC'!C11</f>
        <v>Open Node Continuity</v>
      </c>
      <c r="D11" s="43">
        <v>13.0</v>
      </c>
      <c r="E11" s="44" t="b">
        <v>0</v>
      </c>
      <c r="F11" s="30" t="b">
        <v>1</v>
      </c>
    </row>
    <row r="12">
      <c r="A12" s="3"/>
      <c r="B12" s="24" t="str">
        <f>'Guide TRGG3R LLC'!B12</f>
        <v>LUCIAP-001</v>
      </c>
      <c r="C12" s="26" t="str">
        <f>'Guide TRGG3R LLC'!C12</f>
        <v>FAT Wallet Ledger Nano Support</v>
      </c>
      <c r="D12" s="43">
        <v>1.0</v>
      </c>
      <c r="E12" s="44" t="b">
        <v>0</v>
      </c>
      <c r="F12" s="30" t="b">
        <v>1</v>
      </c>
    </row>
    <row r="13">
      <c r="A13" s="3"/>
      <c r="B13" s="24" t="str">
        <f>'Guide TRGG3R LLC'!B13</f>
        <v>Go-Immutable-001</v>
      </c>
      <c r="C13" s="26" t="str">
        <f>'Guide TRGG3R LLC'!C13</f>
        <v>Comprehensive Market Strategy &amp; Execution</v>
      </c>
      <c r="D13" s="43">
        <v>3.0</v>
      </c>
      <c r="E13" s="44" t="b">
        <v>0</v>
      </c>
      <c r="F13" s="30" t="b">
        <v>1</v>
      </c>
    </row>
    <row r="14">
      <c r="A14" s="3"/>
      <c r="B14" s="24" t="str">
        <f>'Guide TRGG3R LLC'!B14</f>
        <v>Anchorblock-002</v>
      </c>
      <c r="C14" s="26" t="str">
        <f>'Guide TRGG3R LLC'!C14</f>
        <v>Daily Digest</v>
      </c>
      <c r="D14" s="43">
        <v>14.0</v>
      </c>
      <c r="E14" s="44" t="b">
        <v>0</v>
      </c>
      <c r="F14" s="30" t="b">
        <v>1</v>
      </c>
    </row>
    <row r="15">
      <c r="A15" s="3"/>
      <c r="B15" s="24" t="str">
        <f>'Guide TRGG3R LLC'!B15</f>
        <v>Federate-this-001</v>
      </c>
      <c r="C15" s="26" t="str">
        <f>'Guide TRGG3R LLC'!C15</f>
        <v>Off-Blocks</v>
      </c>
      <c r="D15" s="43">
        <v>12.0</v>
      </c>
      <c r="E15" s="44" t="b">
        <v>0</v>
      </c>
      <c r="F15" s="30" t="b">
        <v>1</v>
      </c>
    </row>
    <row r="16">
      <c r="A16" s="3"/>
      <c r="B16" s="24" t="str">
        <f>'Guide TRGG3R LLC'!B16</f>
        <v>Prestige-IT-002</v>
      </c>
      <c r="C16" s="26" t="str">
        <f>'Guide TRGG3R LLC'!C16</f>
        <v>Topaz Factom Integration</v>
      </c>
      <c r="D16" s="43">
        <v>25.0</v>
      </c>
      <c r="E16" s="44" t="b">
        <v>0</v>
      </c>
      <c r="F16" s="30" t="b">
        <v>1</v>
      </c>
    </row>
    <row r="17">
      <c r="A17" s="3"/>
      <c r="B17" s="24" t="str">
        <f>'Guide TRGG3R LLC'!B17</f>
        <v>Stamp-IT-002</v>
      </c>
      <c r="C17" s="26" t="str">
        <f>'Guide TRGG3R LLC'!C17</f>
        <v>IoT Gateway for Factom®</v>
      </c>
      <c r="D17" s="43">
        <v>23.0</v>
      </c>
      <c r="E17" s="44" t="b">
        <v>0</v>
      </c>
      <c r="F17" s="30" t="b">
        <v>1</v>
      </c>
    </row>
    <row r="18">
      <c r="A18" s="3"/>
      <c r="B18" s="24" t="str">
        <f>'Guide TRGG3R LLC'!B18</f>
        <v>Layertech-002</v>
      </c>
      <c r="C18" s="26" t="str">
        <f>'Guide TRGG3R LLC'!C18</f>
        <v>Core Code Development - Continuation</v>
      </c>
      <c r="D18" s="43">
        <v>16.0</v>
      </c>
      <c r="E18" s="44" t="b">
        <v>0</v>
      </c>
      <c r="F18" s="30" t="b">
        <v>1</v>
      </c>
    </row>
    <row r="19">
      <c r="A19" s="3"/>
      <c r="B19" s="24" t="str">
        <f>'Guide TRGG3R LLC'!B19</f>
        <v>Factomize-003</v>
      </c>
      <c r="C19" s="26" t="str">
        <f>'Guide TRGG3R LLC'!C19</f>
        <v>Automated Grant System</v>
      </c>
      <c r="D19" s="43">
        <v>4.0</v>
      </c>
      <c r="E19" s="44" t="b">
        <v>0</v>
      </c>
      <c r="F19" s="30" t="b">
        <v>1</v>
      </c>
    </row>
    <row r="20">
      <c r="A20" s="3"/>
      <c r="B20" s="24" t="str">
        <f>'Guide TRGG3R LLC'!B20</f>
        <v>Defacto-001/2</v>
      </c>
      <c r="C20" s="26" t="str">
        <f>'Guide TRGG3R LLC'!C20</f>
        <v>Factom Open API - Sprint 2 (Admin API, Web UI, Callbacks)</v>
      </c>
      <c r="D20" s="43">
        <v>19.0</v>
      </c>
      <c r="E20" s="44" t="b">
        <v>0</v>
      </c>
      <c r="F20" s="30" t="b">
        <v>1</v>
      </c>
    </row>
    <row r="21">
      <c r="A21" s="3"/>
      <c r="B21" s="24" t="str">
        <f>'Guide TRGG3R LLC'!B21</f>
        <v>Sphereon-003</v>
      </c>
      <c r="C21" s="26" t="str">
        <f>'Guide TRGG3R LLC'!C21</f>
        <v>Core Development Continuation</v>
      </c>
      <c r="D21" s="43">
        <v>10.0</v>
      </c>
      <c r="E21" s="44" t="b">
        <v>0</v>
      </c>
      <c r="F21" s="30" t="b">
        <v>1</v>
      </c>
    </row>
    <row r="22">
      <c r="A22" s="3"/>
      <c r="B22" s="24" t="str">
        <f>'Guide TRGG3R LLC'!B22</f>
        <v>Sphereon-004</v>
      </c>
      <c r="C22" s="26" t="str">
        <f>'Guide TRGG3R LLC'!C22</f>
        <v>Integration of DAML with Factom® Protocol</v>
      </c>
      <c r="D22" s="43">
        <v>11.0</v>
      </c>
      <c r="E22" s="44" t="b">
        <v>0</v>
      </c>
      <c r="F22" s="30" t="b">
        <v>1</v>
      </c>
    </row>
    <row r="23">
      <c r="A23" s="3"/>
      <c r="B23" s="24" t="str">
        <f>'Guide TRGG3R LLC'!B23</f>
        <v>Sphereon-005</v>
      </c>
      <c r="C23" s="26" t="str">
        <f>'Guide TRGG3R LLC'!C23</f>
        <v>Factom® Badges</v>
      </c>
      <c r="D23" s="43">
        <v>17.0</v>
      </c>
      <c r="E23" s="44" t="b">
        <v>0</v>
      </c>
      <c r="F23" s="30" t="b">
        <v>1</v>
      </c>
    </row>
    <row r="24">
      <c r="A24" s="3"/>
      <c r="B24" s="24" t="str">
        <f>'Guide TRGG3R LLC'!B24</f>
        <v>BIF-007</v>
      </c>
      <c r="C24" s="26" t="str">
        <f>'Guide TRGG3R LLC'!C24</f>
        <v>Identity, DID and signing FIPs</v>
      </c>
      <c r="D24" s="43">
        <v>5.0</v>
      </c>
      <c r="E24" s="44" t="b">
        <v>0</v>
      </c>
      <c r="F24" s="30" t="b">
        <v>1</v>
      </c>
    </row>
    <row r="25">
      <c r="A25" s="3"/>
      <c r="B25" s="24" t="str">
        <f>'Guide TRGG3R LLC'!B25</f>
        <v>Factomize-004</v>
      </c>
      <c r="C25" s="26" t="str">
        <f>'Guide TRGG3R LLC'!C25</f>
        <v>Core Development </v>
      </c>
      <c r="D25" s="43">
        <v>2.0</v>
      </c>
      <c r="E25" s="44" t="b">
        <v>0</v>
      </c>
      <c r="F25" s="30" t="b">
        <v>1</v>
      </c>
    </row>
    <row r="26">
      <c r="A26" s="3"/>
      <c r="B26" s="24" t="str">
        <f>'Guide TRGG3R LLC'!B26</f>
        <v>Factom-inc-015</v>
      </c>
      <c r="C26" s="26" t="str">
        <f>'Guide TRGG3R LLC'!C26</f>
        <v>Protocol Development</v>
      </c>
      <c r="D26" s="43">
        <v>8.0</v>
      </c>
      <c r="E26" s="44" t="b">
        <v>0</v>
      </c>
      <c r="F26" s="30" t="b">
        <v>1</v>
      </c>
    </row>
    <row r="27">
      <c r="A27" s="3"/>
      <c r="B27" s="24" t="str">
        <f>'Guide TRGG3R LLC'!B27</f>
        <v>TFA-002</v>
      </c>
      <c r="C27" s="26" t="str">
        <f>'Guide TRGG3R LLC'!C27</f>
        <v>FAT-integration into TFA-Explorer</v>
      </c>
      <c r="D27" s="43">
        <v>20.0</v>
      </c>
      <c r="E27" s="44" t="b">
        <v>0</v>
      </c>
      <c r="F27" s="30" t="b">
        <v>1</v>
      </c>
    </row>
    <row r="28">
      <c r="A28" s="3"/>
      <c r="B28" s="24" t="str">
        <f>'Guide TRGG3R LLC'!B28</f>
        <v>Triall-002</v>
      </c>
      <c r="C28" s="26" t="str">
        <f>'Guide TRGG3R LLC'!C28</f>
        <v>Decentralized Identifiers (DIDs) integration for Alfresco</v>
      </c>
      <c r="D28" s="43">
        <v>24.0</v>
      </c>
      <c r="E28" s="44" t="b">
        <v>0</v>
      </c>
      <c r="F28" s="30" t="b">
        <v>1</v>
      </c>
    </row>
    <row r="29">
      <c r="A29" s="3"/>
      <c r="B29" s="24" t="str">
        <f>'Guide TRGG3R LLC'!B29</f>
        <v>HashNStore-001</v>
      </c>
      <c r="C29" s="26" t="str">
        <f>'Guide TRGG3R LLC'!C29</f>
        <v>Chrome Extension for Ledger Nano</v>
      </c>
      <c r="D29" s="43">
        <v>22.0</v>
      </c>
      <c r="E29" s="44" t="b">
        <v>0</v>
      </c>
      <c r="F29" s="30" t="b">
        <v>1</v>
      </c>
      <c r="G29" s="3"/>
    </row>
    <row r="30">
      <c r="A30" s="3"/>
      <c r="B30" s="24" t="str">
        <f>'Guide TRGG3R LLC'!B30</f>
        <v>DBGrow-004</v>
      </c>
      <c r="C30" s="26" t="str">
        <f>'Guide TRGG3R LLC'!C30</f>
        <v>FAT Development 3</v>
      </c>
      <c r="D30" s="43">
        <v>21.0</v>
      </c>
      <c r="E30" s="44" t="b">
        <v>0</v>
      </c>
      <c r="F30" s="30" t="b">
        <v>1</v>
      </c>
      <c r="G30" s="3"/>
    </row>
    <row r="31">
      <c r="A31" s="3"/>
      <c r="B31" s="24" t="str">
        <f>'Guide TRGG3R LLC'!B31</f>
        <v>DBGrow-Factom-001</v>
      </c>
      <c r="C31" s="26" t="str">
        <f>'Guide TRGG3R LLC'!C31</f>
        <v>FAT Smart Contracts</v>
      </c>
      <c r="D31" s="43">
        <v>9.0</v>
      </c>
      <c r="E31" s="44" t="b">
        <v>0</v>
      </c>
      <c r="F31" s="30" t="b">
        <v>1</v>
      </c>
      <c r="G31" s="3"/>
    </row>
    <row r="32">
      <c r="A32" s="3"/>
      <c r="B32" s="24" t="str">
        <f>'Guide TRGG3R LLC'!B32</f>
        <v>BIF-Factomatic-003</v>
      </c>
      <c r="C32" s="26" t="str">
        <f>'Guide TRGG3R LLC'!C32</f>
        <v>Verifiable Claims FIP</v>
      </c>
      <c r="D32" s="43">
        <v>6.0</v>
      </c>
      <c r="E32" s="44" t="b">
        <v>0</v>
      </c>
      <c r="F32" s="30" t="b">
        <v>1</v>
      </c>
      <c r="G32" s="3"/>
    </row>
    <row r="33">
      <c r="A33" s="3"/>
      <c r="B33" s="24" t="str">
        <f>'Guide TRGG3R LLC'!B33</f>
        <v>Target Audience Explainer Videos-001</v>
      </c>
      <c r="C33" s="26" t="str">
        <f>'Guide TRGG3R LLC'!C33</f>
        <v>Target Audience Explainer Videos </v>
      </c>
      <c r="D33" s="43">
        <v>26.0</v>
      </c>
      <c r="E33" s="44" t="b">
        <v>0</v>
      </c>
      <c r="F33" s="30" t="b">
        <v>1</v>
      </c>
      <c r="G33" s="3"/>
    </row>
    <row r="34">
      <c r="A34" s="3"/>
      <c r="B34" s="24" t="str">
        <f>'Guide TRGG3R LLC'!B34</f>
        <v>TFA-001</v>
      </c>
      <c r="C34" s="26" t="str">
        <f>'Guide TRGG3R LLC'!C34</f>
        <v>FAT Firmware Upgrade for Ledger Nano S/X</v>
      </c>
      <c r="D34" s="43">
        <v>7.0</v>
      </c>
      <c r="E34" s="44" t="b">
        <v>0</v>
      </c>
      <c r="F34" s="30" t="b">
        <v>1</v>
      </c>
      <c r="G34" s="3"/>
    </row>
    <row r="35">
      <c r="A35" s="3"/>
      <c r="B35" s="26" t="str">
        <f>'Guide TRGG3R LLC'!B35</f>
        <v/>
      </c>
      <c r="C35" s="26" t="str">
        <f>'Guide TRGG3R LLC'!C35</f>
        <v/>
      </c>
      <c r="D35" s="43"/>
      <c r="E35" s="44" t="b">
        <v>0</v>
      </c>
      <c r="F35" s="30" t="b">
        <v>0</v>
      </c>
      <c r="G35" s="3"/>
    </row>
    <row r="36">
      <c r="A36" s="3"/>
      <c r="B36" s="26" t="str">
        <f>'Guide TRGG3R LLC'!B36</f>
        <v/>
      </c>
      <c r="C36" s="26" t="str">
        <f>'Guide TRGG3R LLC'!C36</f>
        <v/>
      </c>
      <c r="D36" s="43"/>
      <c r="E36" s="44" t="b">
        <v>0</v>
      </c>
      <c r="F36" s="30" t="b">
        <v>0</v>
      </c>
      <c r="G36" s="3"/>
    </row>
  </sheetData>
  <mergeCells count="9">
    <mergeCell ref="B3:C3"/>
    <mergeCell ref="B2:C2"/>
    <mergeCell ref="D7:D8"/>
    <mergeCell ref="B7:C8"/>
    <mergeCell ref="E7:E8"/>
    <mergeCell ref="D2:F2"/>
    <mergeCell ref="B1:F1"/>
    <mergeCell ref="F7:F8"/>
    <mergeCell ref="G1:G28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48.14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3"/>
      <c r="B1" s="6"/>
      <c r="C1" s="7"/>
      <c r="D1" s="7"/>
      <c r="E1" s="7"/>
      <c r="F1" s="7"/>
      <c r="G1" s="3"/>
    </row>
    <row r="2" ht="48.75" customHeight="1">
      <c r="A2" s="3"/>
      <c r="B2" s="9" t="s">
        <v>3</v>
      </c>
      <c r="C2" s="13"/>
      <c r="D2" s="16" t="s">
        <v>38</v>
      </c>
      <c r="E2" s="7"/>
      <c r="F2" s="7"/>
    </row>
    <row r="3">
      <c r="A3" s="3"/>
      <c r="B3" s="18" t="s">
        <v>13</v>
      </c>
      <c r="C3" s="13"/>
      <c r="D3" s="46"/>
      <c r="E3" s="20" t="s">
        <v>14</v>
      </c>
      <c r="F3" s="22" t="s">
        <v>16</v>
      </c>
    </row>
    <row r="4">
      <c r="A4" s="3"/>
      <c r="B4" s="24" t="str">
        <f>'Guide TRGG3R LLC'!B4</f>
        <v>Factom-inc-013</v>
      </c>
      <c r="C4" s="26" t="str">
        <f>'Guide TRGG3R LLC'!C4</f>
        <v>Oracle Master</v>
      </c>
      <c r="D4" s="28"/>
      <c r="E4" s="28" t="b">
        <v>0</v>
      </c>
      <c r="F4" s="30" t="b">
        <v>1</v>
      </c>
    </row>
    <row r="5">
      <c r="A5" s="3"/>
      <c r="B5" s="24" t="str">
        <f>'Guide TRGG3R LLC'!B5</f>
        <v>Factom-inc-014</v>
      </c>
      <c r="C5" s="26" t="str">
        <f>'Guide TRGG3R LLC'!C5</f>
        <v>Anchor Master</v>
      </c>
      <c r="D5" s="28"/>
      <c r="E5" s="28" t="b">
        <v>0</v>
      </c>
      <c r="F5" s="30" t="b">
        <v>1</v>
      </c>
    </row>
    <row r="6">
      <c r="A6" s="3"/>
      <c r="B6" s="24" t="str">
        <f>'Guide TRGG3R LLC'!B6</f>
        <v>Factom Guides-005</v>
      </c>
      <c r="C6" s="26" t="str">
        <f>'Guide TRGG3R LLC'!C6</f>
        <v>Factom Guide Compensation</v>
      </c>
      <c r="D6" s="28"/>
      <c r="E6" s="28" t="b">
        <v>0</v>
      </c>
      <c r="F6" s="30" t="b">
        <v>1</v>
      </c>
    </row>
    <row r="7" ht="17.25" customHeight="1">
      <c r="A7" s="3"/>
      <c r="B7" s="35" t="s">
        <v>46</v>
      </c>
      <c r="C7" s="37"/>
      <c r="D7" s="38" t="s">
        <v>48</v>
      </c>
      <c r="E7" s="38" t="s">
        <v>14</v>
      </c>
      <c r="F7" s="40" t="s">
        <v>16</v>
      </c>
    </row>
    <row r="8" ht="15.0" customHeight="1">
      <c r="A8" s="3"/>
      <c r="B8" s="41"/>
      <c r="C8" s="13"/>
      <c r="D8" s="42"/>
      <c r="E8" s="42"/>
      <c r="F8" s="42"/>
    </row>
    <row r="9">
      <c r="A9" s="3"/>
      <c r="B9" s="24" t="str">
        <f>'Guide TRGG3R LLC'!B9</f>
        <v>Core-Committee-002</v>
      </c>
      <c r="C9" s="26" t="str">
        <f>'Guide TRGG3R LLC'!C9</f>
        <v>Additional Bug Bounty Funding</v>
      </c>
      <c r="D9" s="43">
        <v>21.0</v>
      </c>
      <c r="E9" s="44" t="b">
        <v>0</v>
      </c>
      <c r="F9" s="30" t="b">
        <v>1</v>
      </c>
    </row>
    <row r="10">
      <c r="A10" s="3"/>
      <c r="B10" s="24" t="str">
        <f>'Guide TRGG3R LLC'!B10</f>
        <v>Bedrock-Defacto-001/2</v>
      </c>
      <c r="C10" s="26" t="str">
        <f>'Guide TRGG3R LLC'!C10</f>
        <v>Open Node Enhancement - Leftover Payout</v>
      </c>
      <c r="D10" s="43">
        <v>12.0</v>
      </c>
      <c r="E10" s="44" t="b">
        <v>0</v>
      </c>
      <c r="F10" s="30" t="b">
        <v>1</v>
      </c>
    </row>
    <row r="11">
      <c r="A11" s="3"/>
      <c r="B11" s="24" t="str">
        <f>'Guide TRGG3R LLC'!B11</f>
        <v>Bedrock-CryptoLogic-DeFacto-TFA-003</v>
      </c>
      <c r="C11" s="26" t="str">
        <f>'Guide TRGG3R LLC'!C11</f>
        <v>Open Node Continuity</v>
      </c>
      <c r="D11" s="43">
        <v>11.0</v>
      </c>
      <c r="E11" s="44" t="b">
        <v>0</v>
      </c>
      <c r="F11" s="30" t="b">
        <v>1</v>
      </c>
    </row>
    <row r="12">
      <c r="A12" s="3"/>
      <c r="B12" s="24" t="str">
        <f>'Guide TRGG3R LLC'!B12</f>
        <v>LUCIAP-001</v>
      </c>
      <c r="C12" s="26" t="str">
        <f>'Guide TRGG3R LLC'!C12</f>
        <v>FAT Wallet Ledger Nano Support</v>
      </c>
      <c r="D12" s="43">
        <v>17.0</v>
      </c>
      <c r="E12" s="44" t="b">
        <v>0</v>
      </c>
      <c r="F12" s="30" t="b">
        <v>1</v>
      </c>
    </row>
    <row r="13">
      <c r="A13" s="3"/>
      <c r="B13" s="24" t="str">
        <f>'Guide TRGG3R LLC'!B13</f>
        <v>Go-Immutable-001</v>
      </c>
      <c r="C13" s="26" t="str">
        <f>'Guide TRGG3R LLC'!C13</f>
        <v>Comprehensive Market Strategy &amp; Execution</v>
      </c>
      <c r="D13" s="43">
        <v>5.0</v>
      </c>
      <c r="E13" s="44" t="b">
        <v>0</v>
      </c>
      <c r="F13" s="30" t="b">
        <v>1</v>
      </c>
    </row>
    <row r="14">
      <c r="A14" s="3"/>
      <c r="B14" s="24" t="str">
        <f>'Guide TRGG3R LLC'!B14</f>
        <v>Anchorblock-002</v>
      </c>
      <c r="C14" s="26" t="str">
        <f>'Guide TRGG3R LLC'!C14</f>
        <v>Daily Digest</v>
      </c>
      <c r="D14" s="43">
        <v>13.0</v>
      </c>
      <c r="E14" s="44" t="b">
        <v>0</v>
      </c>
      <c r="F14" s="30" t="b">
        <v>1</v>
      </c>
    </row>
    <row r="15">
      <c r="A15" s="3"/>
      <c r="B15" s="24" t="str">
        <f>'Guide TRGG3R LLC'!B15</f>
        <v>Federate-this-001</v>
      </c>
      <c r="C15" s="26" t="str">
        <f>'Guide TRGG3R LLC'!C15</f>
        <v>Off-Blocks</v>
      </c>
      <c r="D15" s="43">
        <v>9.0</v>
      </c>
      <c r="E15" s="44" t="b">
        <v>0</v>
      </c>
      <c r="F15" s="30" t="b">
        <v>1</v>
      </c>
    </row>
    <row r="16">
      <c r="A16" s="3"/>
      <c r="B16" s="24" t="str">
        <f>'Guide TRGG3R LLC'!B16</f>
        <v>Prestige-IT-002</v>
      </c>
      <c r="C16" s="26" t="str">
        <f>'Guide TRGG3R LLC'!C16</f>
        <v>Topaz Factom Integration</v>
      </c>
      <c r="D16" s="43">
        <v>26.0</v>
      </c>
      <c r="E16" s="44" t="b">
        <v>0</v>
      </c>
      <c r="F16" s="30" t="b">
        <v>1</v>
      </c>
    </row>
    <row r="17">
      <c r="A17" s="3"/>
      <c r="B17" s="24" t="str">
        <f>'Guide TRGG3R LLC'!B17</f>
        <v>Stamp-IT-002</v>
      </c>
      <c r="C17" s="26" t="str">
        <f>'Guide TRGG3R LLC'!C17</f>
        <v>IoT Gateway for Factom®</v>
      </c>
      <c r="D17" s="43">
        <v>10.0</v>
      </c>
      <c r="E17" s="44" t="b">
        <v>0</v>
      </c>
      <c r="F17" s="30" t="b">
        <v>1</v>
      </c>
    </row>
    <row r="18">
      <c r="A18" s="3"/>
      <c r="B18" s="24" t="str">
        <f>'Guide TRGG3R LLC'!B18</f>
        <v>Layertech-002</v>
      </c>
      <c r="C18" s="26" t="str">
        <f>'Guide TRGG3R LLC'!C18</f>
        <v>Core Code Development - Continuation</v>
      </c>
      <c r="D18" s="43">
        <v>3.0</v>
      </c>
      <c r="E18" s="44" t="b">
        <v>0</v>
      </c>
      <c r="F18" s="30" t="b">
        <v>1</v>
      </c>
    </row>
    <row r="19">
      <c r="A19" s="3"/>
      <c r="B19" s="24" t="str">
        <f>'Guide TRGG3R LLC'!B19</f>
        <v>Factomize-003</v>
      </c>
      <c r="C19" s="26" t="str">
        <f>'Guide TRGG3R LLC'!C19</f>
        <v>Automated Grant System</v>
      </c>
      <c r="D19" s="43">
        <v>19.0</v>
      </c>
      <c r="E19" s="44" t="b">
        <v>0</v>
      </c>
      <c r="F19" s="30" t="b">
        <v>1</v>
      </c>
    </row>
    <row r="20">
      <c r="A20" s="3"/>
      <c r="B20" s="24" t="str">
        <f>'Guide TRGG3R LLC'!B20</f>
        <v>Defacto-001/2</v>
      </c>
      <c r="C20" s="26" t="str">
        <f>'Guide TRGG3R LLC'!C20</f>
        <v>Factom Open API - Sprint 2 (Admin API, Web UI, Callbacks)</v>
      </c>
      <c r="D20" s="43">
        <v>14.0</v>
      </c>
      <c r="E20" s="44" t="b">
        <v>0</v>
      </c>
      <c r="F20" s="30" t="b">
        <v>1</v>
      </c>
    </row>
    <row r="21">
      <c r="A21" s="3"/>
      <c r="B21" s="24" t="str">
        <f>'Guide TRGG3R LLC'!B21</f>
        <v>Sphereon-003</v>
      </c>
      <c r="C21" s="26" t="str">
        <f>'Guide TRGG3R LLC'!C21</f>
        <v>Core Development Continuation</v>
      </c>
      <c r="D21" s="43">
        <v>4.0</v>
      </c>
      <c r="E21" s="44" t="b">
        <v>0</v>
      </c>
      <c r="F21" s="30" t="b">
        <v>1</v>
      </c>
    </row>
    <row r="22">
      <c r="A22" s="3"/>
      <c r="B22" s="24" t="str">
        <f>'Guide TRGG3R LLC'!B22</f>
        <v>Sphereon-004</v>
      </c>
      <c r="C22" s="26" t="str">
        <f>'Guide TRGG3R LLC'!C22</f>
        <v>Integration of DAML with Factom® Protocol</v>
      </c>
      <c r="D22" s="43">
        <v>24.0</v>
      </c>
      <c r="E22" s="44" t="b">
        <v>0</v>
      </c>
      <c r="F22" s="30" t="b">
        <v>1</v>
      </c>
    </row>
    <row r="23">
      <c r="A23" s="3"/>
      <c r="B23" s="24" t="str">
        <f>'Guide TRGG3R LLC'!B23</f>
        <v>Sphereon-005</v>
      </c>
      <c r="C23" s="26" t="str">
        <f>'Guide TRGG3R LLC'!C23</f>
        <v>Factom® Badges</v>
      </c>
      <c r="D23" s="43">
        <v>16.0</v>
      </c>
      <c r="E23" s="44" t="b">
        <v>0</v>
      </c>
      <c r="F23" s="30" t="b">
        <v>1</v>
      </c>
    </row>
    <row r="24">
      <c r="A24" s="3"/>
      <c r="B24" s="24" t="str">
        <f>'Guide TRGG3R LLC'!B24</f>
        <v>BIF-007</v>
      </c>
      <c r="C24" s="26" t="str">
        <f>'Guide TRGG3R LLC'!C24</f>
        <v>Identity, DID and signing FIPs</v>
      </c>
      <c r="D24" s="43">
        <v>20.0</v>
      </c>
      <c r="E24" s="44" t="b">
        <v>0</v>
      </c>
      <c r="F24" s="30" t="b">
        <v>1</v>
      </c>
    </row>
    <row r="25">
      <c r="A25" s="3"/>
      <c r="B25" s="24" t="str">
        <f>'Guide TRGG3R LLC'!B25</f>
        <v>Factomize-004</v>
      </c>
      <c r="C25" s="26" t="str">
        <f>'Guide TRGG3R LLC'!C25</f>
        <v>Core Development </v>
      </c>
      <c r="D25" s="43">
        <v>2.0</v>
      </c>
      <c r="E25" s="44" t="b">
        <v>0</v>
      </c>
      <c r="F25" s="30" t="b">
        <v>1</v>
      </c>
    </row>
    <row r="26">
      <c r="A26" s="3"/>
      <c r="B26" s="24" t="str">
        <f>'Guide TRGG3R LLC'!B26</f>
        <v>Factom-inc-015</v>
      </c>
      <c r="C26" s="26" t="str">
        <f>'Guide TRGG3R LLC'!C26</f>
        <v>Protocol Development</v>
      </c>
      <c r="D26" s="43">
        <v>1.0</v>
      </c>
      <c r="E26" s="44" t="b">
        <v>0</v>
      </c>
      <c r="F26" s="30" t="b">
        <v>1</v>
      </c>
    </row>
    <row r="27">
      <c r="A27" s="3"/>
      <c r="B27" s="24" t="str">
        <f>'Guide TRGG3R LLC'!B27</f>
        <v>TFA-002</v>
      </c>
      <c r="C27" s="26" t="str">
        <f>'Guide TRGG3R LLC'!C27</f>
        <v>FAT-integration into TFA-Explorer</v>
      </c>
      <c r="D27" s="43">
        <v>15.0</v>
      </c>
      <c r="E27" s="44" t="b">
        <v>0</v>
      </c>
      <c r="F27" s="30" t="b">
        <v>1</v>
      </c>
    </row>
    <row r="28">
      <c r="A28" s="3"/>
      <c r="B28" s="24" t="str">
        <f>'Guide TRGG3R LLC'!B28</f>
        <v>Triall-002</v>
      </c>
      <c r="C28" s="26" t="str">
        <f>'Guide TRGG3R LLC'!C28</f>
        <v>Decentralized Identifiers (DIDs) integration for Alfresco</v>
      </c>
      <c r="D28" s="43">
        <v>22.0</v>
      </c>
      <c r="E28" s="44" t="b">
        <v>0</v>
      </c>
      <c r="F28" s="30" t="b">
        <v>1</v>
      </c>
    </row>
    <row r="29">
      <c r="A29" s="3"/>
      <c r="B29" s="24" t="str">
        <f>'Guide TRGG3R LLC'!B29</f>
        <v>HashNStore-001</v>
      </c>
      <c r="C29" s="26" t="str">
        <f>'Guide TRGG3R LLC'!C29</f>
        <v>Chrome Extension for Ledger Nano</v>
      </c>
      <c r="D29" s="43">
        <v>23.0</v>
      </c>
      <c r="E29" s="44" t="b">
        <v>0</v>
      </c>
      <c r="F29" s="30" t="b">
        <v>1</v>
      </c>
      <c r="G29" s="3"/>
    </row>
    <row r="30">
      <c r="A30" s="3"/>
      <c r="B30" s="24" t="str">
        <f>'Guide TRGG3R LLC'!B30</f>
        <v>DBGrow-004</v>
      </c>
      <c r="C30" s="26" t="str">
        <f>'Guide TRGG3R LLC'!C30</f>
        <v>FAT Development 3</v>
      </c>
      <c r="D30" s="43">
        <v>7.0</v>
      </c>
      <c r="E30" s="44" t="b">
        <v>0</v>
      </c>
      <c r="F30" s="30" t="b">
        <v>1</v>
      </c>
      <c r="G30" s="3"/>
    </row>
    <row r="31">
      <c r="A31" s="3"/>
      <c r="B31" s="24" t="str">
        <f>'Guide TRGG3R LLC'!B31</f>
        <v>DBGrow-Factom-001</v>
      </c>
      <c r="C31" s="26" t="str">
        <f>'Guide TRGG3R LLC'!C31</f>
        <v>FAT Smart Contracts</v>
      </c>
      <c r="D31" s="43">
        <v>8.0</v>
      </c>
      <c r="E31" s="44" t="b">
        <v>0</v>
      </c>
      <c r="F31" s="30" t="b">
        <v>1</v>
      </c>
      <c r="G31" s="3"/>
    </row>
    <row r="32">
      <c r="A32" s="3"/>
      <c r="B32" s="24" t="str">
        <f>'Guide TRGG3R LLC'!B32</f>
        <v>BIF-Factomatic-003</v>
      </c>
      <c r="C32" s="26" t="str">
        <f>'Guide TRGG3R LLC'!C32</f>
        <v>Verifiable Claims FIP</v>
      </c>
      <c r="D32" s="43">
        <v>25.0</v>
      </c>
      <c r="E32" s="44" t="b">
        <v>0</v>
      </c>
      <c r="F32" s="30" t="b">
        <v>1</v>
      </c>
      <c r="G32" s="3"/>
    </row>
    <row r="33">
      <c r="A33" s="3"/>
      <c r="B33" s="24" t="str">
        <f>'Guide TRGG3R LLC'!B33</f>
        <v>Target Audience Explainer Videos-001</v>
      </c>
      <c r="C33" s="26" t="str">
        <f>'Guide TRGG3R LLC'!C33</f>
        <v>Target Audience Explainer Videos </v>
      </c>
      <c r="D33" s="43">
        <v>6.0</v>
      </c>
      <c r="E33" s="44" t="b">
        <v>0</v>
      </c>
      <c r="F33" s="30" t="b">
        <v>1</v>
      </c>
      <c r="G33" s="3"/>
    </row>
    <row r="34">
      <c r="A34" s="3"/>
      <c r="B34" s="24" t="str">
        <f>'Guide TRGG3R LLC'!B34</f>
        <v>TFA-001</v>
      </c>
      <c r="C34" s="26" t="str">
        <f>'Guide TRGG3R LLC'!C34</f>
        <v>FAT Firmware Upgrade for Ledger Nano S/X</v>
      </c>
      <c r="D34" s="43">
        <v>18.0</v>
      </c>
      <c r="E34" s="44" t="b">
        <v>0</v>
      </c>
      <c r="F34" s="30" t="b">
        <v>1</v>
      </c>
      <c r="G34" s="3"/>
    </row>
    <row r="35">
      <c r="A35" s="3"/>
      <c r="B35" s="26" t="str">
        <f>'Guide TRGG3R LLC'!B35</f>
        <v/>
      </c>
      <c r="C35" s="26" t="str">
        <f>'Guide TRGG3R LLC'!C35</f>
        <v/>
      </c>
      <c r="D35" s="43"/>
      <c r="E35" s="44" t="b">
        <v>0</v>
      </c>
      <c r="F35" s="30" t="b">
        <v>0</v>
      </c>
      <c r="G35" s="3"/>
    </row>
    <row r="36">
      <c r="A36" s="3"/>
      <c r="B36" s="26" t="str">
        <f>'Guide TRGG3R LLC'!B36</f>
        <v/>
      </c>
      <c r="C36" s="26" t="str">
        <f>'Guide TRGG3R LLC'!C36</f>
        <v/>
      </c>
      <c r="D36" s="43"/>
      <c r="E36" s="44" t="b">
        <v>0</v>
      </c>
      <c r="F36" s="30" t="b">
        <v>0</v>
      </c>
      <c r="G36" s="3"/>
    </row>
  </sheetData>
  <mergeCells count="9">
    <mergeCell ref="B3:C3"/>
    <mergeCell ref="B2:C2"/>
    <mergeCell ref="D7:D8"/>
    <mergeCell ref="B7:C8"/>
    <mergeCell ref="E7:E8"/>
    <mergeCell ref="D2:F2"/>
    <mergeCell ref="B1:F1"/>
    <mergeCell ref="F7:F8"/>
    <mergeCell ref="G1:G28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0.0"/>
    <col customWidth="1" min="3" max="3" width="63.14"/>
    <col customWidth="1" min="4" max="4" width="17.57"/>
    <col customWidth="1" min="5" max="5" width="14.29"/>
    <col customWidth="1" min="7" max="7" width="7.71"/>
  </cols>
  <sheetData>
    <row r="1" ht="29.25" customHeight="1">
      <c r="A1" s="3"/>
      <c r="B1" s="6"/>
      <c r="C1" s="7"/>
      <c r="D1" s="7"/>
      <c r="E1" s="7"/>
      <c r="F1" s="7"/>
      <c r="G1" s="3"/>
    </row>
    <row r="2" ht="48.75" customHeight="1">
      <c r="A2" s="3"/>
      <c r="B2" s="9" t="s">
        <v>3</v>
      </c>
      <c r="C2" s="13"/>
      <c r="D2" s="16" t="s">
        <v>39</v>
      </c>
      <c r="E2" s="7"/>
      <c r="F2" s="7"/>
    </row>
    <row r="3">
      <c r="A3" s="3"/>
      <c r="B3" s="18" t="s">
        <v>13</v>
      </c>
      <c r="C3" s="13"/>
      <c r="D3" s="46"/>
      <c r="E3" s="20" t="s">
        <v>14</v>
      </c>
      <c r="F3" s="22" t="s">
        <v>16</v>
      </c>
    </row>
    <row r="4">
      <c r="A4" s="3"/>
      <c r="B4" s="24" t="str">
        <f>'Guide TRGG3R LLC'!B4</f>
        <v>Factom-inc-013</v>
      </c>
      <c r="C4" s="26" t="str">
        <f>'Guide TRGG3R LLC'!C4</f>
        <v>Oracle Master</v>
      </c>
      <c r="D4" s="28"/>
      <c r="E4" s="28" t="b">
        <v>1</v>
      </c>
      <c r="F4" s="30" t="b">
        <v>0</v>
      </c>
    </row>
    <row r="5">
      <c r="A5" s="3"/>
      <c r="B5" s="24" t="str">
        <f>'Guide TRGG3R LLC'!B5</f>
        <v>Factom-inc-014</v>
      </c>
      <c r="C5" s="26" t="str">
        <f>'Guide TRGG3R LLC'!C5</f>
        <v>Anchor Master</v>
      </c>
      <c r="D5" s="28"/>
      <c r="E5" s="28" t="b">
        <v>1</v>
      </c>
      <c r="F5" s="30" t="b">
        <v>0</v>
      </c>
    </row>
    <row r="6">
      <c r="A6" s="3"/>
      <c r="B6" s="24" t="str">
        <f>'Guide TRGG3R LLC'!B6</f>
        <v>Factom Guides-005</v>
      </c>
      <c r="C6" s="26" t="str">
        <f>'Guide TRGG3R LLC'!C6</f>
        <v>Factom Guide Compensation</v>
      </c>
      <c r="D6" s="28"/>
      <c r="E6" s="28" t="b">
        <v>1</v>
      </c>
      <c r="F6" s="30" t="b">
        <v>0</v>
      </c>
    </row>
    <row r="7" ht="17.25" customHeight="1">
      <c r="A7" s="3"/>
      <c r="B7" s="35" t="s">
        <v>46</v>
      </c>
      <c r="C7" s="37"/>
      <c r="D7" s="38" t="s">
        <v>48</v>
      </c>
      <c r="E7" s="38" t="s">
        <v>14</v>
      </c>
      <c r="F7" s="40" t="s">
        <v>16</v>
      </c>
    </row>
    <row r="8" ht="15.0" customHeight="1">
      <c r="A8" s="3"/>
      <c r="B8" s="41"/>
      <c r="C8" s="13"/>
      <c r="D8" s="42"/>
      <c r="E8" s="42"/>
      <c r="F8" s="42"/>
    </row>
    <row r="9">
      <c r="A9" s="3"/>
      <c r="B9" s="24" t="str">
        <f>'Guide TRGG3R LLC'!B9</f>
        <v>Core-Committee-002</v>
      </c>
      <c r="C9" s="26" t="str">
        <f>'Guide TRGG3R LLC'!C9</f>
        <v>Additional Bug Bounty Funding</v>
      </c>
      <c r="D9" s="43">
        <v>20.0</v>
      </c>
      <c r="E9" s="44" t="b">
        <v>0</v>
      </c>
      <c r="F9" s="30" t="b">
        <v>1</v>
      </c>
    </row>
    <row r="10">
      <c r="A10" s="3"/>
      <c r="B10" s="24" t="str">
        <f>'Guide TRGG3R LLC'!B10</f>
        <v>Bedrock-Defacto-001/2</v>
      </c>
      <c r="C10" s="26" t="str">
        <f>'Guide TRGG3R LLC'!C10</f>
        <v>Open Node Enhancement - Leftover Payout</v>
      </c>
      <c r="D10" s="43">
        <v>12.0</v>
      </c>
      <c r="E10" s="44" t="b">
        <v>0</v>
      </c>
      <c r="F10" s="30" t="b">
        <v>1</v>
      </c>
    </row>
    <row r="11">
      <c r="A11" s="3"/>
      <c r="B11" s="24" t="str">
        <f>'Guide TRGG3R LLC'!B11</f>
        <v>Bedrock-CryptoLogic-DeFacto-TFA-003</v>
      </c>
      <c r="C11" s="26" t="str">
        <f>'Guide TRGG3R LLC'!C11</f>
        <v>Open Node Continuity</v>
      </c>
      <c r="D11" s="43">
        <v>7.0</v>
      </c>
      <c r="E11" s="44" t="b">
        <v>0</v>
      </c>
      <c r="F11" s="30" t="b">
        <v>1</v>
      </c>
    </row>
    <row r="12">
      <c r="A12" s="3"/>
      <c r="B12" s="24" t="str">
        <f>'Guide TRGG3R LLC'!B12</f>
        <v>LUCIAP-001</v>
      </c>
      <c r="C12" s="26" t="str">
        <f>'Guide TRGG3R LLC'!C12</f>
        <v>FAT Wallet Ledger Nano Support</v>
      </c>
      <c r="D12" s="43">
        <v>16.0</v>
      </c>
      <c r="E12" s="44" t="b">
        <v>0</v>
      </c>
      <c r="F12" s="30" t="b">
        <v>1</v>
      </c>
    </row>
    <row r="13">
      <c r="A13" s="3"/>
      <c r="B13" s="24" t="str">
        <f>'Guide TRGG3R LLC'!B13</f>
        <v>Go-Immutable-001</v>
      </c>
      <c r="C13" s="26" t="str">
        <f>'Guide TRGG3R LLC'!C13</f>
        <v>Comprehensive Market Strategy &amp; Execution</v>
      </c>
      <c r="D13" s="43">
        <v>21.0</v>
      </c>
      <c r="E13" s="44" t="b">
        <v>0</v>
      </c>
      <c r="F13" s="30" t="b">
        <v>1</v>
      </c>
    </row>
    <row r="14">
      <c r="A14" s="3"/>
      <c r="B14" s="24" t="str">
        <f>'Guide TRGG3R LLC'!B14</f>
        <v>Anchorblock-002</v>
      </c>
      <c r="C14" s="26" t="str">
        <f>'Guide TRGG3R LLC'!C14</f>
        <v>Daily Digest</v>
      </c>
      <c r="D14" s="43">
        <v>9.0</v>
      </c>
      <c r="E14" s="44" t="b">
        <v>0</v>
      </c>
      <c r="F14" s="30" t="b">
        <v>1</v>
      </c>
    </row>
    <row r="15">
      <c r="A15" s="3"/>
      <c r="B15" s="24" t="str">
        <f>'Guide TRGG3R LLC'!B15</f>
        <v>Federate-this-001</v>
      </c>
      <c r="C15" s="26" t="str">
        <f>'Guide TRGG3R LLC'!C15</f>
        <v>Off-Blocks</v>
      </c>
      <c r="D15" s="43">
        <v>5.0</v>
      </c>
      <c r="E15" s="44" t="b">
        <v>0</v>
      </c>
      <c r="F15" s="30" t="b">
        <v>1</v>
      </c>
    </row>
    <row r="16">
      <c r="A16" s="3"/>
      <c r="B16" s="24" t="str">
        <f>'Guide TRGG3R LLC'!B16</f>
        <v>Prestige-IT-002</v>
      </c>
      <c r="C16" s="26" t="str">
        <f>'Guide TRGG3R LLC'!C16</f>
        <v>Topaz Factom Integration</v>
      </c>
      <c r="D16" s="43">
        <v>26.0</v>
      </c>
      <c r="E16" s="44" t="b">
        <v>1</v>
      </c>
      <c r="F16" s="30" t="b">
        <v>0</v>
      </c>
    </row>
    <row r="17">
      <c r="A17" s="3"/>
      <c r="B17" s="24" t="str">
        <f>'Guide TRGG3R LLC'!B17</f>
        <v>Stamp-IT-002</v>
      </c>
      <c r="C17" s="26" t="str">
        <f>'Guide TRGG3R LLC'!C17</f>
        <v>IoT Gateway for Factom®</v>
      </c>
      <c r="D17" s="43">
        <v>22.0</v>
      </c>
      <c r="E17" s="44" t="b">
        <v>1</v>
      </c>
      <c r="F17" s="30" t="b">
        <v>0</v>
      </c>
    </row>
    <row r="18">
      <c r="A18" s="3"/>
      <c r="B18" s="24" t="str">
        <f>'Guide TRGG3R LLC'!B18</f>
        <v>Layertech-002</v>
      </c>
      <c r="C18" s="26" t="str">
        <f>'Guide TRGG3R LLC'!C18</f>
        <v>Core Code Development - Continuation</v>
      </c>
      <c r="D18" s="43">
        <v>11.0</v>
      </c>
      <c r="E18" s="44" t="b">
        <v>0</v>
      </c>
      <c r="F18" s="30" t="b">
        <v>0</v>
      </c>
    </row>
    <row r="19">
      <c r="A19" s="3"/>
      <c r="B19" s="24" t="str">
        <f>'Guide TRGG3R LLC'!B19</f>
        <v>Factomize-003</v>
      </c>
      <c r="C19" s="26" t="str">
        <f>'Guide TRGG3R LLC'!C19</f>
        <v>Automated Grant System</v>
      </c>
      <c r="D19" s="43">
        <v>4.0</v>
      </c>
      <c r="E19" s="44" t="b">
        <v>0</v>
      </c>
      <c r="F19" s="30" t="b">
        <v>1</v>
      </c>
    </row>
    <row r="20">
      <c r="A20" s="3"/>
      <c r="B20" s="24" t="str">
        <f>'Guide TRGG3R LLC'!B20</f>
        <v>Defacto-001/2</v>
      </c>
      <c r="C20" s="26" t="str">
        <f>'Guide TRGG3R LLC'!C20</f>
        <v>Factom Open API - Sprint 2 (Admin API, Web UI, Callbacks)</v>
      </c>
      <c r="D20" s="43">
        <v>3.0</v>
      </c>
      <c r="E20" s="44" t="b">
        <v>0</v>
      </c>
      <c r="F20" s="30" t="b">
        <v>1</v>
      </c>
    </row>
    <row r="21">
      <c r="A21" s="3"/>
      <c r="B21" s="24" t="str">
        <f>'Guide TRGG3R LLC'!B21</f>
        <v>Sphereon-003</v>
      </c>
      <c r="C21" s="26" t="str">
        <f>'Guide TRGG3R LLC'!C21</f>
        <v>Core Development Continuation</v>
      </c>
      <c r="D21" s="43">
        <v>10.0</v>
      </c>
      <c r="E21" s="44" t="b">
        <v>0</v>
      </c>
      <c r="F21" s="30" t="b">
        <v>1</v>
      </c>
    </row>
    <row r="22">
      <c r="A22" s="3"/>
      <c r="B22" s="24" t="str">
        <f>'Guide TRGG3R LLC'!B22</f>
        <v>Sphereon-004</v>
      </c>
      <c r="C22" s="26" t="str">
        <f>'Guide TRGG3R LLC'!C22</f>
        <v>Integration of DAML with Factom® Protocol</v>
      </c>
      <c r="D22" s="43">
        <v>14.0</v>
      </c>
      <c r="E22" s="44" t="b">
        <v>0</v>
      </c>
      <c r="F22" s="30" t="b">
        <v>1</v>
      </c>
    </row>
    <row r="23">
      <c r="A23" s="3"/>
      <c r="B23" s="24" t="str">
        <f>'Guide TRGG3R LLC'!B23</f>
        <v>Sphereon-005</v>
      </c>
      <c r="C23" s="26" t="str">
        <f>'Guide TRGG3R LLC'!C23</f>
        <v>Factom® Badges</v>
      </c>
      <c r="D23" s="43">
        <v>23.0</v>
      </c>
      <c r="E23" s="44" t="b">
        <v>1</v>
      </c>
      <c r="F23" s="30" t="b">
        <v>0</v>
      </c>
    </row>
    <row r="24">
      <c r="A24" s="3"/>
      <c r="B24" s="24" t="str">
        <f>'Guide TRGG3R LLC'!B24</f>
        <v>BIF-007</v>
      </c>
      <c r="C24" s="26" t="str">
        <f>'Guide TRGG3R LLC'!C24</f>
        <v>Identity, DID and signing FIPs</v>
      </c>
      <c r="D24" s="43">
        <v>18.0</v>
      </c>
      <c r="E24" s="44" t="b">
        <v>0</v>
      </c>
      <c r="F24" s="30" t="b">
        <v>1</v>
      </c>
    </row>
    <row r="25">
      <c r="A25" s="3"/>
      <c r="B25" s="24" t="str">
        <f>'Guide TRGG3R LLC'!B25</f>
        <v>Factomize-004</v>
      </c>
      <c r="C25" s="26" t="str">
        <f>'Guide TRGG3R LLC'!C25</f>
        <v>Core Development </v>
      </c>
      <c r="D25" s="43">
        <v>2.0</v>
      </c>
      <c r="E25" s="44" t="b">
        <v>0</v>
      </c>
      <c r="F25" s="30" t="b">
        <v>1</v>
      </c>
    </row>
    <row r="26">
      <c r="A26" s="3"/>
      <c r="B26" s="24" t="str">
        <f>'Guide TRGG3R LLC'!B26</f>
        <v>Factom-inc-015</v>
      </c>
      <c r="C26" s="26" t="str">
        <f>'Guide TRGG3R LLC'!C26</f>
        <v>Protocol Development</v>
      </c>
      <c r="D26" s="43">
        <v>1.0</v>
      </c>
      <c r="E26" s="44" t="b">
        <v>0</v>
      </c>
      <c r="F26" s="30" t="b">
        <v>1</v>
      </c>
    </row>
    <row r="27">
      <c r="A27" s="3"/>
      <c r="B27" s="24" t="str">
        <f>'Guide TRGG3R LLC'!B27</f>
        <v>TFA-002</v>
      </c>
      <c r="C27" s="26" t="str">
        <f>'Guide TRGG3R LLC'!C27</f>
        <v>FAT-integration into TFA-Explorer</v>
      </c>
      <c r="D27" s="43">
        <v>19.0</v>
      </c>
      <c r="E27" s="44" t="b">
        <v>0</v>
      </c>
      <c r="F27" s="30" t="b">
        <v>1</v>
      </c>
    </row>
    <row r="28">
      <c r="A28" s="3"/>
      <c r="B28" s="24" t="str">
        <f>'Guide TRGG3R LLC'!B28</f>
        <v>Triall-002</v>
      </c>
      <c r="C28" s="26" t="str">
        <f>'Guide TRGG3R LLC'!C28</f>
        <v>Decentralized Identifiers (DIDs) integration for Alfresco</v>
      </c>
      <c r="D28" s="43">
        <v>13.0</v>
      </c>
      <c r="E28" s="44" t="b">
        <v>0</v>
      </c>
      <c r="F28" s="30" t="b">
        <v>1</v>
      </c>
    </row>
    <row r="29">
      <c r="A29" s="3"/>
      <c r="B29" s="24" t="str">
        <f>'Guide TRGG3R LLC'!B29</f>
        <v>HashNStore-001</v>
      </c>
      <c r="C29" s="26" t="str">
        <f>'Guide TRGG3R LLC'!C29</f>
        <v>Chrome Extension for Ledger Nano</v>
      </c>
      <c r="D29" s="43">
        <v>25.0</v>
      </c>
      <c r="E29" s="44" t="b">
        <v>1</v>
      </c>
      <c r="F29" s="30" t="b">
        <v>0</v>
      </c>
      <c r="G29" s="3"/>
    </row>
    <row r="30">
      <c r="A30" s="3"/>
      <c r="B30" s="24" t="str">
        <f>'Guide TRGG3R LLC'!B30</f>
        <v>DBGrow-004</v>
      </c>
      <c r="C30" s="26" t="str">
        <f>'Guide TRGG3R LLC'!C30</f>
        <v>FAT Development 3</v>
      </c>
      <c r="D30" s="43">
        <v>6.0</v>
      </c>
      <c r="E30" s="44" t="b">
        <v>0</v>
      </c>
      <c r="F30" s="30" t="b">
        <v>1</v>
      </c>
      <c r="G30" s="3"/>
    </row>
    <row r="31">
      <c r="A31" s="3"/>
      <c r="B31" s="24" t="str">
        <f>'Guide TRGG3R LLC'!B31</f>
        <v>DBGrow-Factom-001</v>
      </c>
      <c r="C31" s="26" t="str">
        <f>'Guide TRGG3R LLC'!C31</f>
        <v>FAT Smart Contracts</v>
      </c>
      <c r="D31" s="43">
        <v>15.0</v>
      </c>
      <c r="E31" s="44" t="b">
        <v>0</v>
      </c>
      <c r="F31" s="30" t="b">
        <v>1</v>
      </c>
      <c r="G31" s="3"/>
    </row>
    <row r="32">
      <c r="A32" s="3"/>
      <c r="B32" s="24" t="str">
        <f>'Guide TRGG3R LLC'!B32</f>
        <v>BIF-Factomatic-003</v>
      </c>
      <c r="C32" s="26" t="str">
        <f>'Guide TRGG3R LLC'!C32</f>
        <v>Verifiable Claims FIP</v>
      </c>
      <c r="D32" s="43">
        <v>8.0</v>
      </c>
      <c r="E32" s="44" t="b">
        <v>0</v>
      </c>
      <c r="F32" s="30" t="b">
        <v>1</v>
      </c>
      <c r="G32" s="3"/>
    </row>
    <row r="33">
      <c r="A33" s="3"/>
      <c r="B33" s="24" t="str">
        <f>'Guide TRGG3R LLC'!B33</f>
        <v>Target Audience Explainer Videos-001</v>
      </c>
      <c r="C33" s="26" t="str">
        <f>'Guide TRGG3R LLC'!C33</f>
        <v>Target Audience Explainer Videos </v>
      </c>
      <c r="D33" s="43">
        <v>24.0</v>
      </c>
      <c r="E33" s="44" t="b">
        <v>1</v>
      </c>
      <c r="F33" s="30" t="b">
        <v>0</v>
      </c>
      <c r="G33" s="3"/>
    </row>
    <row r="34">
      <c r="A34" s="3"/>
      <c r="B34" s="24" t="str">
        <f>'Guide TRGG3R LLC'!B34</f>
        <v>TFA-001</v>
      </c>
      <c r="C34" s="26" t="str">
        <f>'Guide TRGG3R LLC'!C34</f>
        <v>FAT Firmware Upgrade for Ledger Nano S/X</v>
      </c>
      <c r="D34" s="43">
        <v>17.0</v>
      </c>
      <c r="E34" s="44" t="b">
        <v>0</v>
      </c>
      <c r="F34" s="30" t="b">
        <v>1</v>
      </c>
      <c r="G34" s="3"/>
    </row>
    <row r="35">
      <c r="A35" s="3"/>
      <c r="B35" s="26" t="str">
        <f>'Guide TRGG3R LLC'!B35</f>
        <v/>
      </c>
      <c r="C35" s="26" t="str">
        <f>'Guide TRGG3R LLC'!C35</f>
        <v/>
      </c>
      <c r="D35" s="43"/>
      <c r="E35" s="44" t="b">
        <v>0</v>
      </c>
      <c r="F35" s="30" t="b">
        <v>0</v>
      </c>
      <c r="G35" s="3"/>
    </row>
    <row r="36">
      <c r="A36" s="3"/>
      <c r="B36" s="26" t="str">
        <f>'Guide TRGG3R LLC'!B36</f>
        <v/>
      </c>
      <c r="C36" s="26" t="str">
        <f>'Guide TRGG3R LLC'!C36</f>
        <v/>
      </c>
      <c r="D36" s="43"/>
      <c r="E36" s="44" t="b">
        <v>0</v>
      </c>
      <c r="F36" s="30" t="b">
        <v>0</v>
      </c>
      <c r="G36" s="3"/>
    </row>
  </sheetData>
  <mergeCells count="9">
    <mergeCell ref="D2:F2"/>
    <mergeCell ref="B1:F1"/>
    <mergeCell ref="D7:D8"/>
    <mergeCell ref="B7:C8"/>
    <mergeCell ref="E7:E8"/>
    <mergeCell ref="B3:C3"/>
    <mergeCell ref="B2:C2"/>
    <mergeCell ref="F7:F8"/>
    <mergeCell ref="G1:G28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7.14"/>
    <col customWidth="1" min="3" max="3" width="65.86"/>
    <col customWidth="1" min="4" max="4" width="17.57"/>
    <col customWidth="1" min="5" max="5" width="14.29"/>
    <col customWidth="1" min="7" max="7" width="7.71"/>
  </cols>
  <sheetData>
    <row r="1" ht="29.25" customHeight="1">
      <c r="A1" s="3"/>
      <c r="B1" s="6"/>
      <c r="C1" s="7"/>
      <c r="D1" s="7"/>
      <c r="E1" s="7"/>
      <c r="F1" s="7"/>
      <c r="G1" s="3"/>
    </row>
    <row r="2" ht="48.75" customHeight="1">
      <c r="A2" s="3"/>
      <c r="B2" s="9" t="s">
        <v>3</v>
      </c>
      <c r="C2" s="13"/>
      <c r="D2" s="16" t="s">
        <v>40</v>
      </c>
      <c r="E2" s="7"/>
      <c r="F2" s="7"/>
    </row>
    <row r="3">
      <c r="A3" s="3"/>
      <c r="B3" s="18" t="s">
        <v>13</v>
      </c>
      <c r="C3" s="13"/>
      <c r="D3" s="46"/>
      <c r="E3" s="20" t="s">
        <v>14</v>
      </c>
      <c r="F3" s="22" t="s">
        <v>16</v>
      </c>
    </row>
    <row r="4">
      <c r="A4" s="3"/>
      <c r="B4" s="24" t="str">
        <f>'Guide TRGG3R LLC'!B4</f>
        <v>Factom-inc-013</v>
      </c>
      <c r="C4" s="26" t="str">
        <f>'Guide TRGG3R LLC'!C4</f>
        <v>Oracle Master</v>
      </c>
      <c r="D4" s="28"/>
      <c r="E4" s="28" t="b">
        <v>0</v>
      </c>
      <c r="F4" s="30" t="b">
        <v>1</v>
      </c>
    </row>
    <row r="5">
      <c r="A5" s="3"/>
      <c r="B5" s="24" t="str">
        <f>'Guide TRGG3R LLC'!B5</f>
        <v>Factom-inc-014</v>
      </c>
      <c r="C5" s="26" t="str">
        <f>'Guide TRGG3R LLC'!C5</f>
        <v>Anchor Master</v>
      </c>
      <c r="D5" s="28"/>
      <c r="E5" s="28" t="b">
        <v>0</v>
      </c>
      <c r="F5" s="30" t="b">
        <v>1</v>
      </c>
    </row>
    <row r="6">
      <c r="A6" s="3"/>
      <c r="B6" s="24" t="str">
        <f>'Guide TRGG3R LLC'!B6</f>
        <v>Factom Guides-005</v>
      </c>
      <c r="C6" s="26" t="str">
        <f>'Guide TRGG3R LLC'!C6</f>
        <v>Factom Guide Compensation</v>
      </c>
      <c r="D6" s="28"/>
      <c r="E6" s="28" t="b">
        <v>0</v>
      </c>
      <c r="F6" s="30" t="b">
        <v>1</v>
      </c>
    </row>
    <row r="7" ht="17.25" customHeight="1">
      <c r="A7" s="3"/>
      <c r="B7" s="35" t="s">
        <v>46</v>
      </c>
      <c r="C7" s="37"/>
      <c r="D7" s="38" t="s">
        <v>48</v>
      </c>
      <c r="E7" s="38" t="s">
        <v>14</v>
      </c>
      <c r="F7" s="40" t="s">
        <v>16</v>
      </c>
    </row>
    <row r="8" ht="15.0" customHeight="1">
      <c r="A8" s="3"/>
      <c r="B8" s="41"/>
      <c r="C8" s="13"/>
      <c r="D8" s="42"/>
      <c r="E8" s="42"/>
      <c r="F8" s="42"/>
    </row>
    <row r="9">
      <c r="A9" s="3"/>
      <c r="B9" s="24" t="str">
        <f>'Guide TRGG3R LLC'!B9</f>
        <v>Core-Committee-002</v>
      </c>
      <c r="C9" s="26" t="str">
        <f>'Guide TRGG3R LLC'!C9</f>
        <v>Additional Bug Bounty Funding</v>
      </c>
      <c r="D9" s="43">
        <v>20.0</v>
      </c>
      <c r="E9" s="44" t="b">
        <v>0</v>
      </c>
      <c r="F9" s="30" t="b">
        <v>1</v>
      </c>
    </row>
    <row r="10">
      <c r="A10" s="3"/>
      <c r="B10" s="24" t="str">
        <f>'Guide TRGG3R LLC'!B10</f>
        <v>Bedrock-Defacto-001/2</v>
      </c>
      <c r="C10" s="26" t="str">
        <f>'Guide TRGG3R LLC'!C10</f>
        <v>Open Node Enhancement - Leftover Payout</v>
      </c>
      <c r="D10" s="43">
        <v>19.0</v>
      </c>
      <c r="E10" s="44" t="b">
        <v>0</v>
      </c>
      <c r="F10" s="30" t="b">
        <v>1</v>
      </c>
    </row>
    <row r="11">
      <c r="A11" s="3"/>
      <c r="B11" s="24" t="str">
        <f>'Guide TRGG3R LLC'!B11</f>
        <v>Bedrock-CryptoLogic-DeFacto-TFA-003</v>
      </c>
      <c r="C11" s="26" t="str">
        <f>'Guide TRGG3R LLC'!C11</f>
        <v>Open Node Continuity</v>
      </c>
      <c r="D11" s="43">
        <v>13.0</v>
      </c>
      <c r="E11" s="44" t="b">
        <v>0</v>
      </c>
      <c r="F11" s="30" t="b">
        <v>1</v>
      </c>
    </row>
    <row r="12">
      <c r="A12" s="3"/>
      <c r="B12" s="24" t="str">
        <f>'Guide TRGG3R LLC'!B12</f>
        <v>LUCIAP-001</v>
      </c>
      <c r="C12" s="26" t="str">
        <f>'Guide TRGG3R LLC'!C12</f>
        <v>FAT Wallet Ledger Nano Support</v>
      </c>
      <c r="D12" s="43">
        <v>9.0</v>
      </c>
      <c r="E12" s="44" t="b">
        <v>0</v>
      </c>
      <c r="F12" s="30" t="b">
        <v>1</v>
      </c>
    </row>
    <row r="13">
      <c r="A13" s="3"/>
      <c r="B13" s="24" t="str">
        <f>'Guide TRGG3R LLC'!B13</f>
        <v>Go-Immutable-001</v>
      </c>
      <c r="C13" s="26" t="str">
        <f>'Guide TRGG3R LLC'!C13</f>
        <v>Comprehensive Market Strategy &amp; Execution</v>
      </c>
      <c r="D13" s="43">
        <v>18.0</v>
      </c>
      <c r="E13" s="44" t="b">
        <v>0</v>
      </c>
      <c r="F13" s="30" t="b">
        <v>1</v>
      </c>
    </row>
    <row r="14">
      <c r="A14" s="3"/>
      <c r="B14" s="24" t="str">
        <f>'Guide TRGG3R LLC'!B14</f>
        <v>Anchorblock-002</v>
      </c>
      <c r="C14" s="26" t="str">
        <f>'Guide TRGG3R LLC'!C14</f>
        <v>Daily Digest</v>
      </c>
      <c r="D14" s="43">
        <v>14.0</v>
      </c>
      <c r="E14" s="44" t="b">
        <v>0</v>
      </c>
      <c r="F14" s="30" t="b">
        <v>1</v>
      </c>
    </row>
    <row r="15">
      <c r="A15" s="3"/>
      <c r="B15" s="24" t="str">
        <f>'Guide TRGG3R LLC'!B15</f>
        <v>Federate-this-001</v>
      </c>
      <c r="C15" s="26" t="str">
        <f>'Guide TRGG3R LLC'!C15</f>
        <v>Off-Blocks</v>
      </c>
      <c r="D15" s="43">
        <v>16.0</v>
      </c>
      <c r="E15" s="44" t="b">
        <v>0</v>
      </c>
      <c r="F15" s="30" t="b">
        <v>1</v>
      </c>
    </row>
    <row r="16">
      <c r="A16" s="3"/>
      <c r="B16" s="24" t="str">
        <f>'Guide TRGG3R LLC'!B16</f>
        <v>Prestige-IT-002</v>
      </c>
      <c r="C16" s="26" t="str">
        <f>'Guide TRGG3R LLC'!C16</f>
        <v>Topaz Factom Integration</v>
      </c>
      <c r="D16" s="43">
        <v>4.0</v>
      </c>
      <c r="E16" s="44" t="b">
        <v>0</v>
      </c>
      <c r="F16" s="30" t="b">
        <v>1</v>
      </c>
    </row>
    <row r="17">
      <c r="A17" s="3"/>
      <c r="B17" s="24" t="str">
        <f>'Guide TRGG3R LLC'!B17</f>
        <v>Stamp-IT-002</v>
      </c>
      <c r="C17" s="26" t="str">
        <f>'Guide TRGG3R LLC'!C17</f>
        <v>IoT Gateway for Factom®</v>
      </c>
      <c r="D17" s="43">
        <v>25.0</v>
      </c>
      <c r="E17" s="44" t="b">
        <v>0</v>
      </c>
      <c r="F17" s="30" t="b">
        <v>0</v>
      </c>
    </row>
    <row r="18">
      <c r="A18" s="3"/>
      <c r="B18" s="24" t="str">
        <f>'Guide TRGG3R LLC'!B18</f>
        <v>Layertech-002</v>
      </c>
      <c r="C18" s="26" t="str">
        <f>'Guide TRGG3R LLC'!C18</f>
        <v>Core Code Development - Continuation</v>
      </c>
      <c r="D18" s="43">
        <v>2.0</v>
      </c>
      <c r="E18" s="44" t="b">
        <v>0</v>
      </c>
      <c r="F18" s="30" t="b">
        <v>1</v>
      </c>
    </row>
    <row r="19">
      <c r="A19" s="3"/>
      <c r="B19" s="24" t="str">
        <f>'Guide TRGG3R LLC'!B19</f>
        <v>Factomize-003</v>
      </c>
      <c r="C19" s="26" t="str">
        <f>'Guide TRGG3R LLC'!C19</f>
        <v>Automated Grant System</v>
      </c>
      <c r="D19" s="43">
        <v>7.0</v>
      </c>
      <c r="E19" s="44" t="b">
        <v>0</v>
      </c>
      <c r="F19" s="30" t="b">
        <v>1</v>
      </c>
    </row>
    <row r="20">
      <c r="A20" s="3"/>
      <c r="B20" s="24" t="str">
        <f>'Guide TRGG3R LLC'!B20</f>
        <v>Defacto-001/2</v>
      </c>
      <c r="C20" s="26" t="str">
        <f>'Guide TRGG3R LLC'!C20</f>
        <v>Factom Open API - Sprint 2 (Admin API, Web UI, Callbacks)</v>
      </c>
      <c r="D20" s="43">
        <v>8.0</v>
      </c>
      <c r="E20" s="44" t="b">
        <v>0</v>
      </c>
      <c r="F20" s="30" t="b">
        <v>1</v>
      </c>
    </row>
    <row r="21">
      <c r="A21" s="3"/>
      <c r="B21" s="24" t="str">
        <f>'Guide TRGG3R LLC'!B21</f>
        <v>Sphereon-003</v>
      </c>
      <c r="C21" s="26" t="str">
        <f>'Guide TRGG3R LLC'!C21</f>
        <v>Core Development Continuation</v>
      </c>
      <c r="D21" s="43">
        <v>12.0</v>
      </c>
      <c r="E21" s="44" t="b">
        <v>0</v>
      </c>
      <c r="F21" s="30" t="b">
        <v>1</v>
      </c>
    </row>
    <row r="22">
      <c r="A22" s="3"/>
      <c r="B22" s="24" t="str">
        <f>'Guide TRGG3R LLC'!B22</f>
        <v>Sphereon-004</v>
      </c>
      <c r="C22" s="26" t="str">
        <f>'Guide TRGG3R LLC'!C22</f>
        <v>Integration of DAML with Factom® Protocol</v>
      </c>
      <c r="D22" s="43">
        <v>21.0</v>
      </c>
      <c r="E22" s="44" t="b">
        <v>0</v>
      </c>
      <c r="F22" s="30" t="b">
        <v>1</v>
      </c>
    </row>
    <row r="23">
      <c r="A23" s="3"/>
      <c r="B23" s="24" t="str">
        <f>'Guide TRGG3R LLC'!B23</f>
        <v>Sphereon-005</v>
      </c>
      <c r="C23" s="26" t="str">
        <f>'Guide TRGG3R LLC'!C23</f>
        <v>Factom® Badges</v>
      </c>
      <c r="D23" s="43">
        <v>17.0</v>
      </c>
      <c r="E23" s="44" t="b">
        <v>0</v>
      </c>
      <c r="F23" s="30" t="b">
        <v>1</v>
      </c>
    </row>
    <row r="24">
      <c r="A24" s="3"/>
      <c r="B24" s="24" t="str">
        <f>'Guide TRGG3R LLC'!B24</f>
        <v>BIF-007</v>
      </c>
      <c r="C24" s="26" t="str">
        <f>'Guide TRGG3R LLC'!C24</f>
        <v>Identity, DID and signing FIPs</v>
      </c>
      <c r="D24" s="43">
        <v>22.0</v>
      </c>
      <c r="E24" s="44" t="b">
        <v>0</v>
      </c>
      <c r="F24" s="30" t="b">
        <v>1</v>
      </c>
    </row>
    <row r="25">
      <c r="A25" s="3"/>
      <c r="B25" s="24" t="str">
        <f>'Guide TRGG3R LLC'!B25</f>
        <v>Factomize-004</v>
      </c>
      <c r="C25" s="26" t="str">
        <f>'Guide TRGG3R LLC'!C25</f>
        <v>Core Development </v>
      </c>
      <c r="D25" s="43">
        <v>3.0</v>
      </c>
      <c r="E25" s="44" t="b">
        <v>0</v>
      </c>
      <c r="F25" s="30" t="b">
        <v>1</v>
      </c>
    </row>
    <row r="26">
      <c r="A26" s="3"/>
      <c r="B26" s="24" t="str">
        <f>'Guide TRGG3R LLC'!B26</f>
        <v>Factom-inc-015</v>
      </c>
      <c r="C26" s="26" t="str">
        <f>'Guide TRGG3R LLC'!C26</f>
        <v>Protocol Development</v>
      </c>
      <c r="D26" s="43">
        <v>1.0</v>
      </c>
      <c r="E26" s="44" t="b">
        <v>0</v>
      </c>
      <c r="F26" s="30" t="b">
        <v>1</v>
      </c>
    </row>
    <row r="27">
      <c r="A27" s="3"/>
      <c r="B27" s="24" t="str">
        <f>'Guide TRGG3R LLC'!B27</f>
        <v>TFA-002</v>
      </c>
      <c r="C27" s="26" t="str">
        <f>'Guide TRGG3R LLC'!C27</f>
        <v>FAT-integration into TFA-Explorer</v>
      </c>
      <c r="D27" s="43">
        <v>10.0</v>
      </c>
      <c r="E27" s="44" t="b">
        <v>0</v>
      </c>
      <c r="F27" s="30" t="b">
        <v>1</v>
      </c>
    </row>
    <row r="28">
      <c r="A28" s="3"/>
      <c r="B28" s="24" t="str">
        <f>'Guide TRGG3R LLC'!B28</f>
        <v>Triall-002</v>
      </c>
      <c r="C28" s="26" t="str">
        <f>'Guide TRGG3R LLC'!C28</f>
        <v>Decentralized Identifiers (DIDs) integration for Alfresco</v>
      </c>
      <c r="D28" s="43">
        <v>23.0</v>
      </c>
      <c r="E28" s="44" t="b">
        <v>0</v>
      </c>
      <c r="F28" s="30" t="b">
        <v>0</v>
      </c>
    </row>
    <row r="29">
      <c r="A29" s="3"/>
      <c r="B29" s="24" t="str">
        <f>'Guide TRGG3R LLC'!B29</f>
        <v>HashNStore-001</v>
      </c>
      <c r="C29" s="26" t="str">
        <f>'Guide TRGG3R LLC'!C29</f>
        <v>Chrome Extension for Ledger Nano</v>
      </c>
      <c r="D29" s="43">
        <v>26.0</v>
      </c>
      <c r="E29" s="44" t="b">
        <v>0</v>
      </c>
      <c r="F29" s="30" t="b">
        <v>0</v>
      </c>
      <c r="G29" s="3"/>
    </row>
    <row r="30">
      <c r="A30" s="3"/>
      <c r="B30" s="24" t="str">
        <f>'Guide TRGG3R LLC'!B30</f>
        <v>DBGrow-004</v>
      </c>
      <c r="C30" s="26" t="str">
        <f>'Guide TRGG3R LLC'!C30</f>
        <v>FAT Development 3</v>
      </c>
      <c r="D30" s="43">
        <v>5.0</v>
      </c>
      <c r="E30" s="44" t="b">
        <v>0</v>
      </c>
      <c r="F30" s="30" t="b">
        <v>1</v>
      </c>
      <c r="G30" s="3"/>
    </row>
    <row r="31">
      <c r="A31" s="3"/>
      <c r="B31" s="24" t="str">
        <f>'Guide TRGG3R LLC'!B31</f>
        <v>DBGrow-Factom-001</v>
      </c>
      <c r="C31" s="26" t="str">
        <f>'Guide TRGG3R LLC'!C31</f>
        <v>FAT Smart Contracts</v>
      </c>
      <c r="D31" s="43">
        <v>6.0</v>
      </c>
      <c r="E31" s="44" t="b">
        <v>0</v>
      </c>
      <c r="F31" s="30" t="b">
        <v>1</v>
      </c>
      <c r="G31" s="3"/>
    </row>
    <row r="32">
      <c r="A32" s="3"/>
      <c r="B32" s="24" t="str">
        <f>'Guide TRGG3R LLC'!B32</f>
        <v>BIF-Factomatic-003</v>
      </c>
      <c r="C32" s="26" t="str">
        <f>'Guide TRGG3R LLC'!C32</f>
        <v>Verifiable Claims FIP</v>
      </c>
      <c r="D32" s="43">
        <v>24.0</v>
      </c>
      <c r="E32" s="44" t="b">
        <v>0</v>
      </c>
      <c r="F32" s="30" t="b">
        <v>0</v>
      </c>
      <c r="G32" s="3"/>
    </row>
    <row r="33">
      <c r="A33" s="3"/>
      <c r="B33" s="24" t="str">
        <f>'Guide TRGG3R LLC'!B33</f>
        <v>Target Audience Explainer Videos-001</v>
      </c>
      <c r="C33" s="26" t="str">
        <f>'Guide TRGG3R LLC'!C33</f>
        <v>Target Audience Explainer Videos </v>
      </c>
      <c r="D33" s="43">
        <v>15.0</v>
      </c>
      <c r="E33" s="44" t="b">
        <v>0</v>
      </c>
      <c r="F33" s="30" t="b">
        <v>1</v>
      </c>
      <c r="G33" s="3"/>
    </row>
    <row r="34">
      <c r="A34" s="3"/>
      <c r="B34" s="24" t="str">
        <f>'Guide TRGG3R LLC'!B34</f>
        <v>TFA-001</v>
      </c>
      <c r="C34" s="26" t="str">
        <f>'Guide TRGG3R LLC'!C34</f>
        <v>FAT Firmware Upgrade for Ledger Nano S/X</v>
      </c>
      <c r="D34" s="43">
        <v>11.0</v>
      </c>
      <c r="E34" s="44" t="b">
        <v>0</v>
      </c>
      <c r="F34" s="30" t="b">
        <v>1</v>
      </c>
      <c r="G34" s="3"/>
    </row>
    <row r="35">
      <c r="A35" s="3"/>
      <c r="B35" s="26" t="str">
        <f>'Guide TRGG3R LLC'!B35</f>
        <v/>
      </c>
      <c r="C35" s="26" t="str">
        <f>'Guide TRGG3R LLC'!C35</f>
        <v/>
      </c>
      <c r="D35" s="43"/>
      <c r="E35" s="44" t="b">
        <v>0</v>
      </c>
      <c r="F35" s="30" t="b">
        <v>0</v>
      </c>
      <c r="G35" s="3"/>
    </row>
    <row r="36">
      <c r="A36" s="3"/>
      <c r="B36" s="26" t="str">
        <f>'Guide TRGG3R LLC'!B36</f>
        <v/>
      </c>
      <c r="C36" s="26" t="str">
        <f>'Guide TRGG3R LLC'!C36</f>
        <v/>
      </c>
      <c r="D36" s="43"/>
      <c r="E36" s="44" t="b">
        <v>0</v>
      </c>
      <c r="F36" s="30" t="b">
        <v>0</v>
      </c>
      <c r="G36" s="3"/>
    </row>
  </sheetData>
  <mergeCells count="9">
    <mergeCell ref="B3:C3"/>
    <mergeCell ref="B2:C2"/>
    <mergeCell ref="D2:F2"/>
    <mergeCell ref="B1:F1"/>
    <mergeCell ref="D7:D8"/>
    <mergeCell ref="B7:C8"/>
    <mergeCell ref="E7:E8"/>
    <mergeCell ref="F7:F8"/>
    <mergeCell ref="G1:G28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3.43"/>
    <col customWidth="1" min="3" max="3" width="60.86"/>
    <col customWidth="1" min="4" max="4" width="17.57"/>
    <col customWidth="1" min="5" max="5" width="14.29"/>
    <col customWidth="1" min="7" max="7" width="7.71"/>
  </cols>
  <sheetData>
    <row r="1" ht="29.25" customHeight="1">
      <c r="A1" s="3"/>
      <c r="B1" s="6"/>
      <c r="C1" s="7"/>
      <c r="D1" s="7"/>
      <c r="E1" s="7"/>
      <c r="F1" s="7"/>
      <c r="G1" s="3"/>
    </row>
    <row r="2" ht="48.75" customHeight="1">
      <c r="A2" s="3"/>
      <c r="B2" s="9" t="s">
        <v>3</v>
      </c>
      <c r="C2" s="13"/>
      <c r="D2" s="16" t="s">
        <v>41</v>
      </c>
      <c r="E2" s="7"/>
      <c r="F2" s="7"/>
    </row>
    <row r="3">
      <c r="A3" s="3"/>
      <c r="B3" s="18" t="s">
        <v>13</v>
      </c>
      <c r="C3" s="13"/>
      <c r="D3" s="46"/>
      <c r="E3" s="20" t="s">
        <v>14</v>
      </c>
      <c r="F3" s="22" t="s">
        <v>16</v>
      </c>
    </row>
    <row r="4">
      <c r="A4" s="3"/>
      <c r="B4" s="24" t="str">
        <f>'Guide TRGG3R LLC'!B4</f>
        <v>Factom-inc-013</v>
      </c>
      <c r="C4" s="26" t="str">
        <f>'Guide TRGG3R LLC'!C4</f>
        <v>Oracle Master</v>
      </c>
      <c r="D4" s="28"/>
      <c r="E4" s="28" t="b">
        <v>0</v>
      </c>
      <c r="F4" s="30" t="b">
        <v>1</v>
      </c>
    </row>
    <row r="5">
      <c r="A5" s="3"/>
      <c r="B5" s="24" t="str">
        <f>'Guide TRGG3R LLC'!B5</f>
        <v>Factom-inc-014</v>
      </c>
      <c r="C5" s="26" t="str">
        <f>'Guide TRGG3R LLC'!C5</f>
        <v>Anchor Master</v>
      </c>
      <c r="D5" s="28"/>
      <c r="E5" s="28" t="b">
        <v>0</v>
      </c>
      <c r="F5" s="30" t="b">
        <v>1</v>
      </c>
    </row>
    <row r="6">
      <c r="A6" s="3"/>
      <c r="B6" s="24" t="str">
        <f>'Guide TRGG3R LLC'!B6</f>
        <v>Factom Guides-005</v>
      </c>
      <c r="C6" s="26" t="str">
        <f>'Guide TRGG3R LLC'!C6</f>
        <v>Factom Guide Compensation</v>
      </c>
      <c r="D6" s="28"/>
      <c r="E6" s="28" t="b">
        <v>0</v>
      </c>
      <c r="F6" s="30" t="b">
        <v>1</v>
      </c>
    </row>
    <row r="7" ht="17.25" customHeight="1">
      <c r="A7" s="3"/>
      <c r="B7" s="35" t="s">
        <v>46</v>
      </c>
      <c r="C7" s="37"/>
      <c r="D7" s="38" t="s">
        <v>48</v>
      </c>
      <c r="E7" s="38" t="s">
        <v>14</v>
      </c>
      <c r="F7" s="40" t="s">
        <v>16</v>
      </c>
    </row>
    <row r="8" ht="15.0" customHeight="1">
      <c r="A8" s="3"/>
      <c r="B8" s="41"/>
      <c r="C8" s="13"/>
      <c r="D8" s="42"/>
      <c r="E8" s="42"/>
      <c r="F8" s="42"/>
    </row>
    <row r="9">
      <c r="A9" s="3"/>
      <c r="B9" s="24" t="str">
        <f>'Guide TRGG3R LLC'!B9</f>
        <v>Core-Committee-002</v>
      </c>
      <c r="C9" s="26" t="str">
        <f>'Guide TRGG3R LLC'!C9</f>
        <v>Additional Bug Bounty Funding</v>
      </c>
      <c r="D9" s="43">
        <v>5.0</v>
      </c>
      <c r="E9" s="44" t="b">
        <v>0</v>
      </c>
      <c r="F9" s="30" t="b">
        <v>1</v>
      </c>
    </row>
    <row r="10">
      <c r="A10" s="3"/>
      <c r="B10" s="24" t="str">
        <f>'Guide TRGG3R LLC'!B10</f>
        <v>Bedrock-Defacto-001/2</v>
      </c>
      <c r="C10" s="26" t="str">
        <f>'Guide TRGG3R LLC'!C10</f>
        <v>Open Node Enhancement - Leftover Payout</v>
      </c>
      <c r="D10" s="43">
        <v>1.0</v>
      </c>
      <c r="E10" s="44" t="b">
        <v>0</v>
      </c>
      <c r="F10" s="30" t="b">
        <v>1</v>
      </c>
    </row>
    <row r="11">
      <c r="A11" s="3"/>
      <c r="B11" s="24" t="str">
        <f>'Guide TRGG3R LLC'!B11</f>
        <v>Bedrock-CryptoLogic-DeFacto-TFA-003</v>
      </c>
      <c r="C11" s="26" t="str">
        <f>'Guide TRGG3R LLC'!C11</f>
        <v>Open Node Continuity</v>
      </c>
      <c r="D11" s="43">
        <v>4.0</v>
      </c>
      <c r="E11" s="44" t="b">
        <v>0</v>
      </c>
      <c r="F11" s="30" t="b">
        <v>1</v>
      </c>
    </row>
    <row r="12">
      <c r="A12" s="3"/>
      <c r="B12" s="24" t="str">
        <f>'Guide TRGG3R LLC'!B12</f>
        <v>LUCIAP-001</v>
      </c>
      <c r="C12" s="26" t="str">
        <f>'Guide TRGG3R LLC'!C12</f>
        <v>FAT Wallet Ledger Nano Support</v>
      </c>
      <c r="D12" s="43">
        <v>13.0</v>
      </c>
      <c r="E12" s="44" t="b">
        <v>0</v>
      </c>
      <c r="F12" s="30" t="b">
        <v>1</v>
      </c>
    </row>
    <row r="13">
      <c r="A13" s="3"/>
      <c r="B13" s="24" t="str">
        <f>'Guide TRGG3R LLC'!B13</f>
        <v>Go-Immutable-001</v>
      </c>
      <c r="C13" s="26" t="str">
        <f>'Guide TRGG3R LLC'!C13</f>
        <v>Comprehensive Market Strategy &amp; Execution</v>
      </c>
      <c r="D13" s="43">
        <v>8.0</v>
      </c>
      <c r="E13" s="44" t="b">
        <v>0</v>
      </c>
      <c r="F13" s="30" t="b">
        <v>1</v>
      </c>
    </row>
    <row r="14">
      <c r="A14" s="3"/>
      <c r="B14" s="24" t="str">
        <f>'Guide TRGG3R LLC'!B14</f>
        <v>Anchorblock-002</v>
      </c>
      <c r="C14" s="26" t="str">
        <f>'Guide TRGG3R LLC'!C14</f>
        <v>Daily Digest</v>
      </c>
      <c r="D14" s="43">
        <v>2.0</v>
      </c>
      <c r="E14" s="44" t="b">
        <v>0</v>
      </c>
      <c r="F14" s="30" t="b">
        <v>1</v>
      </c>
    </row>
    <row r="15">
      <c r="A15" s="3"/>
      <c r="B15" s="24" t="str">
        <f>'Guide TRGG3R LLC'!B15</f>
        <v>Federate-this-001</v>
      </c>
      <c r="C15" s="26" t="str">
        <f>'Guide TRGG3R LLC'!C15</f>
        <v>Off-Blocks</v>
      </c>
      <c r="D15" s="43">
        <v>21.0</v>
      </c>
      <c r="E15" s="44" t="b">
        <v>0</v>
      </c>
      <c r="F15" s="30" t="b">
        <v>1</v>
      </c>
    </row>
    <row r="16">
      <c r="A16" s="3"/>
      <c r="B16" s="24" t="str">
        <f>'Guide TRGG3R LLC'!B16</f>
        <v>Prestige-IT-002</v>
      </c>
      <c r="C16" s="26" t="str">
        <f>'Guide TRGG3R LLC'!C16</f>
        <v>Topaz Factom Integration</v>
      </c>
      <c r="D16" s="43">
        <v>25.0</v>
      </c>
      <c r="E16" s="44" t="b">
        <v>0</v>
      </c>
      <c r="F16" s="30" t="b">
        <v>1</v>
      </c>
    </row>
    <row r="17">
      <c r="A17" s="3"/>
      <c r="B17" s="24" t="str">
        <f>'Guide TRGG3R LLC'!B17</f>
        <v>Stamp-IT-002</v>
      </c>
      <c r="C17" s="26" t="str">
        <f>'Guide TRGG3R LLC'!C17</f>
        <v>IoT Gateway for Factom®</v>
      </c>
      <c r="D17" s="43">
        <v>23.0</v>
      </c>
      <c r="E17" s="44" t="b">
        <v>0</v>
      </c>
      <c r="F17" s="30" t="b">
        <v>1</v>
      </c>
    </row>
    <row r="18">
      <c r="A18" s="3"/>
      <c r="B18" s="24" t="str">
        <f>'Guide TRGG3R LLC'!B18</f>
        <v>Layertech-002</v>
      </c>
      <c r="C18" s="26" t="str">
        <f>'Guide TRGG3R LLC'!C18</f>
        <v>Core Code Development - Continuation</v>
      </c>
      <c r="D18" s="43">
        <v>6.0</v>
      </c>
      <c r="E18" s="44" t="b">
        <v>0</v>
      </c>
      <c r="F18" s="30" t="b">
        <v>1</v>
      </c>
    </row>
    <row r="19">
      <c r="A19" s="3"/>
      <c r="B19" s="24" t="str">
        <f>'Guide TRGG3R LLC'!B19</f>
        <v>Factomize-003</v>
      </c>
      <c r="C19" s="26" t="str">
        <f>'Guide TRGG3R LLC'!C19</f>
        <v>Automated Grant System</v>
      </c>
      <c r="D19" s="43">
        <v>11.0</v>
      </c>
      <c r="E19" s="44" t="b">
        <v>0</v>
      </c>
      <c r="F19" s="30" t="b">
        <v>1</v>
      </c>
    </row>
    <row r="20">
      <c r="A20" s="3"/>
      <c r="B20" s="24" t="str">
        <f>'Guide TRGG3R LLC'!B20</f>
        <v>Defacto-001/2</v>
      </c>
      <c r="C20" s="26" t="str">
        <f>'Guide TRGG3R LLC'!C20</f>
        <v>Factom Open API - Sprint 2 (Admin API, Web UI, Callbacks)</v>
      </c>
      <c r="D20" s="43">
        <v>12.0</v>
      </c>
      <c r="E20" s="44" t="b">
        <v>0</v>
      </c>
      <c r="F20" s="30" t="b">
        <v>1</v>
      </c>
    </row>
    <row r="21">
      <c r="A21" s="3"/>
      <c r="B21" s="24" t="str">
        <f>'Guide TRGG3R LLC'!B21</f>
        <v>Sphereon-003</v>
      </c>
      <c r="C21" s="26" t="str">
        <f>'Guide TRGG3R LLC'!C21</f>
        <v>Core Development Continuation</v>
      </c>
      <c r="D21" s="43">
        <v>16.0</v>
      </c>
      <c r="E21" s="44" t="b">
        <v>0</v>
      </c>
      <c r="F21" s="30" t="b">
        <v>1</v>
      </c>
    </row>
    <row r="22">
      <c r="A22" s="3"/>
      <c r="B22" s="24" t="str">
        <f>'Guide TRGG3R LLC'!B22</f>
        <v>Sphereon-004</v>
      </c>
      <c r="C22" s="26" t="str">
        <f>'Guide TRGG3R LLC'!C22</f>
        <v>Integration of DAML with Factom® Protocol</v>
      </c>
      <c r="D22" s="43">
        <v>22.0</v>
      </c>
      <c r="E22" s="44" t="b">
        <v>0</v>
      </c>
      <c r="F22" s="30" t="b">
        <v>1</v>
      </c>
    </row>
    <row r="23">
      <c r="A23" s="3"/>
      <c r="B23" s="24" t="str">
        <f>'Guide TRGG3R LLC'!B23</f>
        <v>Sphereon-005</v>
      </c>
      <c r="C23" s="26" t="str">
        <f>'Guide TRGG3R LLC'!C23</f>
        <v>Factom® Badges</v>
      </c>
      <c r="D23" s="43">
        <v>17.0</v>
      </c>
      <c r="E23" s="44" t="b">
        <v>0</v>
      </c>
      <c r="F23" s="30" t="b">
        <v>1</v>
      </c>
    </row>
    <row r="24">
      <c r="A24" s="3"/>
      <c r="B24" s="24" t="str">
        <f>'Guide TRGG3R LLC'!B24</f>
        <v>BIF-007</v>
      </c>
      <c r="C24" s="26" t="str">
        <f>'Guide TRGG3R LLC'!C24</f>
        <v>Identity, DID and signing FIPs</v>
      </c>
      <c r="D24" s="43">
        <v>24.0</v>
      </c>
      <c r="E24" s="44" t="b">
        <v>0</v>
      </c>
      <c r="F24" s="30" t="b">
        <v>1</v>
      </c>
    </row>
    <row r="25">
      <c r="A25" s="3"/>
      <c r="B25" s="24" t="str">
        <f>'Guide TRGG3R LLC'!B25</f>
        <v>Factomize-004</v>
      </c>
      <c r="C25" s="26" t="str">
        <f>'Guide TRGG3R LLC'!C25</f>
        <v>Core Development </v>
      </c>
      <c r="D25" s="43">
        <v>3.0</v>
      </c>
      <c r="E25" s="44" t="b">
        <v>0</v>
      </c>
      <c r="F25" s="30" t="b">
        <v>1</v>
      </c>
    </row>
    <row r="26">
      <c r="A26" s="3"/>
      <c r="B26" s="24" t="str">
        <f>'Guide TRGG3R LLC'!B26</f>
        <v>Factom-inc-015</v>
      </c>
      <c r="C26" s="26" t="str">
        <f>'Guide TRGG3R LLC'!C26</f>
        <v>Protocol Development</v>
      </c>
      <c r="D26" s="43">
        <v>7.0</v>
      </c>
      <c r="E26" s="44" t="b">
        <v>0</v>
      </c>
      <c r="F26" s="30" t="b">
        <v>1</v>
      </c>
    </row>
    <row r="27">
      <c r="A27" s="3"/>
      <c r="B27" s="24" t="str">
        <f>'Guide TRGG3R LLC'!B27</f>
        <v>TFA-002</v>
      </c>
      <c r="C27" s="26" t="str">
        <f>'Guide TRGG3R LLC'!C27</f>
        <v>FAT-integration into TFA-Explorer</v>
      </c>
      <c r="D27" s="43">
        <v>14.0</v>
      </c>
      <c r="E27" s="44" t="b">
        <v>0</v>
      </c>
      <c r="F27" s="30" t="b">
        <v>1</v>
      </c>
    </row>
    <row r="28">
      <c r="A28" s="3"/>
      <c r="B28" s="24" t="str">
        <f>'Guide TRGG3R LLC'!B28</f>
        <v>Triall-002</v>
      </c>
      <c r="C28" s="26" t="str">
        <f>'Guide TRGG3R LLC'!C28</f>
        <v>Decentralized Identifiers (DIDs) integration for Alfresco</v>
      </c>
      <c r="D28" s="43">
        <v>20.0</v>
      </c>
      <c r="E28" s="44" t="b">
        <v>0</v>
      </c>
      <c r="F28" s="30" t="b">
        <v>1</v>
      </c>
    </row>
    <row r="29">
      <c r="A29" s="3"/>
      <c r="B29" s="24" t="str">
        <f>'Guide TRGG3R LLC'!B29</f>
        <v>HashNStore-001</v>
      </c>
      <c r="C29" s="26" t="str">
        <f>'Guide TRGG3R LLC'!C29</f>
        <v>Chrome Extension for Ledger Nano</v>
      </c>
      <c r="D29" s="43">
        <v>18.0</v>
      </c>
      <c r="E29" s="44" t="b">
        <v>0</v>
      </c>
      <c r="F29" s="30" t="b">
        <v>1</v>
      </c>
      <c r="G29" s="3"/>
    </row>
    <row r="30">
      <c r="A30" s="3"/>
      <c r="B30" s="24" t="str">
        <f>'Guide TRGG3R LLC'!B30</f>
        <v>DBGrow-004</v>
      </c>
      <c r="C30" s="26" t="str">
        <f>'Guide TRGG3R LLC'!C30</f>
        <v>FAT Development 3</v>
      </c>
      <c r="D30" s="43">
        <v>9.0</v>
      </c>
      <c r="E30" s="44" t="b">
        <v>0</v>
      </c>
      <c r="F30" s="30" t="b">
        <v>1</v>
      </c>
      <c r="G30" s="3"/>
    </row>
    <row r="31">
      <c r="A31" s="3"/>
      <c r="B31" s="24" t="str">
        <f>'Guide TRGG3R LLC'!B31</f>
        <v>DBGrow-Factom-001</v>
      </c>
      <c r="C31" s="26" t="str">
        <f>'Guide TRGG3R LLC'!C31</f>
        <v>FAT Smart Contracts</v>
      </c>
      <c r="D31" s="43">
        <v>10.0</v>
      </c>
      <c r="E31" s="44" t="b">
        <v>0</v>
      </c>
      <c r="F31" s="30" t="b">
        <v>1</v>
      </c>
      <c r="G31" s="3"/>
    </row>
    <row r="32">
      <c r="A32" s="3"/>
      <c r="B32" s="24" t="str">
        <f>'Guide TRGG3R LLC'!B32</f>
        <v>BIF-Factomatic-003</v>
      </c>
      <c r="C32" s="26" t="str">
        <f>'Guide TRGG3R LLC'!C32</f>
        <v>Verifiable Claims FIP</v>
      </c>
      <c r="D32" s="43">
        <v>19.0</v>
      </c>
      <c r="E32" s="44" t="b">
        <v>0</v>
      </c>
      <c r="F32" s="30" t="b">
        <v>1</v>
      </c>
      <c r="G32" s="3"/>
    </row>
    <row r="33">
      <c r="A33" s="3"/>
      <c r="B33" s="24" t="str">
        <f>'Guide TRGG3R LLC'!B33</f>
        <v>Target Audience Explainer Videos-001</v>
      </c>
      <c r="C33" s="26" t="str">
        <f>'Guide TRGG3R LLC'!C33</f>
        <v>Target Audience Explainer Videos </v>
      </c>
      <c r="D33" s="43">
        <v>26.0</v>
      </c>
      <c r="E33" s="44" t="b">
        <v>0</v>
      </c>
      <c r="F33" s="30" t="b">
        <v>1</v>
      </c>
      <c r="G33" s="3"/>
    </row>
    <row r="34">
      <c r="A34" s="3"/>
      <c r="B34" s="24" t="str">
        <f>'Guide TRGG3R LLC'!B34</f>
        <v>TFA-001</v>
      </c>
      <c r="C34" s="26" t="str">
        <f>'Guide TRGG3R LLC'!C34</f>
        <v>FAT Firmware Upgrade for Ledger Nano S/X</v>
      </c>
      <c r="D34" s="43">
        <v>15.0</v>
      </c>
      <c r="E34" s="44" t="b">
        <v>0</v>
      </c>
      <c r="F34" s="30" t="b">
        <v>1</v>
      </c>
      <c r="G34" s="3"/>
    </row>
    <row r="35">
      <c r="A35" s="3"/>
      <c r="B35" s="26" t="str">
        <f>'Guide TRGG3R LLC'!B35</f>
        <v/>
      </c>
      <c r="C35" s="26" t="str">
        <f>'Guide TRGG3R LLC'!C35</f>
        <v/>
      </c>
      <c r="D35" s="43"/>
      <c r="E35" s="44" t="b">
        <v>0</v>
      </c>
      <c r="F35" s="30" t="b">
        <v>0</v>
      </c>
      <c r="G35" s="3"/>
    </row>
    <row r="36">
      <c r="A36" s="3"/>
      <c r="B36" s="26" t="str">
        <f>'Guide TRGG3R LLC'!B36</f>
        <v/>
      </c>
      <c r="C36" s="26" t="str">
        <f>'Guide TRGG3R LLC'!C36</f>
        <v/>
      </c>
      <c r="D36" s="43"/>
      <c r="E36" s="44" t="b">
        <v>0</v>
      </c>
      <c r="F36" s="30" t="b">
        <v>0</v>
      </c>
      <c r="G36" s="3"/>
    </row>
  </sheetData>
  <mergeCells count="9">
    <mergeCell ref="D7:D8"/>
    <mergeCell ref="B7:C8"/>
    <mergeCell ref="E7:E8"/>
    <mergeCell ref="B3:C3"/>
    <mergeCell ref="B2:C2"/>
    <mergeCell ref="D2:F2"/>
    <mergeCell ref="B1:F1"/>
    <mergeCell ref="F7:F8"/>
    <mergeCell ref="G1:G28"/>
  </mergeCell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59.14"/>
    <col customWidth="1" min="3" max="3" width="64.29"/>
    <col customWidth="1" min="4" max="4" width="17.57"/>
    <col customWidth="1" min="5" max="5" width="14.29"/>
    <col customWidth="1" min="7" max="7" width="7.71"/>
  </cols>
  <sheetData>
    <row r="1" ht="29.25" customHeight="1">
      <c r="A1" s="3"/>
      <c r="B1" s="6"/>
      <c r="C1" s="7"/>
      <c r="D1" s="7"/>
      <c r="E1" s="7"/>
      <c r="F1" s="7"/>
      <c r="G1" s="3"/>
    </row>
    <row r="2" ht="48.75" customHeight="1">
      <c r="A2" s="3"/>
      <c r="B2" s="9" t="s">
        <v>3</v>
      </c>
      <c r="C2" s="13"/>
      <c r="D2" s="16" t="s">
        <v>42</v>
      </c>
      <c r="E2" s="7"/>
      <c r="F2" s="7"/>
    </row>
    <row r="3">
      <c r="A3" s="3"/>
      <c r="B3" s="18" t="s">
        <v>13</v>
      </c>
      <c r="C3" s="13"/>
      <c r="D3" s="46"/>
      <c r="E3" s="20" t="s">
        <v>14</v>
      </c>
      <c r="F3" s="22" t="s">
        <v>16</v>
      </c>
    </row>
    <row r="4">
      <c r="A4" s="3"/>
      <c r="B4" s="24" t="str">
        <f>'Guide TRGG3R LLC'!B4</f>
        <v>Factom-inc-013</v>
      </c>
      <c r="C4" s="26" t="str">
        <f>'Guide TRGG3R LLC'!C4</f>
        <v>Oracle Master</v>
      </c>
      <c r="D4" s="28"/>
      <c r="E4" s="28" t="b">
        <v>0</v>
      </c>
      <c r="F4" s="30" t="b">
        <v>1</v>
      </c>
    </row>
    <row r="5">
      <c r="A5" s="3"/>
      <c r="B5" s="24" t="str">
        <f>'Guide TRGG3R LLC'!B5</f>
        <v>Factom-inc-014</v>
      </c>
      <c r="C5" s="26" t="str">
        <f>'Guide TRGG3R LLC'!C5</f>
        <v>Anchor Master</v>
      </c>
      <c r="D5" s="28"/>
      <c r="E5" s="28" t="b">
        <v>0</v>
      </c>
      <c r="F5" s="30" t="b">
        <v>1</v>
      </c>
    </row>
    <row r="6">
      <c r="A6" s="3"/>
      <c r="B6" s="24" t="str">
        <f>'Guide TRGG3R LLC'!B6</f>
        <v>Factom Guides-005</v>
      </c>
      <c r="C6" s="26" t="str">
        <f>'Guide TRGG3R LLC'!C6</f>
        <v>Factom Guide Compensation</v>
      </c>
      <c r="D6" s="28"/>
      <c r="E6" s="28" t="b">
        <v>0</v>
      </c>
      <c r="F6" s="30" t="b">
        <v>1</v>
      </c>
    </row>
    <row r="7" ht="17.25" customHeight="1">
      <c r="A7" s="3"/>
      <c r="B7" s="35" t="s">
        <v>46</v>
      </c>
      <c r="C7" s="37"/>
      <c r="D7" s="38" t="s">
        <v>48</v>
      </c>
      <c r="E7" s="38" t="s">
        <v>14</v>
      </c>
      <c r="F7" s="40" t="s">
        <v>16</v>
      </c>
    </row>
    <row r="8" ht="15.0" customHeight="1">
      <c r="A8" s="3"/>
      <c r="B8" s="41"/>
      <c r="C8" s="13"/>
      <c r="D8" s="42"/>
      <c r="E8" s="42"/>
      <c r="F8" s="42"/>
    </row>
    <row r="9">
      <c r="A9" s="3"/>
      <c r="B9" s="24" t="str">
        <f>'Guide TRGG3R LLC'!B9</f>
        <v>Core-Committee-002</v>
      </c>
      <c r="C9" s="26" t="str">
        <f>'Guide TRGG3R LLC'!C9</f>
        <v>Additional Bug Bounty Funding</v>
      </c>
      <c r="D9" s="43">
        <v>16.0</v>
      </c>
      <c r="E9" s="44" t="b">
        <v>0</v>
      </c>
      <c r="F9" s="30" t="b">
        <v>1</v>
      </c>
    </row>
    <row r="10">
      <c r="A10" s="3"/>
      <c r="B10" s="24" t="str">
        <f>'Guide TRGG3R LLC'!B10</f>
        <v>Bedrock-Defacto-001/2</v>
      </c>
      <c r="C10" s="26" t="str">
        <f>'Guide TRGG3R LLC'!C10</f>
        <v>Open Node Enhancement - Leftover Payout</v>
      </c>
      <c r="D10" s="43">
        <v>3.0</v>
      </c>
      <c r="E10" s="44" t="b">
        <v>0</v>
      </c>
      <c r="F10" s="30" t="b">
        <v>1</v>
      </c>
    </row>
    <row r="11">
      <c r="A11" s="3"/>
      <c r="B11" s="24" t="str">
        <f>'Guide TRGG3R LLC'!B11</f>
        <v>Bedrock-CryptoLogic-DeFacto-TFA-003</v>
      </c>
      <c r="C11" s="26" t="str">
        <f>'Guide TRGG3R LLC'!C11</f>
        <v>Open Node Continuity</v>
      </c>
      <c r="D11" s="43">
        <v>10.0</v>
      </c>
      <c r="E11" s="44" t="b">
        <v>0</v>
      </c>
      <c r="F11" s="30" t="b">
        <v>1</v>
      </c>
    </row>
    <row r="12">
      <c r="A12" s="3"/>
      <c r="B12" s="24" t="str">
        <f>'Guide TRGG3R LLC'!B12</f>
        <v>LUCIAP-001</v>
      </c>
      <c r="C12" s="26" t="str">
        <f>'Guide TRGG3R LLC'!C12</f>
        <v>FAT Wallet Ledger Nano Support</v>
      </c>
      <c r="D12" s="43">
        <v>22.0</v>
      </c>
      <c r="E12" s="44" t="b">
        <v>0</v>
      </c>
      <c r="F12" s="30" t="b">
        <v>1</v>
      </c>
    </row>
    <row r="13">
      <c r="A13" s="3"/>
      <c r="B13" s="24" t="str">
        <f>'Guide TRGG3R LLC'!B13</f>
        <v>Go-Immutable-001</v>
      </c>
      <c r="C13" s="26" t="str">
        <f>'Guide TRGG3R LLC'!C13</f>
        <v>Comprehensive Market Strategy &amp; Execution</v>
      </c>
      <c r="D13" s="43">
        <v>17.0</v>
      </c>
      <c r="E13" s="44" t="b">
        <v>0</v>
      </c>
      <c r="F13" s="30" t="b">
        <v>1</v>
      </c>
    </row>
    <row r="14">
      <c r="A14" s="3"/>
      <c r="B14" s="24" t="str">
        <f>'Guide TRGG3R LLC'!B14</f>
        <v>Anchorblock-002</v>
      </c>
      <c r="C14" s="26" t="str">
        <f>'Guide TRGG3R LLC'!C14</f>
        <v>Daily Digest</v>
      </c>
      <c r="D14" s="43">
        <v>4.0</v>
      </c>
      <c r="E14" s="44" t="b">
        <v>0</v>
      </c>
      <c r="F14" s="30" t="b">
        <v>1</v>
      </c>
    </row>
    <row r="15">
      <c r="A15" s="3"/>
      <c r="B15" s="24" t="str">
        <f>'Guide TRGG3R LLC'!B15</f>
        <v>Federate-this-001</v>
      </c>
      <c r="C15" s="26" t="str">
        <f>'Guide TRGG3R LLC'!C15</f>
        <v>Off-Blocks</v>
      </c>
      <c r="D15" s="43">
        <v>18.0</v>
      </c>
      <c r="E15" s="44" t="b">
        <v>0</v>
      </c>
      <c r="F15" s="30" t="b">
        <v>1</v>
      </c>
    </row>
    <row r="16">
      <c r="A16" s="3"/>
      <c r="B16" s="24" t="str">
        <f>'Guide TRGG3R LLC'!B16</f>
        <v>Prestige-IT-002</v>
      </c>
      <c r="C16" s="26" t="str">
        <f>'Guide TRGG3R LLC'!C16</f>
        <v>Topaz Factom Integration</v>
      </c>
      <c r="D16" s="43">
        <v>26.0</v>
      </c>
      <c r="E16" s="44" t="b">
        <v>0</v>
      </c>
      <c r="F16" s="30" t="b">
        <v>1</v>
      </c>
    </row>
    <row r="17">
      <c r="A17" s="3"/>
      <c r="B17" s="24" t="str">
        <f>'Guide TRGG3R LLC'!B17</f>
        <v>Stamp-IT-002</v>
      </c>
      <c r="C17" s="26" t="str">
        <f>'Guide TRGG3R LLC'!C17</f>
        <v>IoT Gateway for Factom®</v>
      </c>
      <c r="D17" s="43">
        <v>1.0</v>
      </c>
      <c r="E17" s="44" t="b">
        <v>0</v>
      </c>
      <c r="F17" s="30" t="b">
        <v>1</v>
      </c>
    </row>
    <row r="18">
      <c r="A18" s="3"/>
      <c r="B18" s="24" t="str">
        <f>'Guide TRGG3R LLC'!B18</f>
        <v>Layertech-002</v>
      </c>
      <c r="C18" s="26" t="str">
        <f>'Guide TRGG3R LLC'!C18</f>
        <v>Core Code Development - Continuation</v>
      </c>
      <c r="D18" s="43">
        <v>12.0</v>
      </c>
      <c r="E18" s="44" t="b">
        <v>0</v>
      </c>
      <c r="F18" s="30" t="b">
        <v>1</v>
      </c>
    </row>
    <row r="19">
      <c r="A19" s="3"/>
      <c r="B19" s="24" t="str">
        <f>'Guide TRGG3R LLC'!B19</f>
        <v>Factomize-003</v>
      </c>
      <c r="C19" s="26" t="str">
        <f>'Guide TRGG3R LLC'!C19</f>
        <v>Automated Grant System</v>
      </c>
      <c r="D19" s="43">
        <v>21.0</v>
      </c>
      <c r="E19" s="44" t="b">
        <v>0</v>
      </c>
      <c r="F19" s="30" t="b">
        <v>1</v>
      </c>
    </row>
    <row r="20">
      <c r="A20" s="3"/>
      <c r="B20" s="24" t="str">
        <f>'Guide TRGG3R LLC'!B20</f>
        <v>Defacto-001/2</v>
      </c>
      <c r="C20" s="26" t="str">
        <f>'Guide TRGG3R LLC'!C20</f>
        <v>Factom Open API - Sprint 2 (Admin API, Web UI, Callbacks)</v>
      </c>
      <c r="D20" s="43">
        <v>2.0</v>
      </c>
      <c r="E20" s="44" t="b">
        <v>0</v>
      </c>
      <c r="F20" s="30" t="b">
        <v>1</v>
      </c>
    </row>
    <row r="21">
      <c r="A21" s="3"/>
      <c r="B21" s="24" t="str">
        <f>'Guide TRGG3R LLC'!B21</f>
        <v>Sphereon-003</v>
      </c>
      <c r="C21" s="26" t="str">
        <f>'Guide TRGG3R LLC'!C21</f>
        <v>Core Development Continuation</v>
      </c>
      <c r="D21" s="43">
        <v>8.0</v>
      </c>
      <c r="E21" s="44" t="b">
        <v>0</v>
      </c>
      <c r="F21" s="30" t="b">
        <v>1</v>
      </c>
    </row>
    <row r="22">
      <c r="A22" s="3"/>
      <c r="B22" s="24" t="str">
        <f>'Guide TRGG3R LLC'!B22</f>
        <v>Sphereon-004</v>
      </c>
      <c r="C22" s="26" t="str">
        <f>'Guide TRGG3R LLC'!C22</f>
        <v>Integration of DAML with Factom® Protocol</v>
      </c>
      <c r="D22" s="43">
        <v>15.0</v>
      </c>
      <c r="E22" s="44" t="b">
        <v>0</v>
      </c>
      <c r="F22" s="30" t="b">
        <v>1</v>
      </c>
    </row>
    <row r="23">
      <c r="A23" s="3"/>
      <c r="B23" s="24" t="str">
        <f>'Guide TRGG3R LLC'!B23</f>
        <v>Sphereon-005</v>
      </c>
      <c r="C23" s="26" t="str">
        <f>'Guide TRGG3R LLC'!C23</f>
        <v>Factom® Badges</v>
      </c>
      <c r="D23" s="43">
        <v>24.0</v>
      </c>
      <c r="E23" s="44" t="b">
        <v>0</v>
      </c>
      <c r="F23" s="30" t="b">
        <v>1</v>
      </c>
    </row>
    <row r="24">
      <c r="A24" s="3"/>
      <c r="B24" s="24" t="str">
        <f>'Guide TRGG3R LLC'!B24</f>
        <v>BIF-007</v>
      </c>
      <c r="C24" s="26" t="str">
        <f>'Guide TRGG3R LLC'!C24</f>
        <v>Identity, DID and signing FIPs</v>
      </c>
      <c r="D24" s="43">
        <v>13.0</v>
      </c>
      <c r="E24" s="44" t="b">
        <v>0</v>
      </c>
      <c r="F24" s="30" t="b">
        <v>1</v>
      </c>
    </row>
    <row r="25">
      <c r="A25" s="3"/>
      <c r="B25" s="24" t="str">
        <f>'Guide TRGG3R LLC'!B25</f>
        <v>Factomize-004</v>
      </c>
      <c r="C25" s="26" t="str">
        <f>'Guide TRGG3R LLC'!C25</f>
        <v>Core Development </v>
      </c>
      <c r="D25" s="43">
        <v>5.0</v>
      </c>
      <c r="E25" s="44" t="b">
        <v>0</v>
      </c>
      <c r="F25" s="30" t="b">
        <v>1</v>
      </c>
    </row>
    <row r="26">
      <c r="A26" s="3"/>
      <c r="B26" s="24" t="str">
        <f>'Guide TRGG3R LLC'!B26</f>
        <v>Factom-inc-015</v>
      </c>
      <c r="C26" s="26" t="str">
        <f>'Guide TRGG3R LLC'!C26</f>
        <v>Protocol Development</v>
      </c>
      <c r="D26" s="43">
        <v>11.0</v>
      </c>
      <c r="E26" s="44" t="b">
        <v>0</v>
      </c>
      <c r="F26" s="30" t="b">
        <v>1</v>
      </c>
    </row>
    <row r="27">
      <c r="A27" s="3"/>
      <c r="B27" s="24" t="str">
        <f>'Guide TRGG3R LLC'!B27</f>
        <v>TFA-002</v>
      </c>
      <c r="C27" s="26" t="str">
        <f>'Guide TRGG3R LLC'!C27</f>
        <v>FAT-integration into TFA-Explorer</v>
      </c>
      <c r="D27" s="43">
        <v>14.0</v>
      </c>
      <c r="E27" s="44" t="b">
        <v>0</v>
      </c>
      <c r="F27" s="30" t="b">
        <v>1</v>
      </c>
    </row>
    <row r="28">
      <c r="A28" s="3"/>
      <c r="B28" s="24" t="str">
        <f>'Guide TRGG3R LLC'!B28</f>
        <v>Triall-002</v>
      </c>
      <c r="C28" s="26" t="str">
        <f>'Guide TRGG3R LLC'!C28</f>
        <v>Decentralized Identifiers (DIDs) integration for Alfresco</v>
      </c>
      <c r="D28" s="43">
        <v>19.0</v>
      </c>
      <c r="E28" s="44" t="b">
        <v>0</v>
      </c>
      <c r="F28" s="30" t="b">
        <v>1</v>
      </c>
    </row>
    <row r="29">
      <c r="A29" s="3"/>
      <c r="B29" s="24" t="str">
        <f>'Guide TRGG3R LLC'!B29</f>
        <v>HashNStore-001</v>
      </c>
      <c r="C29" s="26" t="str">
        <f>'Guide TRGG3R LLC'!C29</f>
        <v>Chrome Extension for Ledger Nano</v>
      </c>
      <c r="D29" s="43">
        <v>20.0</v>
      </c>
      <c r="E29" s="44" t="b">
        <v>0</v>
      </c>
      <c r="F29" s="30" t="b">
        <v>1</v>
      </c>
      <c r="G29" s="3"/>
    </row>
    <row r="30">
      <c r="A30" s="3"/>
      <c r="B30" s="24" t="str">
        <f>'Guide TRGG3R LLC'!B30</f>
        <v>DBGrow-004</v>
      </c>
      <c r="C30" s="26" t="str">
        <f>'Guide TRGG3R LLC'!C30</f>
        <v>FAT Development 3</v>
      </c>
      <c r="D30" s="43">
        <v>9.0</v>
      </c>
      <c r="E30" s="44" t="b">
        <v>0</v>
      </c>
      <c r="F30" s="30" t="b">
        <v>1</v>
      </c>
      <c r="G30" s="3"/>
    </row>
    <row r="31">
      <c r="A31" s="3"/>
      <c r="B31" s="24" t="str">
        <f>'Guide TRGG3R LLC'!B31</f>
        <v>DBGrow-Factom-001</v>
      </c>
      <c r="C31" s="26" t="str">
        <f>'Guide TRGG3R LLC'!C31</f>
        <v>FAT Smart Contracts</v>
      </c>
      <c r="D31" s="43">
        <v>6.0</v>
      </c>
      <c r="E31" s="44" t="b">
        <v>0</v>
      </c>
      <c r="F31" s="30" t="b">
        <v>1</v>
      </c>
      <c r="G31" s="3"/>
    </row>
    <row r="32">
      <c r="A32" s="3"/>
      <c r="B32" s="24" t="str">
        <f>'Guide TRGG3R LLC'!B32</f>
        <v>BIF-Factomatic-003</v>
      </c>
      <c r="C32" s="26" t="str">
        <f>'Guide TRGG3R LLC'!C32</f>
        <v>Verifiable Claims FIP</v>
      </c>
      <c r="D32" s="43">
        <v>7.0</v>
      </c>
      <c r="E32" s="44" t="b">
        <v>0</v>
      </c>
      <c r="F32" s="30" t="b">
        <v>1</v>
      </c>
      <c r="G32" s="3"/>
    </row>
    <row r="33">
      <c r="A33" s="3"/>
      <c r="B33" s="24" t="str">
        <f>'Guide TRGG3R LLC'!B33</f>
        <v>Target Audience Explainer Videos-001</v>
      </c>
      <c r="C33" s="26" t="str">
        <f>'Guide TRGG3R LLC'!C33</f>
        <v>Target Audience Explainer Videos </v>
      </c>
      <c r="D33" s="43">
        <v>25.0</v>
      </c>
      <c r="E33" s="44" t="b">
        <v>0</v>
      </c>
      <c r="F33" s="30" t="b">
        <v>1</v>
      </c>
      <c r="G33" s="3"/>
    </row>
    <row r="34">
      <c r="A34" s="3"/>
      <c r="B34" s="24" t="str">
        <f>'Guide TRGG3R LLC'!B34</f>
        <v>TFA-001</v>
      </c>
      <c r="C34" s="26" t="str">
        <f>'Guide TRGG3R LLC'!C34</f>
        <v>FAT Firmware Upgrade for Ledger Nano S/X</v>
      </c>
      <c r="D34" s="43">
        <v>23.0</v>
      </c>
      <c r="E34" s="44" t="b">
        <v>0</v>
      </c>
      <c r="F34" s="30" t="b">
        <v>1</v>
      </c>
      <c r="G34" s="3"/>
    </row>
    <row r="35">
      <c r="A35" s="3"/>
      <c r="B35" s="26" t="str">
        <f>'Guide TRGG3R LLC'!B35</f>
        <v/>
      </c>
      <c r="C35" s="26" t="str">
        <f>'Guide TRGG3R LLC'!C35</f>
        <v/>
      </c>
      <c r="D35" s="43"/>
      <c r="E35" s="44" t="b">
        <v>0</v>
      </c>
      <c r="F35" s="30" t="b">
        <v>0</v>
      </c>
      <c r="G35" s="3"/>
    </row>
    <row r="36">
      <c r="A36" s="3"/>
      <c r="B36" s="26" t="str">
        <f>'Guide TRGG3R LLC'!B36</f>
        <v/>
      </c>
      <c r="C36" s="26" t="str">
        <f>'Guide TRGG3R LLC'!C36</f>
        <v/>
      </c>
      <c r="D36" s="43"/>
      <c r="E36" s="44" t="b">
        <v>0</v>
      </c>
      <c r="F36" s="30" t="b">
        <v>0</v>
      </c>
      <c r="G36" s="3"/>
    </row>
  </sheetData>
  <mergeCells count="9">
    <mergeCell ref="D2:F2"/>
    <mergeCell ref="B1:F1"/>
    <mergeCell ref="D7:D8"/>
    <mergeCell ref="B7:C8"/>
    <mergeCell ref="E7:E8"/>
    <mergeCell ref="B3:C3"/>
    <mergeCell ref="B2:C2"/>
    <mergeCell ref="F7:F8"/>
    <mergeCell ref="G1:G28"/>
  </mergeCell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0.71"/>
    <col customWidth="1" min="3" max="3" width="64.0"/>
    <col customWidth="1" min="4" max="4" width="17.57"/>
    <col customWidth="1" min="5" max="5" width="14.29"/>
    <col customWidth="1" min="7" max="7" width="7.71"/>
  </cols>
  <sheetData>
    <row r="1" ht="29.25" customHeight="1">
      <c r="A1" s="3"/>
      <c r="B1" s="6"/>
      <c r="C1" s="7"/>
      <c r="D1" s="7"/>
      <c r="E1" s="7"/>
      <c r="F1" s="7"/>
      <c r="G1" s="3"/>
    </row>
    <row r="2" ht="48.75" customHeight="1">
      <c r="A2" s="3"/>
      <c r="B2" s="9" t="s">
        <v>3</v>
      </c>
      <c r="C2" s="13"/>
      <c r="D2" s="16" t="s">
        <v>114</v>
      </c>
      <c r="E2" s="7"/>
      <c r="F2" s="7"/>
    </row>
    <row r="3">
      <c r="A3" s="3"/>
      <c r="B3" s="18" t="s">
        <v>13</v>
      </c>
      <c r="C3" s="13"/>
      <c r="D3" s="46"/>
      <c r="E3" s="20" t="s">
        <v>14</v>
      </c>
      <c r="F3" s="22" t="s">
        <v>16</v>
      </c>
    </row>
    <row r="4">
      <c r="A4" s="3"/>
      <c r="B4" s="24" t="str">
        <f>'Guide TRGG3R LLC'!B4</f>
        <v>Factom-inc-013</v>
      </c>
      <c r="C4" s="26" t="str">
        <f>'Guide TRGG3R LLC'!C4</f>
        <v>Oracle Master</v>
      </c>
      <c r="D4" s="28"/>
      <c r="E4" s="28" t="b">
        <v>0</v>
      </c>
      <c r="F4" s="30" t="b">
        <v>1</v>
      </c>
    </row>
    <row r="5">
      <c r="A5" s="3"/>
      <c r="B5" s="24" t="str">
        <f>'Guide TRGG3R LLC'!B5</f>
        <v>Factom-inc-014</v>
      </c>
      <c r="C5" s="26" t="str">
        <f>'Guide TRGG3R LLC'!C5</f>
        <v>Anchor Master</v>
      </c>
      <c r="D5" s="28"/>
      <c r="E5" s="28" t="b">
        <v>0</v>
      </c>
      <c r="F5" s="30" t="b">
        <v>1</v>
      </c>
    </row>
    <row r="6">
      <c r="A6" s="3"/>
      <c r="B6" s="24" t="str">
        <f>'Guide TRGG3R LLC'!B6</f>
        <v>Factom Guides-005</v>
      </c>
      <c r="C6" s="26" t="str">
        <f>'Guide TRGG3R LLC'!C6</f>
        <v>Factom Guide Compensation</v>
      </c>
      <c r="D6" s="28"/>
      <c r="E6" s="28" t="b">
        <v>0</v>
      </c>
      <c r="F6" s="30" t="b">
        <v>1</v>
      </c>
    </row>
    <row r="7" ht="17.25" customHeight="1">
      <c r="A7" s="3"/>
      <c r="B7" s="35" t="s">
        <v>46</v>
      </c>
      <c r="C7" s="37"/>
      <c r="D7" s="38" t="s">
        <v>48</v>
      </c>
      <c r="E7" s="38" t="s">
        <v>14</v>
      </c>
      <c r="F7" s="40" t="s">
        <v>16</v>
      </c>
    </row>
    <row r="8" ht="15.0" customHeight="1">
      <c r="A8" s="3"/>
      <c r="B8" s="41"/>
      <c r="C8" s="13"/>
      <c r="D8" s="42"/>
      <c r="E8" s="42"/>
      <c r="F8" s="42"/>
    </row>
    <row r="9">
      <c r="A9" s="3"/>
      <c r="B9" s="24" t="str">
        <f>'Guide TRGG3R LLC'!B9</f>
        <v>Core-Committee-002</v>
      </c>
      <c r="C9" s="26" t="str">
        <f>'Guide TRGG3R LLC'!C9</f>
        <v>Additional Bug Bounty Funding</v>
      </c>
      <c r="D9" s="43">
        <v>26.0</v>
      </c>
      <c r="E9" s="44" t="b">
        <v>0</v>
      </c>
      <c r="F9" s="30" t="b">
        <v>1</v>
      </c>
    </row>
    <row r="10">
      <c r="A10" s="3"/>
      <c r="B10" s="24" t="str">
        <f>'Guide TRGG3R LLC'!B10</f>
        <v>Bedrock-Defacto-001/2</v>
      </c>
      <c r="C10" s="26" t="str">
        <f>'Guide TRGG3R LLC'!C10</f>
        <v>Open Node Enhancement - Leftover Payout</v>
      </c>
      <c r="D10" s="43">
        <v>10.0</v>
      </c>
      <c r="E10" s="44" t="b">
        <v>0</v>
      </c>
      <c r="F10" s="30" t="b">
        <v>1</v>
      </c>
    </row>
    <row r="11">
      <c r="A11" s="3"/>
      <c r="B11" s="24" t="str">
        <f>'Guide TRGG3R LLC'!B11</f>
        <v>Bedrock-CryptoLogic-DeFacto-TFA-003</v>
      </c>
      <c r="C11" s="26" t="str">
        <f>'Guide TRGG3R LLC'!C11</f>
        <v>Open Node Continuity</v>
      </c>
      <c r="D11" s="43">
        <v>8.0</v>
      </c>
      <c r="E11" s="44" t="b">
        <v>0</v>
      </c>
      <c r="F11" s="30" t="b">
        <v>1</v>
      </c>
    </row>
    <row r="12">
      <c r="A12" s="3"/>
      <c r="B12" s="24" t="str">
        <f>'Guide TRGG3R LLC'!B12</f>
        <v>LUCIAP-001</v>
      </c>
      <c r="C12" s="26" t="str">
        <f>'Guide TRGG3R LLC'!C12</f>
        <v>FAT Wallet Ledger Nano Support</v>
      </c>
      <c r="D12" s="43">
        <v>7.0</v>
      </c>
      <c r="E12" s="44" t="b">
        <v>0</v>
      </c>
      <c r="F12" s="30" t="b">
        <v>1</v>
      </c>
    </row>
    <row r="13">
      <c r="A13" s="3"/>
      <c r="B13" s="24" t="str">
        <f>'Guide TRGG3R LLC'!B13</f>
        <v>Go-Immutable-001</v>
      </c>
      <c r="C13" s="26" t="str">
        <f>'Guide TRGG3R LLC'!C13</f>
        <v>Comprehensive Market Strategy &amp; Execution</v>
      </c>
      <c r="D13" s="43">
        <v>13.0</v>
      </c>
      <c r="E13" s="44" t="b">
        <v>0</v>
      </c>
      <c r="F13" s="30" t="b">
        <v>1</v>
      </c>
    </row>
    <row r="14">
      <c r="A14" s="3"/>
      <c r="B14" s="24" t="str">
        <f>'Guide TRGG3R LLC'!B14</f>
        <v>Anchorblock-002</v>
      </c>
      <c r="C14" s="26" t="str">
        <f>'Guide TRGG3R LLC'!C14</f>
        <v>Daily Digest</v>
      </c>
      <c r="D14" s="43">
        <v>11.0</v>
      </c>
      <c r="E14" s="44" t="b">
        <v>0</v>
      </c>
      <c r="F14" s="30" t="b">
        <v>1</v>
      </c>
    </row>
    <row r="15">
      <c r="A15" s="3"/>
      <c r="B15" s="24" t="str">
        <f>'Guide TRGG3R LLC'!B15</f>
        <v>Federate-this-001</v>
      </c>
      <c r="C15" s="26" t="str">
        <f>'Guide TRGG3R LLC'!C15</f>
        <v>Off-Blocks</v>
      </c>
      <c r="D15" s="43">
        <v>15.0</v>
      </c>
      <c r="E15" s="44" t="b">
        <v>0</v>
      </c>
      <c r="F15" s="30" t="b">
        <v>1</v>
      </c>
    </row>
    <row r="16">
      <c r="A16" s="3"/>
      <c r="B16" s="24" t="str">
        <f>'Guide TRGG3R LLC'!B16</f>
        <v>Prestige-IT-002</v>
      </c>
      <c r="C16" s="26" t="str">
        <f>'Guide TRGG3R LLC'!C16</f>
        <v>Topaz Factom Integration</v>
      </c>
      <c r="D16" s="43">
        <v>22.0</v>
      </c>
      <c r="E16" s="44" t="b">
        <v>0</v>
      </c>
      <c r="F16" s="30" t="b">
        <v>1</v>
      </c>
    </row>
    <row r="17">
      <c r="A17" s="3"/>
      <c r="B17" s="24" t="str">
        <f>'Guide TRGG3R LLC'!B17</f>
        <v>Stamp-IT-002</v>
      </c>
      <c r="C17" s="26" t="str">
        <f>'Guide TRGG3R LLC'!C17</f>
        <v>IoT Gateway for Factom®</v>
      </c>
      <c r="D17" s="43">
        <v>23.0</v>
      </c>
      <c r="E17" s="44" t="b">
        <v>0</v>
      </c>
      <c r="F17" s="30" t="b">
        <v>1</v>
      </c>
    </row>
    <row r="18">
      <c r="A18" s="3"/>
      <c r="B18" s="24" t="str">
        <f>'Guide TRGG3R LLC'!B18</f>
        <v>Layertech-002</v>
      </c>
      <c r="C18" s="26" t="str">
        <f>'Guide TRGG3R LLC'!C18</f>
        <v>Core Code Development - Continuation</v>
      </c>
      <c r="D18" s="43">
        <v>5.0</v>
      </c>
      <c r="E18" s="44" t="b">
        <v>0</v>
      </c>
      <c r="F18" s="30" t="b">
        <v>1</v>
      </c>
    </row>
    <row r="19">
      <c r="A19" s="3"/>
      <c r="B19" s="24" t="str">
        <f>'Guide TRGG3R LLC'!B19</f>
        <v>Factomize-003</v>
      </c>
      <c r="C19" s="26" t="str">
        <f>'Guide TRGG3R LLC'!C19</f>
        <v>Automated Grant System</v>
      </c>
      <c r="D19" s="43">
        <v>9.0</v>
      </c>
      <c r="E19" s="44" t="b">
        <v>0</v>
      </c>
      <c r="F19" s="30" t="b">
        <v>1</v>
      </c>
    </row>
    <row r="20">
      <c r="A20" s="3"/>
      <c r="B20" s="24" t="str">
        <f>'Guide TRGG3R LLC'!B20</f>
        <v>Defacto-001/2</v>
      </c>
      <c r="C20" s="26" t="str">
        <f>'Guide TRGG3R LLC'!C20</f>
        <v>Factom Open API - Sprint 2 (Admin API, Web UI, Callbacks)</v>
      </c>
      <c r="D20" s="43">
        <v>16.0</v>
      </c>
      <c r="E20" s="44" t="b">
        <v>0</v>
      </c>
      <c r="F20" s="30" t="b">
        <v>1</v>
      </c>
    </row>
    <row r="21">
      <c r="A21" s="3"/>
      <c r="B21" s="24" t="str">
        <f>'Guide TRGG3R LLC'!B21</f>
        <v>Sphereon-003</v>
      </c>
      <c r="C21" s="26" t="str">
        <f>'Guide TRGG3R LLC'!C21</f>
        <v>Core Development Continuation</v>
      </c>
      <c r="D21" s="43">
        <v>6.0</v>
      </c>
      <c r="E21" s="44" t="b">
        <v>0</v>
      </c>
      <c r="F21" s="30" t="b">
        <v>1</v>
      </c>
    </row>
    <row r="22">
      <c r="A22" s="3"/>
      <c r="B22" s="24" t="str">
        <f>'Guide TRGG3R LLC'!B22</f>
        <v>Sphereon-004</v>
      </c>
      <c r="C22" s="26" t="str">
        <f>'Guide TRGG3R LLC'!C22</f>
        <v>Integration of DAML with Factom® Protocol</v>
      </c>
      <c r="D22" s="43">
        <v>21.0</v>
      </c>
      <c r="E22" s="44" t="b">
        <v>0</v>
      </c>
      <c r="F22" s="30" t="b">
        <v>1</v>
      </c>
    </row>
    <row r="23">
      <c r="A23" s="3"/>
      <c r="B23" s="24" t="str">
        <f>'Guide TRGG3R LLC'!B23</f>
        <v>Sphereon-005</v>
      </c>
      <c r="C23" s="26" t="str">
        <f>'Guide TRGG3R LLC'!C23</f>
        <v>Factom® Badges</v>
      </c>
      <c r="D23" s="43">
        <v>20.0</v>
      </c>
      <c r="E23" s="44" t="b">
        <v>0</v>
      </c>
      <c r="F23" s="30" t="b">
        <v>1</v>
      </c>
    </row>
    <row r="24">
      <c r="A24" s="3"/>
      <c r="B24" s="24" t="str">
        <f>'Guide TRGG3R LLC'!B24</f>
        <v>BIF-007</v>
      </c>
      <c r="C24" s="26" t="str">
        <f>'Guide TRGG3R LLC'!C24</f>
        <v>Identity, DID and signing FIPs</v>
      </c>
      <c r="D24" s="43">
        <v>18.0</v>
      </c>
      <c r="E24" s="44" t="b">
        <v>0</v>
      </c>
      <c r="F24" s="30" t="b">
        <v>1</v>
      </c>
    </row>
    <row r="25">
      <c r="A25" s="3"/>
      <c r="B25" s="24" t="str">
        <f>'Guide TRGG3R LLC'!B25</f>
        <v>Factomize-004</v>
      </c>
      <c r="C25" s="26" t="str">
        <f>'Guide TRGG3R LLC'!C25</f>
        <v>Core Development </v>
      </c>
      <c r="D25" s="43">
        <v>4.0</v>
      </c>
      <c r="E25" s="44" t="b">
        <v>0</v>
      </c>
      <c r="F25" s="30" t="b">
        <v>1</v>
      </c>
    </row>
    <row r="26">
      <c r="A26" s="3"/>
      <c r="B26" s="24" t="str">
        <f>'Guide TRGG3R LLC'!B26</f>
        <v>Factom-inc-015</v>
      </c>
      <c r="C26" s="26" t="str">
        <f>'Guide TRGG3R LLC'!C26</f>
        <v>Protocol Development</v>
      </c>
      <c r="D26" s="43">
        <v>3.0</v>
      </c>
      <c r="E26" s="44" t="b">
        <v>0</v>
      </c>
      <c r="F26" s="30" t="b">
        <v>1</v>
      </c>
    </row>
    <row r="27">
      <c r="A27" s="3"/>
      <c r="B27" s="24" t="str">
        <f>'Guide TRGG3R LLC'!B27</f>
        <v>TFA-002</v>
      </c>
      <c r="C27" s="26" t="str">
        <f>'Guide TRGG3R LLC'!C27</f>
        <v>FAT-integration into TFA-Explorer</v>
      </c>
      <c r="D27" s="43">
        <v>2.0</v>
      </c>
      <c r="E27" s="44" t="b">
        <v>0</v>
      </c>
      <c r="F27" s="30" t="b">
        <v>1</v>
      </c>
    </row>
    <row r="28">
      <c r="A28" s="3"/>
      <c r="B28" s="24" t="str">
        <f>'Guide TRGG3R LLC'!B28</f>
        <v>Triall-002</v>
      </c>
      <c r="C28" s="26" t="str">
        <f>'Guide TRGG3R LLC'!C28</f>
        <v>Decentralized Identifiers (DIDs) integration for Alfresco</v>
      </c>
      <c r="D28" s="43">
        <v>14.0</v>
      </c>
      <c r="E28" s="44" t="b">
        <v>0</v>
      </c>
      <c r="F28" s="30" t="b">
        <v>1</v>
      </c>
    </row>
    <row r="29">
      <c r="A29" s="3"/>
      <c r="B29" s="24" t="str">
        <f>'Guide TRGG3R LLC'!B29</f>
        <v>HashNStore-001</v>
      </c>
      <c r="C29" s="26" t="str">
        <f>'Guide TRGG3R LLC'!C29</f>
        <v>Chrome Extension for Ledger Nano</v>
      </c>
      <c r="D29" s="43">
        <v>17.0</v>
      </c>
      <c r="E29" s="44" t="b">
        <v>0</v>
      </c>
      <c r="F29" s="30" t="b">
        <v>1</v>
      </c>
      <c r="G29" s="3"/>
    </row>
    <row r="30">
      <c r="A30" s="3"/>
      <c r="B30" s="24" t="str">
        <f>'Guide TRGG3R LLC'!B30</f>
        <v>DBGrow-004</v>
      </c>
      <c r="C30" s="26" t="str">
        <f>'Guide TRGG3R LLC'!C30</f>
        <v>FAT Development 3</v>
      </c>
      <c r="D30" s="43">
        <v>12.0</v>
      </c>
      <c r="E30" s="44" t="b">
        <v>0</v>
      </c>
      <c r="F30" s="30" t="b">
        <v>1</v>
      </c>
      <c r="G30" s="3"/>
    </row>
    <row r="31">
      <c r="A31" s="3"/>
      <c r="B31" s="24" t="str">
        <f>'Guide TRGG3R LLC'!B31</f>
        <v>DBGrow-Factom-001</v>
      </c>
      <c r="C31" s="26" t="str">
        <f>'Guide TRGG3R LLC'!C31</f>
        <v>FAT Smart Contracts</v>
      </c>
      <c r="D31" s="43">
        <v>19.0</v>
      </c>
      <c r="E31" s="44" t="b">
        <v>0</v>
      </c>
      <c r="F31" s="30" t="b">
        <v>1</v>
      </c>
      <c r="G31" s="3"/>
    </row>
    <row r="32">
      <c r="A32" s="3"/>
      <c r="B32" s="24" t="str">
        <f>'Guide TRGG3R LLC'!B32</f>
        <v>BIF-Factomatic-003</v>
      </c>
      <c r="C32" s="26" t="str">
        <f>'Guide TRGG3R LLC'!C32</f>
        <v>Verifiable Claims FIP</v>
      </c>
      <c r="D32" s="43">
        <v>24.0</v>
      </c>
      <c r="E32" s="44" t="b">
        <v>0</v>
      </c>
      <c r="F32" s="30" t="b">
        <v>1</v>
      </c>
      <c r="G32" s="3"/>
    </row>
    <row r="33">
      <c r="A33" s="3"/>
      <c r="B33" s="24" t="str">
        <f>'Guide TRGG3R LLC'!B33</f>
        <v>Target Audience Explainer Videos-001</v>
      </c>
      <c r="C33" s="26" t="str">
        <f>'Guide TRGG3R LLC'!C33</f>
        <v>Target Audience Explainer Videos </v>
      </c>
      <c r="D33" s="43">
        <v>25.0</v>
      </c>
      <c r="E33" s="44" t="b">
        <v>0</v>
      </c>
      <c r="F33" s="30" t="b">
        <v>1</v>
      </c>
      <c r="G33" s="3"/>
    </row>
    <row r="34">
      <c r="A34" s="3"/>
      <c r="B34" s="24" t="str">
        <f>'Guide TRGG3R LLC'!B34</f>
        <v>TFA-001</v>
      </c>
      <c r="C34" s="26" t="str">
        <f>'Guide TRGG3R LLC'!C34</f>
        <v>FAT Firmware Upgrade for Ledger Nano S/X</v>
      </c>
      <c r="D34" s="43">
        <v>1.0</v>
      </c>
      <c r="E34" s="44" t="b">
        <v>0</v>
      </c>
      <c r="F34" s="30" t="b">
        <v>1</v>
      </c>
      <c r="G34" s="3"/>
    </row>
    <row r="35">
      <c r="A35" s="3"/>
      <c r="B35" s="26" t="str">
        <f>'Guide TRGG3R LLC'!B35</f>
        <v/>
      </c>
      <c r="C35" s="26" t="str">
        <f>'Guide TRGG3R LLC'!C35</f>
        <v/>
      </c>
      <c r="D35" s="43"/>
      <c r="E35" s="44" t="b">
        <v>0</v>
      </c>
      <c r="F35" s="30" t="b">
        <v>0</v>
      </c>
      <c r="G35" s="3"/>
    </row>
    <row r="36">
      <c r="A36" s="3"/>
      <c r="B36" s="26" t="str">
        <f>'Guide TRGG3R LLC'!B36</f>
        <v/>
      </c>
      <c r="C36" s="26" t="str">
        <f>'Guide TRGG3R LLC'!C36</f>
        <v/>
      </c>
      <c r="D36" s="43"/>
      <c r="E36" s="44" t="b">
        <v>0</v>
      </c>
      <c r="F36" s="30" t="b">
        <v>0</v>
      </c>
      <c r="G36" s="3"/>
    </row>
  </sheetData>
  <mergeCells count="9">
    <mergeCell ref="B3:C3"/>
    <mergeCell ref="B2:C2"/>
    <mergeCell ref="D2:F2"/>
    <mergeCell ref="B1:F1"/>
    <mergeCell ref="D7:D8"/>
    <mergeCell ref="B7:C8"/>
    <mergeCell ref="E7:E8"/>
    <mergeCell ref="F7:F8"/>
    <mergeCell ref="G1:G28"/>
  </mergeCell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4.43" defaultRowHeight="15.75"/>
  <cols>
    <col customWidth="1" min="1" max="1" width="7.71"/>
    <col customWidth="1" min="2" max="2" width="64.0"/>
    <col customWidth="1" min="3" max="3" width="62.43"/>
    <col customWidth="1" min="4" max="4" width="17.57"/>
    <col customWidth="1" min="5" max="5" width="14.29"/>
    <col customWidth="1" min="7" max="7" width="7.71"/>
  </cols>
  <sheetData>
    <row r="1" ht="29.25" customHeight="1">
      <c r="A1" s="3"/>
      <c r="B1" s="6"/>
      <c r="C1" s="7"/>
      <c r="D1" s="7"/>
      <c r="E1" s="7"/>
      <c r="F1" s="7"/>
      <c r="G1" s="3"/>
    </row>
    <row r="2" ht="48.75" customHeight="1">
      <c r="A2" s="3"/>
      <c r="B2" s="9" t="s">
        <v>3</v>
      </c>
      <c r="C2" s="13"/>
      <c r="D2" s="16" t="s">
        <v>44</v>
      </c>
      <c r="E2" s="7"/>
      <c r="F2" s="7"/>
    </row>
    <row r="3">
      <c r="A3" s="3"/>
      <c r="B3" s="18" t="s">
        <v>13</v>
      </c>
      <c r="C3" s="13"/>
      <c r="D3" s="46"/>
      <c r="E3" s="20" t="s">
        <v>14</v>
      </c>
      <c r="F3" s="22" t="s">
        <v>16</v>
      </c>
    </row>
    <row r="4">
      <c r="A4" s="3"/>
      <c r="B4" s="24" t="str">
        <f>'Guide TRGG3R LLC'!B4</f>
        <v>Factom-inc-013</v>
      </c>
      <c r="C4" s="26" t="str">
        <f>'Guide TRGG3R LLC'!C4</f>
        <v>Oracle Master</v>
      </c>
      <c r="D4" s="28"/>
      <c r="E4" s="28" t="b">
        <v>0</v>
      </c>
      <c r="F4" s="30" t="b">
        <v>1</v>
      </c>
    </row>
    <row r="5">
      <c r="A5" s="3"/>
      <c r="B5" s="24" t="str">
        <f>'Guide TRGG3R LLC'!B5</f>
        <v>Factom-inc-014</v>
      </c>
      <c r="C5" s="26" t="str">
        <f>'Guide TRGG3R LLC'!C5</f>
        <v>Anchor Master</v>
      </c>
      <c r="D5" s="28"/>
      <c r="E5" s="28" t="b">
        <v>0</v>
      </c>
      <c r="F5" s="30" t="b">
        <v>1</v>
      </c>
    </row>
    <row r="6">
      <c r="A6" s="3"/>
      <c r="B6" s="24" t="str">
        <f>'Guide TRGG3R LLC'!B6</f>
        <v>Factom Guides-005</v>
      </c>
      <c r="C6" s="26" t="str">
        <f>'Guide TRGG3R LLC'!C6</f>
        <v>Factom Guide Compensation</v>
      </c>
      <c r="D6" s="28"/>
      <c r="E6" s="28" t="b">
        <v>0</v>
      </c>
      <c r="F6" s="30" t="b">
        <v>1</v>
      </c>
    </row>
    <row r="7" ht="17.25" customHeight="1">
      <c r="A7" s="3"/>
      <c r="B7" s="35" t="s">
        <v>46</v>
      </c>
      <c r="C7" s="37"/>
      <c r="D7" s="38" t="s">
        <v>48</v>
      </c>
      <c r="E7" s="38" t="s">
        <v>14</v>
      </c>
      <c r="F7" s="40" t="s">
        <v>16</v>
      </c>
    </row>
    <row r="8" ht="15.0" customHeight="1">
      <c r="A8" s="3"/>
      <c r="B8" s="41"/>
      <c r="C8" s="13"/>
      <c r="D8" s="42"/>
      <c r="E8" s="42"/>
      <c r="F8" s="42"/>
    </row>
    <row r="9">
      <c r="A9" s="3"/>
      <c r="B9" s="24" t="str">
        <f>'Guide TRGG3R LLC'!B9</f>
        <v>Core-Committee-002</v>
      </c>
      <c r="C9" s="26" t="str">
        <f>'Guide TRGG3R LLC'!C9</f>
        <v>Additional Bug Bounty Funding</v>
      </c>
      <c r="D9" s="43">
        <v>9.0</v>
      </c>
      <c r="E9" s="44" t="b">
        <v>0</v>
      </c>
      <c r="F9" s="30" t="b">
        <v>1</v>
      </c>
    </row>
    <row r="10">
      <c r="A10" s="3"/>
      <c r="B10" s="24" t="str">
        <f>'Guide TRGG3R LLC'!B10</f>
        <v>Bedrock-Defacto-001/2</v>
      </c>
      <c r="C10" s="26" t="str">
        <f>'Guide TRGG3R LLC'!C10</f>
        <v>Open Node Enhancement - Leftover Payout</v>
      </c>
      <c r="D10" s="43">
        <v>6.0</v>
      </c>
      <c r="E10" s="44" t="b">
        <v>0</v>
      </c>
      <c r="F10" s="30" t="b">
        <v>1</v>
      </c>
    </row>
    <row r="11">
      <c r="A11" s="3"/>
      <c r="B11" s="24" t="str">
        <f>'Guide TRGG3R LLC'!B11</f>
        <v>Bedrock-CryptoLogic-DeFacto-TFA-003</v>
      </c>
      <c r="C11" s="26" t="str">
        <f>'Guide TRGG3R LLC'!C11</f>
        <v>Open Node Continuity</v>
      </c>
      <c r="D11" s="43">
        <v>11.0</v>
      </c>
      <c r="E11" s="44" t="b">
        <v>0</v>
      </c>
      <c r="F11" s="30" t="b">
        <v>1</v>
      </c>
    </row>
    <row r="12">
      <c r="A12" s="3"/>
      <c r="B12" s="24" t="str">
        <f>'Guide TRGG3R LLC'!B12</f>
        <v>LUCIAP-001</v>
      </c>
      <c r="C12" s="26" t="str">
        <f>'Guide TRGG3R LLC'!C12</f>
        <v>FAT Wallet Ledger Nano Support</v>
      </c>
      <c r="D12" s="43">
        <v>16.0</v>
      </c>
      <c r="E12" s="44" t="b">
        <v>0</v>
      </c>
      <c r="F12" s="30" t="b">
        <v>1</v>
      </c>
    </row>
    <row r="13">
      <c r="A13" s="3"/>
      <c r="B13" s="24" t="str">
        <f>'Guide TRGG3R LLC'!B13</f>
        <v>Go-Immutable-001</v>
      </c>
      <c r="C13" s="26" t="str">
        <f>'Guide TRGG3R LLC'!C13</f>
        <v>Comprehensive Market Strategy &amp; Execution</v>
      </c>
      <c r="D13" s="43">
        <v>7.0</v>
      </c>
      <c r="E13" s="44" t="b">
        <v>0</v>
      </c>
      <c r="F13" s="30" t="b">
        <v>1</v>
      </c>
    </row>
    <row r="14">
      <c r="A14" s="3"/>
      <c r="B14" s="24" t="str">
        <f>'Guide TRGG3R LLC'!B14</f>
        <v>Anchorblock-002</v>
      </c>
      <c r="C14" s="26" t="str">
        <f>'Guide TRGG3R LLC'!C14</f>
        <v>Daily Digest</v>
      </c>
      <c r="D14" s="43">
        <v>8.0</v>
      </c>
      <c r="E14" s="44" t="b">
        <v>0</v>
      </c>
      <c r="F14" s="30" t="b">
        <v>1</v>
      </c>
    </row>
    <row r="15">
      <c r="A15" s="3"/>
      <c r="B15" s="24" t="str">
        <f>'Guide TRGG3R LLC'!B15</f>
        <v>Federate-this-001</v>
      </c>
      <c r="C15" s="26" t="str">
        <f>'Guide TRGG3R LLC'!C15</f>
        <v>Off-Blocks</v>
      </c>
      <c r="D15" s="43">
        <v>14.0</v>
      </c>
      <c r="E15" s="44" t="b">
        <v>0</v>
      </c>
      <c r="F15" s="30" t="b">
        <v>1</v>
      </c>
    </row>
    <row r="16">
      <c r="A16" s="3"/>
      <c r="B16" s="24" t="str">
        <f>'Guide TRGG3R LLC'!B16</f>
        <v>Prestige-IT-002</v>
      </c>
      <c r="C16" s="26" t="str">
        <f>'Guide TRGG3R LLC'!C16</f>
        <v>Topaz Factom Integration</v>
      </c>
      <c r="D16" s="43">
        <v>24.0</v>
      </c>
      <c r="E16" s="44" t="b">
        <v>0</v>
      </c>
      <c r="F16" s="30" t="b">
        <v>1</v>
      </c>
    </row>
    <row r="17">
      <c r="A17" s="3"/>
      <c r="B17" s="24" t="str">
        <f>'Guide TRGG3R LLC'!B17</f>
        <v>Stamp-IT-002</v>
      </c>
      <c r="C17" s="26" t="str">
        <f>'Guide TRGG3R LLC'!C17</f>
        <v>IoT Gateway for Factom®</v>
      </c>
      <c r="D17" s="43">
        <v>26.0</v>
      </c>
      <c r="E17" s="44" t="b">
        <v>0</v>
      </c>
      <c r="F17" s="30" t="b">
        <v>1</v>
      </c>
    </row>
    <row r="18">
      <c r="A18" s="3"/>
      <c r="B18" s="24" t="str">
        <f>'Guide TRGG3R LLC'!B18</f>
        <v>Layertech-002</v>
      </c>
      <c r="C18" s="26" t="str">
        <f>'Guide TRGG3R LLC'!C18</f>
        <v>Core Code Development - Continuation</v>
      </c>
      <c r="D18" s="43">
        <v>5.0</v>
      </c>
      <c r="E18" s="44" t="b">
        <v>0</v>
      </c>
      <c r="F18" s="30" t="b">
        <v>1</v>
      </c>
    </row>
    <row r="19">
      <c r="A19" s="3"/>
      <c r="B19" s="24" t="str">
        <f>'Guide TRGG3R LLC'!B19</f>
        <v>Factomize-003</v>
      </c>
      <c r="C19" s="26" t="str">
        <f>'Guide TRGG3R LLC'!C19</f>
        <v>Automated Grant System</v>
      </c>
      <c r="D19" s="43">
        <v>10.0</v>
      </c>
      <c r="E19" s="44" t="b">
        <v>0</v>
      </c>
      <c r="F19" s="30" t="b">
        <v>1</v>
      </c>
    </row>
    <row r="20">
      <c r="A20" s="3"/>
      <c r="B20" s="24" t="str">
        <f>'Guide TRGG3R LLC'!B20</f>
        <v>Defacto-001/2</v>
      </c>
      <c r="C20" s="26" t="str">
        <f>'Guide TRGG3R LLC'!C20</f>
        <v>Factom Open API - Sprint 2 (Admin API, Web UI, Callbacks)</v>
      </c>
      <c r="D20" s="43">
        <v>18.0</v>
      </c>
      <c r="E20" s="44" t="b">
        <v>0</v>
      </c>
      <c r="F20" s="30" t="b">
        <v>1</v>
      </c>
    </row>
    <row r="21">
      <c r="A21" s="3"/>
      <c r="B21" s="24" t="str">
        <f>'Guide TRGG3R LLC'!B21</f>
        <v>Sphereon-003</v>
      </c>
      <c r="C21" s="26" t="str">
        <f>'Guide TRGG3R LLC'!C21</f>
        <v>Core Development Continuation</v>
      </c>
      <c r="D21" s="43">
        <v>4.0</v>
      </c>
      <c r="E21" s="44" t="b">
        <v>0</v>
      </c>
      <c r="F21" s="30" t="b">
        <v>1</v>
      </c>
    </row>
    <row r="22">
      <c r="A22" s="3"/>
      <c r="B22" s="24" t="str">
        <f>'Guide TRGG3R LLC'!B22</f>
        <v>Sphereon-004</v>
      </c>
      <c r="C22" s="26" t="str">
        <f>'Guide TRGG3R LLC'!C22</f>
        <v>Integration of DAML with Factom® Protocol</v>
      </c>
      <c r="D22" s="43">
        <v>17.0</v>
      </c>
      <c r="E22" s="44" t="b">
        <v>0</v>
      </c>
      <c r="F22" s="30" t="b">
        <v>1</v>
      </c>
    </row>
    <row r="23">
      <c r="A23" s="3"/>
      <c r="B23" s="24" t="str">
        <f>'Guide TRGG3R LLC'!B23</f>
        <v>Sphereon-005</v>
      </c>
      <c r="C23" s="26" t="str">
        <f>'Guide TRGG3R LLC'!C23</f>
        <v>Factom® Badges</v>
      </c>
      <c r="D23" s="43">
        <v>20.0</v>
      </c>
      <c r="E23" s="44" t="b">
        <v>0</v>
      </c>
      <c r="F23" s="30" t="b">
        <v>1</v>
      </c>
    </row>
    <row r="24">
      <c r="A24" s="3"/>
      <c r="B24" s="24" t="str">
        <f>'Guide TRGG3R LLC'!B24</f>
        <v>BIF-007</v>
      </c>
      <c r="C24" s="26" t="str">
        <f>'Guide TRGG3R LLC'!C24</f>
        <v>Identity, DID and signing FIPs</v>
      </c>
      <c r="D24" s="43">
        <v>15.0</v>
      </c>
      <c r="E24" s="44" t="b">
        <v>0</v>
      </c>
      <c r="F24" s="30" t="b">
        <v>1</v>
      </c>
    </row>
    <row r="25">
      <c r="A25" s="3"/>
      <c r="B25" s="24" t="str">
        <f>'Guide TRGG3R LLC'!B25</f>
        <v>Factomize-004</v>
      </c>
      <c r="C25" s="26" t="str">
        <f>'Guide TRGG3R LLC'!C25</f>
        <v>Core Development </v>
      </c>
      <c r="D25" s="43">
        <v>1.0</v>
      </c>
      <c r="E25" s="44" t="b">
        <v>0</v>
      </c>
      <c r="F25" s="30" t="b">
        <v>1</v>
      </c>
    </row>
    <row r="26">
      <c r="A26" s="3"/>
      <c r="B26" s="24" t="str">
        <f>'Guide TRGG3R LLC'!B26</f>
        <v>Factom-inc-015</v>
      </c>
      <c r="C26" s="26" t="str">
        <f>'Guide TRGG3R LLC'!C26</f>
        <v>Protocol Development</v>
      </c>
      <c r="D26" s="43">
        <v>2.0</v>
      </c>
      <c r="E26" s="44" t="b">
        <v>0</v>
      </c>
      <c r="F26" s="30" t="b">
        <v>1</v>
      </c>
    </row>
    <row r="27">
      <c r="A27" s="3"/>
      <c r="B27" s="24" t="str">
        <f>'Guide TRGG3R LLC'!B27</f>
        <v>TFA-002</v>
      </c>
      <c r="C27" s="26" t="str">
        <f>'Guide TRGG3R LLC'!C27</f>
        <v>FAT-integration into TFA-Explorer</v>
      </c>
      <c r="D27" s="43">
        <v>22.0</v>
      </c>
      <c r="E27" s="44" t="b">
        <v>0</v>
      </c>
      <c r="F27" s="30" t="b">
        <v>1</v>
      </c>
    </row>
    <row r="28">
      <c r="A28" s="3"/>
      <c r="B28" s="24" t="str">
        <f>'Guide TRGG3R LLC'!B28</f>
        <v>Triall-002</v>
      </c>
      <c r="C28" s="26" t="str">
        <f>'Guide TRGG3R LLC'!C28</f>
        <v>Decentralized Identifiers (DIDs) integration for Alfresco</v>
      </c>
      <c r="D28" s="43">
        <v>21.0</v>
      </c>
      <c r="E28" s="44" t="b">
        <v>0</v>
      </c>
      <c r="F28" s="30" t="b">
        <v>1</v>
      </c>
    </row>
    <row r="29">
      <c r="A29" s="3"/>
      <c r="B29" s="24" t="str">
        <f>'Guide TRGG3R LLC'!B29</f>
        <v>HashNStore-001</v>
      </c>
      <c r="C29" s="26" t="str">
        <f>'Guide TRGG3R LLC'!C29</f>
        <v>Chrome Extension for Ledger Nano</v>
      </c>
      <c r="D29" s="43">
        <v>25.0</v>
      </c>
      <c r="E29" s="44" t="b">
        <v>0</v>
      </c>
      <c r="F29" s="30" t="b">
        <v>1</v>
      </c>
      <c r="G29" s="3"/>
    </row>
    <row r="30">
      <c r="A30" s="3"/>
      <c r="B30" s="24" t="str">
        <f>'Guide TRGG3R LLC'!B30</f>
        <v>DBGrow-004</v>
      </c>
      <c r="C30" s="26" t="str">
        <f>'Guide TRGG3R LLC'!C30</f>
        <v>FAT Development 3</v>
      </c>
      <c r="D30" s="43">
        <v>3.0</v>
      </c>
      <c r="E30" s="44" t="b">
        <v>0</v>
      </c>
      <c r="F30" s="30" t="b">
        <v>1</v>
      </c>
      <c r="G30" s="3"/>
    </row>
    <row r="31">
      <c r="A31" s="3"/>
      <c r="B31" s="24" t="str">
        <f>'Guide TRGG3R LLC'!B31</f>
        <v>DBGrow-Factom-001</v>
      </c>
      <c r="C31" s="26" t="str">
        <f>'Guide TRGG3R LLC'!C31</f>
        <v>FAT Smart Contracts</v>
      </c>
      <c r="D31" s="43">
        <v>12.0</v>
      </c>
      <c r="E31" s="44" t="b">
        <v>0</v>
      </c>
      <c r="F31" s="30" t="b">
        <v>1</v>
      </c>
      <c r="G31" s="3"/>
    </row>
    <row r="32">
      <c r="A32" s="3"/>
      <c r="B32" s="24" t="str">
        <f>'Guide TRGG3R LLC'!B32</f>
        <v>BIF-Factomatic-003</v>
      </c>
      <c r="C32" s="26" t="str">
        <f>'Guide TRGG3R LLC'!C32</f>
        <v>Verifiable Claims FIP</v>
      </c>
      <c r="D32" s="43">
        <v>13.0</v>
      </c>
      <c r="E32" s="44" t="b">
        <v>0</v>
      </c>
      <c r="F32" s="30" t="b">
        <v>1</v>
      </c>
      <c r="G32" s="3"/>
    </row>
    <row r="33">
      <c r="A33" s="3"/>
      <c r="B33" s="24" t="str">
        <f>'Guide TRGG3R LLC'!B33</f>
        <v>Target Audience Explainer Videos-001</v>
      </c>
      <c r="C33" s="26" t="str">
        <f>'Guide TRGG3R LLC'!C33</f>
        <v>Target Audience Explainer Videos </v>
      </c>
      <c r="D33" s="43">
        <v>23.0</v>
      </c>
      <c r="E33" s="44" t="b">
        <v>0</v>
      </c>
      <c r="F33" s="30" t="b">
        <v>1</v>
      </c>
      <c r="G33" s="3"/>
    </row>
    <row r="34">
      <c r="A34" s="3"/>
      <c r="B34" s="24" t="str">
        <f>'Guide TRGG3R LLC'!B34</f>
        <v>TFA-001</v>
      </c>
      <c r="C34" s="26" t="str">
        <f>'Guide TRGG3R LLC'!C34</f>
        <v>FAT Firmware Upgrade for Ledger Nano S/X</v>
      </c>
      <c r="D34" s="43">
        <v>19.0</v>
      </c>
      <c r="E34" s="44" t="b">
        <v>0</v>
      </c>
      <c r="F34" s="30" t="b">
        <v>1</v>
      </c>
      <c r="G34" s="3"/>
    </row>
    <row r="35">
      <c r="A35" s="3"/>
      <c r="B35" s="26" t="str">
        <f>'Guide TRGG3R LLC'!B35</f>
        <v/>
      </c>
      <c r="C35" s="26" t="str">
        <f>'Guide TRGG3R LLC'!C35</f>
        <v/>
      </c>
      <c r="D35" s="43"/>
      <c r="E35" s="44" t="b">
        <v>0</v>
      </c>
      <c r="F35" s="30" t="b">
        <v>0</v>
      </c>
      <c r="G35" s="3"/>
    </row>
    <row r="36">
      <c r="A36" s="3"/>
      <c r="B36" s="26" t="str">
        <f>'Guide TRGG3R LLC'!B36</f>
        <v/>
      </c>
      <c r="C36" s="26" t="str">
        <f>'Guide TRGG3R LLC'!C36</f>
        <v/>
      </c>
      <c r="D36" s="43"/>
      <c r="E36" s="44" t="b">
        <v>0</v>
      </c>
      <c r="F36" s="30" t="b">
        <v>0</v>
      </c>
      <c r="G36" s="3"/>
    </row>
  </sheetData>
  <mergeCells count="9">
    <mergeCell ref="D2:F2"/>
    <mergeCell ref="B1:F1"/>
    <mergeCell ref="D7:D8"/>
    <mergeCell ref="B7:C8"/>
    <mergeCell ref="E7:E8"/>
    <mergeCell ref="B3:C3"/>
    <mergeCell ref="B2:C2"/>
    <mergeCell ref="F7:F8"/>
    <mergeCell ref="G1:G28"/>
  </mergeCells>
  <drawing r:id="rId1"/>
</worksheet>
</file>