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 107 - Appendix D - 2019-06-" sheetId="1" r:id="rId3"/>
  </sheets>
  <definedNames/>
  <calcPr/>
</workbook>
</file>

<file path=xl/sharedStrings.xml><?xml version="1.0" encoding="utf-8"?>
<sst xmlns="http://schemas.openxmlformats.org/spreadsheetml/2006/main" count="95" uniqueCount="63">
  <si>
    <t>Factom Community Grants - List of Grant applications</t>
  </si>
  <si>
    <t>Grant Application Entity</t>
  </si>
  <si>
    <t>Grant number</t>
  </si>
  <si>
    <t>Grant application name</t>
  </si>
  <si>
    <t>FCT requested                                                 (inital amount)</t>
  </si>
  <si>
    <t>FCT requested                                                 (amended amount)</t>
  </si>
  <si>
    <t>Core Committee</t>
  </si>
  <si>
    <t>Additional Bug Bounty Funding</t>
  </si>
  <si>
    <t>N/A</t>
  </si>
  <si>
    <t>Bedrock, DeFacto</t>
  </si>
  <si>
    <t>Open Node Enhancement - Leftover Payout</t>
  </si>
  <si>
    <t>Bedrock, CryptoLogic, DeFacto, TFA</t>
  </si>
  <si>
    <t>Open Node Continuity</t>
  </si>
  <si>
    <t>LUCIAP</t>
  </si>
  <si>
    <t>FAT Wallet Ledger Nano Support</t>
  </si>
  <si>
    <t>Factoshi (on behalf of Factom Guides)</t>
  </si>
  <si>
    <t>Factom Guide Compensation</t>
  </si>
  <si>
    <t>Go Immutable</t>
  </si>
  <si>
    <t>Comprehensive Market Strategy &amp; Execution</t>
  </si>
  <si>
    <t>Anchorblock</t>
  </si>
  <si>
    <t>Daily Digest</t>
  </si>
  <si>
    <t>Federate This</t>
  </si>
  <si>
    <t>Off-Blocks</t>
  </si>
  <si>
    <t>Prestige IT</t>
  </si>
  <si>
    <t>Topaz Factom Integration</t>
  </si>
  <si>
    <t>Stamp IT</t>
  </si>
  <si>
    <t>IoT Gateway for Factom®</t>
  </si>
  <si>
    <t>Layertech</t>
  </si>
  <si>
    <t>Core Code Development - Continuation</t>
  </si>
  <si>
    <t>Factomize</t>
  </si>
  <si>
    <t>Automated Grant System</t>
  </si>
  <si>
    <t>Defacto</t>
  </si>
  <si>
    <t>Factom Open API - Sprint 2 (Admin API, Web UI, Callbacks)</t>
  </si>
  <si>
    <t>Sphereon</t>
  </si>
  <si>
    <t>Core Development Continuation</t>
  </si>
  <si>
    <t>Integration of DAML with Factom® Protocol</t>
  </si>
  <si>
    <t>Factom® Badges</t>
  </si>
  <si>
    <t>Core Development Coordinator</t>
  </si>
  <si>
    <t>Blockchain Innovation Foundation</t>
  </si>
  <si>
    <t>Identity, DID and signing FIPs</t>
  </si>
  <si>
    <t xml:space="preserve">Core Development </t>
  </si>
  <si>
    <t>Factom Inc</t>
  </si>
  <si>
    <t>Protocol Development</t>
  </si>
  <si>
    <t>Oracle Master</t>
  </si>
  <si>
    <t>Anchor Master</t>
  </si>
  <si>
    <t>TFA</t>
  </si>
  <si>
    <t>FAT-integration into TFA-Explorer</t>
  </si>
  <si>
    <t>Triall Foundation</t>
  </si>
  <si>
    <t>Decentralized Identifiers (DIDs) integration for Alfresco</t>
  </si>
  <si>
    <t>Factom Identity FIP and Open API Integration</t>
  </si>
  <si>
    <t>HashNStore</t>
  </si>
  <si>
    <t>Chrome Extension for Ledger Nano</t>
  </si>
  <si>
    <t>DBGrow</t>
  </si>
  <si>
    <t>FAT Development 3</t>
  </si>
  <si>
    <t>FAT Smart Contracts</t>
  </si>
  <si>
    <t>BIF, Factomatic</t>
  </si>
  <si>
    <t>Verifiable Claims FIP</t>
  </si>
  <si>
    <t>Dan G, damo, Motion Factory, Skeeter</t>
  </si>
  <si>
    <t xml:space="preserve">Target Audience Explainer Videos </t>
  </si>
  <si>
    <t>FAT Firmware Upgrade for Ledger Nano S/X</t>
  </si>
  <si>
    <t>TOTAL AMOUNT OF REQUESTED FCT:</t>
  </si>
  <si>
    <t>Estimated amount of FCT to be dispersed:</t>
  </si>
  <si>
    <t>136 000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</si>
</sst>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b/>
      <u/>
      <sz val="18.0"/>
    </font>
    <font>
      <b/>
      <u/>
      <sz val="18.0"/>
    </font>
    <font>
      <b/>
      <sz val="11.0"/>
    </font>
    <font>
      <u/>
      <color rgb="FF0000FF"/>
    </font>
    <font>
      <sz val="9.0"/>
    </font>
    <font>
      <b/>
      <name val="Arial"/>
    </font>
    <font>
      <u/>
      <color rgb="FF0000FF"/>
    </font>
    <font>
      <name val="Arial"/>
    </font>
    <font>
      <strike/>
    </font>
    <font>
      <strike/>
      <color rgb="FF0000FF"/>
    </font>
    <font>
      <strike/>
      <sz val="9.0"/>
    </font>
    <font>
      <u/>
      <color rgb="FF0000FF"/>
    </font>
    <font>
      <strike/>
      <sz val="11.0"/>
      <color rgb="FF141414"/>
      <name val="Arial"/>
    </font>
    <font>
      <strike/>
      <name val="Arial"/>
    </font>
    <font>
      <b/>
    </font>
    <font>
      <b/>
      <u/>
    </font>
    <font>
      <sz val="8.0"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EFEFE"/>
        <bgColor rgb="FFFEFEFE"/>
      </patternFill>
    </fill>
    <fill>
      <patternFill patternType="solid">
        <fgColor rgb="FFFF9900"/>
        <bgColor rgb="FFFF99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vertical="center"/>
    </xf>
    <xf borderId="0" fillId="0" fontId="13" numFmtId="0" xfId="0" applyAlignment="1" applyFont="1">
      <alignment horizontal="center"/>
    </xf>
    <xf borderId="0" fillId="7" fontId="14" numFmtId="0" xfId="0" applyAlignment="1" applyFill="1" applyFont="1">
      <alignment horizontal="center" readingOrder="0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8" fontId="18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38.0"/>
    <col customWidth="1" min="3" max="3" width="38.14"/>
    <col customWidth="1" min="4" max="4" width="49.57"/>
    <col customWidth="1" min="5" max="5" width="16.71"/>
    <col customWidth="1" min="6" max="6" width="19.71"/>
    <col customWidth="1" min="7" max="7" width="6.0"/>
  </cols>
  <sheetData>
    <row r="1" ht="19.5" customHeight="1">
      <c r="A1" s="1"/>
    </row>
    <row r="2">
      <c r="A2" s="1"/>
      <c r="B2" s="2" t="s">
        <v>0</v>
      </c>
      <c r="G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>
      <c r="B4" s="5" t="s">
        <v>6</v>
      </c>
      <c r="C4" s="6" t="str">
        <f>HYPERLINK("https://factomize.com/forums/threads/factom-grant-core-committee-002-additional-bug-bounty-funding-grant-round-2019-06-01.1875/","Core-Committee-002")</f>
        <v>Core-Committee-002</v>
      </c>
      <c r="D4" s="7" t="s">
        <v>7</v>
      </c>
      <c r="E4" s="8">
        <v>500.0</v>
      </c>
      <c r="F4" s="9" t="s">
        <v>8</v>
      </c>
    </row>
    <row r="5">
      <c r="B5" s="8" t="s">
        <v>9</v>
      </c>
      <c r="C5" s="10" t="str">
        <f>HYPERLINK("https://factomize.com/forums/threads/bedrock-defacto-001-2-open-node-enhancement-%E2%80%94-leftover-payout.1886/","Bedrock-Defacto-001/2")</f>
        <v>Bedrock-Defacto-001/2</v>
      </c>
      <c r="D5" s="11" t="s">
        <v>10</v>
      </c>
      <c r="E5" s="12">
        <v>926.0</v>
      </c>
      <c r="F5" s="9" t="s">
        <v>8</v>
      </c>
    </row>
    <row r="6">
      <c r="B6" s="8" t="s">
        <v>11</v>
      </c>
      <c r="C6" s="10" t="str">
        <f>HYPERLINK("https://factomize.com/forums/threads/factom-grant-bedrock-cryptlogic-defacto-tfa-003-open-node-continuity.1894/unread","Bedrock-CryptoLogic-DeFacto-TFA-003")</f>
        <v>Bedrock-CryptoLogic-DeFacto-TFA-003</v>
      </c>
      <c r="D6" s="11" t="s">
        <v>12</v>
      </c>
      <c r="E6" s="13">
        <v>360.0</v>
      </c>
      <c r="F6" s="9" t="s">
        <v>8</v>
      </c>
    </row>
    <row r="7">
      <c r="B7" s="14" t="s">
        <v>13</v>
      </c>
      <c r="C7" s="10" t="str">
        <f>HYPERLINK("https://factomize.com/forums/threads/factom-grant-luciap-001-fat-wallet-ledger-support.1927/","LUCIAP-001")</f>
        <v>LUCIAP-001</v>
      </c>
      <c r="D7" s="11" t="s">
        <v>14</v>
      </c>
      <c r="E7" s="15">
        <v>1876.0</v>
      </c>
      <c r="F7" s="9" t="s">
        <v>8</v>
      </c>
    </row>
    <row r="8">
      <c r="B8" s="14" t="s">
        <v>15</v>
      </c>
      <c r="C8" s="10" t="str">
        <f>HYPERLINK("https://factomize.com/forums/threads/guides-005-guide-compensation.1929/","Factom Guides-005")</f>
        <v>Factom Guides-005</v>
      </c>
      <c r="D8" s="11" t="s">
        <v>16</v>
      </c>
      <c r="E8" s="15">
        <v>9000.0</v>
      </c>
      <c r="F8" s="9" t="s">
        <v>8</v>
      </c>
    </row>
    <row r="9">
      <c r="B9" s="14" t="s">
        <v>17</v>
      </c>
      <c r="C9" s="10" t="str">
        <f>HYPERLINK("https://factomize.com/forums/threads/factom-grant-go_immutable-001-marketing-–-comprehensive-strategy-execution.1930/#post-14692","Go-Immutable-001")</f>
        <v>Go-Immutable-001</v>
      </c>
      <c r="D9" s="11" t="s">
        <v>18</v>
      </c>
      <c r="E9" s="14">
        <v>20000.0</v>
      </c>
      <c r="F9" s="9" t="s">
        <v>8</v>
      </c>
    </row>
    <row r="10">
      <c r="B10" s="14" t="s">
        <v>19</v>
      </c>
      <c r="C10" s="10" t="str">
        <f>HYPERLINK("https://factomize.com/forums/threads/factom-grant-anchorblock-002-daily-digest.1931/unread","Anchorblock-002")</f>
        <v>Anchorblock-002</v>
      </c>
      <c r="D10" s="11" t="s">
        <v>20</v>
      </c>
      <c r="E10" s="14">
        <v>260.0</v>
      </c>
      <c r="F10" s="9" t="s">
        <v>8</v>
      </c>
    </row>
    <row r="11">
      <c r="B11" s="14" t="s">
        <v>21</v>
      </c>
      <c r="C11" s="10" t="str">
        <f>HYPERLINK("https://factomize.com/forums/threads/factom-grant-federate-this-001-off-blocks.1932/","Federate-this-001")</f>
        <v>Federate-this-001</v>
      </c>
      <c r="D11" s="11" t="s">
        <v>22</v>
      </c>
      <c r="E11" s="14">
        <v>3295.0</v>
      </c>
      <c r="F11" s="9" t="s">
        <v>8</v>
      </c>
    </row>
    <row r="12">
      <c r="B12" s="14" t="s">
        <v>23</v>
      </c>
      <c r="C12" s="10" t="str">
        <f>HYPERLINK("https://factomize.com/forums/threads/prestige_it-002-topaz-factom-integration.1935/unread","Prestige-IT-002")</f>
        <v>Prestige-IT-002</v>
      </c>
      <c r="D12" s="11" t="s">
        <v>24</v>
      </c>
      <c r="E12" s="14">
        <v>8838.0</v>
      </c>
      <c r="F12" s="9" t="s">
        <v>8</v>
      </c>
    </row>
    <row r="13">
      <c r="B13" s="11" t="s">
        <v>25</v>
      </c>
      <c r="C13" s="10" t="str">
        <f>HYPERLINK("https://factomize.com/forums/threads/factom-grant-stamp-it-002-iot-gateway-for-factom®.1937/unread","Stamp-IT-002")</f>
        <v>Stamp-IT-002</v>
      </c>
      <c r="D13" s="11" t="s">
        <v>26</v>
      </c>
      <c r="E13" s="14">
        <v>6000.0</v>
      </c>
      <c r="F13" s="9" t="s">
        <v>8</v>
      </c>
    </row>
    <row r="14">
      <c r="B14" s="14" t="s">
        <v>27</v>
      </c>
      <c r="C14" s="10" t="str">
        <f>HYPERLINK("https://factomize.com/forums/threads/layertech-001-core-code-development-grant-continuation.1938/unread","Layertech-002")</f>
        <v>Layertech-002</v>
      </c>
      <c r="D14" s="11" t="s">
        <v>28</v>
      </c>
      <c r="E14" s="14">
        <v>3600.0</v>
      </c>
      <c r="F14" s="9" t="s">
        <v>8</v>
      </c>
    </row>
    <row r="15" ht="16.5" customHeight="1">
      <c r="B15" s="8" t="s">
        <v>29</v>
      </c>
      <c r="C15" s="6" t="str">
        <f>HYPERLINK("https://factomize.com/forums/threads/factomize-003-automated-grant-system.1941/unread","Factomize-003")</f>
        <v>Factomize-003</v>
      </c>
      <c r="D15" s="7" t="s">
        <v>30</v>
      </c>
      <c r="E15" s="16">
        <v>2200.0</v>
      </c>
      <c r="F15" s="17">
        <v>1980.0</v>
      </c>
    </row>
    <row r="16">
      <c r="B16" s="14" t="s">
        <v>31</v>
      </c>
      <c r="C16" s="10" t="str">
        <f>HYPERLINK("https://factomize.com/forums/threads/defacto-001-2-factom-open-api-–-sprint-2-admin-api-web-ui-callbacks.1942/unread","Defacto-001/2")</f>
        <v>Defacto-001/2</v>
      </c>
      <c r="D16" s="11" t="s">
        <v>32</v>
      </c>
      <c r="E16" s="14">
        <v>5000.0</v>
      </c>
      <c r="F16" s="9" t="s">
        <v>8</v>
      </c>
    </row>
    <row r="17">
      <c r="B17" s="14" t="s">
        <v>33</v>
      </c>
      <c r="C17" s="10" t="str">
        <f>HYPERLINK("https://factomize.com/forums/threads/sphereon-003-core-development-continuation-grant-proposal.1943/unread","Sphereon-003")</f>
        <v>Sphereon-003</v>
      </c>
      <c r="D17" s="11" t="s">
        <v>34</v>
      </c>
      <c r="E17" s="14">
        <v>6750.0</v>
      </c>
      <c r="F17" s="9" t="s">
        <v>8</v>
      </c>
    </row>
    <row r="18">
      <c r="B18" s="14" t="s">
        <v>33</v>
      </c>
      <c r="C18" s="10" t="str">
        <f>HYPERLINK("https://factomize.com/forums/threads/sphereon-004-integration-of-daml-with-the-factom®-protocol.1944/unread","Sphereon-004")</f>
        <v>Sphereon-004</v>
      </c>
      <c r="D18" s="11" t="s">
        <v>35</v>
      </c>
      <c r="E18" s="18">
        <v>7500.0</v>
      </c>
      <c r="F18" s="17">
        <v>6750.0</v>
      </c>
    </row>
    <row r="19">
      <c r="B19" s="14" t="s">
        <v>33</v>
      </c>
      <c r="C19" s="10" t="str">
        <f>HYPERLINK("https://factomize.com/forums/threads/sphereon-005-factom®-badges.1945/unread","Sphereon-005")</f>
        <v>Sphereon-005</v>
      </c>
      <c r="D19" s="11" t="s">
        <v>36</v>
      </c>
      <c r="E19" s="18">
        <v>4250.0</v>
      </c>
      <c r="F19" s="17">
        <v>3825.0</v>
      </c>
    </row>
    <row r="20">
      <c r="B20" s="18" t="s">
        <v>33</v>
      </c>
      <c r="C20" s="19" t="str">
        <f>HYPERLINK("https://factomize.com/forums/threads/sphereon-006-core-development-coordinator.1946/unread","Sphereon-006")</f>
        <v>Sphereon-006</v>
      </c>
      <c r="D20" s="20" t="s">
        <v>37</v>
      </c>
      <c r="E20" s="18">
        <v>2600.0</v>
      </c>
      <c r="F20" s="21">
        <v>0.0</v>
      </c>
    </row>
    <row r="21">
      <c r="B21" s="8" t="s">
        <v>38</v>
      </c>
      <c r="C21" s="6" t="str">
        <f>HYPERLINK("https://factomize.com/forums/threads/bif-007-identity-did-and-signing-fips.1947/unread","BIF-007")</f>
        <v>BIF-007</v>
      </c>
      <c r="D21" s="7" t="s">
        <v>39</v>
      </c>
      <c r="E21" s="8">
        <v>1700.0</v>
      </c>
      <c r="F21" s="9" t="s">
        <v>8</v>
      </c>
    </row>
    <row r="22">
      <c r="B22" s="14" t="s">
        <v>29</v>
      </c>
      <c r="C22" s="10" t="str">
        <f>HYPERLINK("https://factomize.com/forums/threads/factomize-004-core-development.1949/","Factomize-004")</f>
        <v>Factomize-004</v>
      </c>
      <c r="D22" s="11" t="s">
        <v>40</v>
      </c>
      <c r="E22" s="14">
        <v>5225.0</v>
      </c>
      <c r="F22" s="9" t="s">
        <v>8</v>
      </c>
    </row>
    <row r="23">
      <c r="B23" s="5" t="s">
        <v>41</v>
      </c>
      <c r="C23" s="22" t="str">
        <f>HYPERLINK("https://factomize.com/forums/threads/factom-inc-015-protocol-development.1950/","Factom-inc-015")</f>
        <v>Factom-inc-015</v>
      </c>
      <c r="D23" s="5" t="s">
        <v>42</v>
      </c>
      <c r="E23" s="23">
        <v>36494.0</v>
      </c>
      <c r="F23" s="17">
        <v>35594.0</v>
      </c>
    </row>
    <row r="24">
      <c r="B24" s="14" t="s">
        <v>41</v>
      </c>
      <c r="C24" s="10" t="str">
        <f>HYPERLINK("https://factomize.com/forums/threads/factom-inc-013-oracle-master.1951/","Factom-inc-013")</f>
        <v>Factom-inc-013</v>
      </c>
      <c r="D24" s="11" t="s">
        <v>43</v>
      </c>
      <c r="E24" s="14">
        <v>900.0</v>
      </c>
      <c r="F24" s="9" t="s">
        <v>8</v>
      </c>
    </row>
    <row r="25">
      <c r="B25" s="14" t="s">
        <v>41</v>
      </c>
      <c r="C25" s="10" t="str">
        <f>HYPERLINK("https://factomize.com/forums/threads/factom-inc-014-anchor-master.1952/","Factom-inc-014")</f>
        <v>Factom-inc-014</v>
      </c>
      <c r="D25" s="11" t="s">
        <v>44</v>
      </c>
      <c r="E25" s="14">
        <v>660.0</v>
      </c>
      <c r="F25" s="9" t="s">
        <v>8</v>
      </c>
    </row>
    <row r="26">
      <c r="B26" s="14" t="s">
        <v>45</v>
      </c>
      <c r="C26" s="10" t="str">
        <f>HYPERLINK("https://factomize.com/forums/threads/tfa-002-fat-integration-in-tfa-explorer.1953/","TFA-002")</f>
        <v>TFA-002</v>
      </c>
      <c r="D26" s="11" t="s">
        <v>46</v>
      </c>
      <c r="E26" s="14">
        <v>1560.0</v>
      </c>
      <c r="F26" s="9" t="s">
        <v>8</v>
      </c>
    </row>
    <row r="27">
      <c r="B27" s="14" t="s">
        <v>47</v>
      </c>
      <c r="C27" s="10" t="str">
        <f>HYPERLINK("https://factomize.com/forums/threads/triall-002-alfresco-dids.1954/","Triall-002")</f>
        <v>Triall-002</v>
      </c>
      <c r="D27" s="11" t="s">
        <v>48</v>
      </c>
      <c r="E27" s="14">
        <v>4500.0</v>
      </c>
      <c r="F27" s="9" t="s">
        <v>8</v>
      </c>
    </row>
    <row r="28">
      <c r="B28" s="16" t="s">
        <v>9</v>
      </c>
      <c r="C28" s="19" t="str">
        <f>HYPERLINK("https://factomize.com/forums/threads/bedrock-defacto-002-factom-identity-fip-and-open-api-integration.1957/","Bedrock-DeFacto-002")</f>
        <v>Bedrock-DeFacto-002</v>
      </c>
      <c r="D28" s="20" t="s">
        <v>49</v>
      </c>
      <c r="E28" s="24">
        <v>5500.0</v>
      </c>
      <c r="F28" s="21">
        <v>0.0</v>
      </c>
    </row>
    <row r="29">
      <c r="B29" s="14" t="s">
        <v>50</v>
      </c>
      <c r="C29" s="10" t="str">
        <f>HYPERLINK("https://factomize.com/forums/threads/factom-grant-hashnstore-001-chrome-extension-for-ledger-nano.1958/","HashNStore-001")</f>
        <v>HashNStore-001</v>
      </c>
      <c r="D29" s="11" t="s">
        <v>51</v>
      </c>
      <c r="E29" s="25">
        <v>2500.0</v>
      </c>
      <c r="F29" s="17">
        <v>2200.0</v>
      </c>
    </row>
    <row r="30">
      <c r="B30" s="14" t="s">
        <v>52</v>
      </c>
      <c r="C30" s="10" t="str">
        <f>HYPERLINK("https://factomize.com/forums/threads/dbgrow-004-fat-development-3.1959/","DBGrow-004")</f>
        <v>DBGrow-004</v>
      </c>
      <c r="D30" s="11" t="s">
        <v>53</v>
      </c>
      <c r="E30" s="15">
        <v>3972.0</v>
      </c>
      <c r="F30" s="9" t="s">
        <v>8</v>
      </c>
    </row>
    <row r="31">
      <c r="B31" s="14" t="s">
        <v>52</v>
      </c>
      <c r="C31" s="10" t="str">
        <f>HYPERLINK("https://factomize.com/forums/threads/dbgrow-factom-001-fat-smart-contracts.1960/","DBGrow-Factom-001")</f>
        <v>DBGrow-Factom-001</v>
      </c>
      <c r="D31" s="11" t="s">
        <v>54</v>
      </c>
      <c r="E31" s="15">
        <v>4533.0</v>
      </c>
      <c r="F31" s="9" t="s">
        <v>8</v>
      </c>
    </row>
    <row r="32">
      <c r="B32" s="14" t="s">
        <v>55</v>
      </c>
      <c r="C32" s="10" t="str">
        <f>HYPERLINK("https://factomize.com/forums/threads/bif-factomatic-003-verifiable-claims-fip.1961/","BIF-Factomatic-003")</f>
        <v>BIF-Factomatic-003</v>
      </c>
      <c r="D32" s="11" t="s">
        <v>56</v>
      </c>
      <c r="E32" s="15">
        <v>8500.0</v>
      </c>
      <c r="F32" s="9" t="s">
        <v>8</v>
      </c>
    </row>
    <row r="33">
      <c r="B33" s="14" t="s">
        <v>57</v>
      </c>
      <c r="C33" s="10" t="str">
        <f>HYPERLINK("https://factomize.com/forums/threads/factom-grant-target-audience-explainer-videos-001.1962/","Target Audience Explainer Videos-001")</f>
        <v>Target Audience Explainer Videos-001</v>
      </c>
      <c r="D33" s="11" t="s">
        <v>58</v>
      </c>
      <c r="E33" s="14">
        <v>1980.0</v>
      </c>
      <c r="F33" s="9" t="s">
        <v>8</v>
      </c>
    </row>
    <row r="34">
      <c r="B34" s="14" t="s">
        <v>45</v>
      </c>
      <c r="C34" s="10" t="str">
        <f>HYPERLINK("https://factomize.com/forums/threads/tfa-001-fat-firmware-upgrade-for-ledger-nano-x-s.1956/#post-14853","TFA-001")</f>
        <v>TFA-001</v>
      </c>
      <c r="D34" s="11" t="s">
        <v>59</v>
      </c>
      <c r="E34" s="18">
        <v>8100.0</v>
      </c>
      <c r="F34" s="17">
        <v>4860.0</v>
      </c>
    </row>
    <row r="35">
      <c r="B35" s="26"/>
      <c r="C35" s="27"/>
      <c r="D35" s="28"/>
      <c r="E35" s="26"/>
      <c r="F35" s="9" t="s">
        <v>8</v>
      </c>
    </row>
    <row r="36">
      <c r="B36" s="3"/>
      <c r="D36" s="29" t="s">
        <v>60</v>
      </c>
      <c r="E36" s="30">
        <f>sumifs(E4:E35,F4:F35,"N/A")+sum(F4:F35)</f>
        <v>155144</v>
      </c>
      <c r="F36" s="3"/>
    </row>
    <row r="37">
      <c r="D37" s="14" t="s">
        <v>61</v>
      </c>
      <c r="E37" s="31" t="s">
        <v>62</v>
      </c>
    </row>
  </sheetData>
  <mergeCells count="6">
    <mergeCell ref="B2:F2"/>
    <mergeCell ref="B36:C37"/>
    <mergeCell ref="F36:F37"/>
    <mergeCell ref="A1:G1"/>
    <mergeCell ref="A2:A37"/>
    <mergeCell ref="G2:G37"/>
  </mergeCells>
  <drawing r:id="rId1"/>
</worksheet>
</file>