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s" sheetId="1" r:id="rId3"/>
  </sheets>
  <definedNames/>
  <calcPr/>
</workbook>
</file>

<file path=xl/sharedStrings.xml><?xml version="1.0" encoding="utf-8"?>
<sst xmlns="http://schemas.openxmlformats.org/spreadsheetml/2006/main" count="52" uniqueCount="52">
  <si>
    <t>{{Timestamp}}</t>
  </si>
  <si>
    <t>{{What is the name of the entity or company?}}</t>
  </si>
  <si>
    <t>{{For Mainnet server 1, in what country is the server located or will be  located?}}</t>
  </si>
  <si>
    <t>{{For Mainnet server 1, in what city is the server located or will be  located?}}</t>
  </si>
  <si>
    <t>{{For Mainnet server 1, in what datacentre is the server located or will be  located, if relevant?}}</t>
  </si>
  <si>
    <t>{{For Mainnet server 1, what is the VPS provider, if relevant?}}</t>
  </si>
  <si>
    <t>{{For Mainnet server 1, what is the VPS region, if relevant?}}</t>
  </si>
  <si>
    <t>{{For Mainnet server 2, in what country is the server located or will be  located?}}</t>
  </si>
  <si>
    <t>{{For Mainnet server 2, in what city is the server located or will be  located?}}</t>
  </si>
  <si>
    <t>{{For Mainnet server 2, in what datacentre is the server located or will be  located, if relevant?}}</t>
  </si>
  <si>
    <t>{{For Mainnet server 2, what is the VPS provider, if relevant?}}</t>
  </si>
  <si>
    <t>{{For Mainnet server 2, what is the VPS region, if relevant?}}</t>
  </si>
  <si>
    <t>{{Is the server currently on line?}}</t>
  </si>
  <si>
    <t>{{What type of node/server is planned or in use?}}</t>
  </si>
  <si>
    <t>{{How many cores does the CPU have?}}</t>
  </si>
  <si>
    <t>{{What is the CPU type &amp; clock speed?}}</t>
  </si>
  <si>
    <t>{{How much RAM is available?}}</t>
  </si>
  <si>
    <t>{{Is the memory scalable?}}</t>
  </si>
  <si>
    <t>{{What storage and raid type will be used?}}</t>
  </si>
  <si>
    <t>{{Please specify the storage disk type}}</t>
  </si>
  <si>
    <t>{{What is the free size of the storage in GB available for databases?}}</t>
  </si>
  <si>
    <t>{{Will there be separate Factom volume/disks?}}</t>
  </si>
  <si>
    <t>{{What is the connection and uplink speed?}}</t>
  </si>
  <si>
    <t>{{How many people in your team are able to operate the servers?}}</t>
  </si>
  <si>
    <t>{{How many combined years of experience do you have of running production servers?}}</t>
  </si>
  <si>
    <t>{{Describe production servers you have managed.}}</t>
  </si>
  <si>
    <t>{{Have you run any servers for any other protocol, if so , which?}}</t>
  </si>
  <si>
    <t>{{Have you run follower nodes outside of the qualified-node pool on testnet?}}</t>
  </si>
  <si>
    <t>{{Have you run any mainnet nodes?}}</t>
  </si>
  <si>
    <t>{{How will the team administer the nodes?}}</t>
  </si>
  <si>
    <t>{{How would you handle an unscheduled restart?}}</t>
  </si>
  <si>
    <t>{{How are you going to make sure your nodes operate securely?}}</t>
  </si>
  <si>
    <t>{{How are you going to make sure you respond quickly?}}</t>
  </si>
  <si>
    <t>{{Could you describe how you would see your ideal authority node infrastructure?}}</t>
  </si>
  <si>
    <t>{{What is the planned availability of the  maintenance team?}}</t>
  </si>
  <si>
    <t>{{At what efficiency would you run node 1?}}</t>
  </si>
  <si>
    <t>{{At what efficiency would you run node 2?}}</t>
  </si>
  <si>
    <t>[Document Studio] File Link</t>
  </si>
  <si>
    <t>[Document Studio] File Status</t>
  </si>
  <si>
    <t>[Document Studio] Email Status</t>
  </si>
  <si>
    <t>https://drive.google.com/open?id=1p9MjyEtSfJy27WdmK4Ue52b02vDSEMmI</t>
  </si>
  <si>
    <t>https://drive.google.com/open?id=1ZhC_kbe9LgLRoX_-dMm98DSwzBNCcY7C</t>
  </si>
  <si>
    <t>https://drive.google.com/open?id=14i5PKT_cdQpOPWJPgKMlT9G0cUpFkmxN</t>
  </si>
  <si>
    <t>https://drive.google.com/open?id=1ayvM2ZKRS-zlpj7fTKjUTWhsq6pC23Eu</t>
  </si>
  <si>
    <t>https://drive.google.com/open?id=1ncplHoyz6P6LwjF4UgsiO7KYnyLdi1HY</t>
  </si>
  <si>
    <t>https://drive.google.com/open?id=1MHbcUCY9a1I3OVE07i3m9m_9Mhj4HS3j</t>
  </si>
  <si>
    <t>https://drive.google.com/open?id=1RE5ujoBOt_hwu4R5SIwZ4DrvN9lt2XIU</t>
  </si>
  <si>
    <t>https://drive.google.com/open?id=1PI9vEkEdPU8qV5FQOD6x2J4-LkshjEDo</t>
  </si>
  <si>
    <t>https://drive.google.com/open?id=1G3jm_AUPejA3N3dOiiPkOwM2mw0iLgwr</t>
  </si>
  <si>
    <t>https://drive.google.com/open?id=1d9hdVsjfW-W62WLEJB4UjYePYGj0yByg</t>
  </si>
  <si>
    <t>https://drive.google.com/open?id=1lrYk2gpmN4UqqTNdpddSrvgXyCa_voXk</t>
  </si>
  <si>
    <t>https://drive.google.com/open?id=1JA2ye5JtC-JesAPTiRFxdNz59XaUZ9X9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</si>
</sst>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font>
      <sz val="11.0"/>
      <color rgb="FF000000"/>
      <name val="Inconsolata"/>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2" fontId="2" numFmtId="0" xfId="0" applyAlignment="1" applyFill="1" applyFont="1">
      <alignment shrinkToFit="0" wrapText="1"/>
    </xf>
    <xf borderId="0" fillId="0" fontId="1" numFmtId="164" xfId="0" applyFont="1" applyNumberFormat="1"/>
    <xf borderId="0" fillId="0" fontId="1" numFmtId="9" xfId="0" applyFont="1" applyNumberFormat="1"/>
    <xf borderId="0" fillId="0" fontId="1" numFmtId="9" xfId="0" applyAlignment="1" applyFont="1" applyNumberFormat="1">
      <alignment shrinkToFit="0" wrapText="1"/>
    </xf>
    <xf borderId="0" fillId="0" fontId="3"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drive.google.com/open?id=1d9hdVsjfW-W62WLEJB4UjYePYGj0yByg" TargetMode="External"/><Relationship Id="rId10" Type="http://schemas.openxmlformats.org/officeDocument/2006/relationships/hyperlink" Target="https://drive.google.com/open?id=1G3jm_AUPejA3N3dOiiPkOwM2mw0iLgwr" TargetMode="External"/><Relationship Id="rId13" Type="http://schemas.openxmlformats.org/officeDocument/2006/relationships/hyperlink" Target="https://drive.google.com/open?id=1JA2ye5JtC-JesAPTiRFxdNz59XaUZ9X9" TargetMode="External"/><Relationship Id="rId12" Type="http://schemas.openxmlformats.org/officeDocument/2006/relationships/hyperlink" Target="https://drive.google.com/open?id=1lrYk2gpmN4UqqTNdpddSrvgXyCa_voXk" TargetMode="External"/><Relationship Id="rId1" Type="http://schemas.openxmlformats.org/officeDocument/2006/relationships/hyperlink" Target="https://drive.google.com/open?id=1p9MjyEtSfJy27WdmK4Ue52b02vDSEMmI" TargetMode="External"/><Relationship Id="rId2" Type="http://schemas.openxmlformats.org/officeDocument/2006/relationships/hyperlink" Target="https://drive.google.com/open?id=1ZhC_kbe9LgLRoX_-dMm98DSwzBNCcY7C" TargetMode="External"/><Relationship Id="rId3" Type="http://schemas.openxmlformats.org/officeDocument/2006/relationships/hyperlink" Target="https://drive.google.com/open?id=14i5PKT_cdQpOPWJPgKMlT9G0cUpFkmxN" TargetMode="External"/><Relationship Id="rId4" Type="http://schemas.openxmlformats.org/officeDocument/2006/relationships/hyperlink" Target="https://drive.google.com/open?id=1ayvM2ZKRS-zlpj7fTKjUTWhsq6pC23Eu" TargetMode="External"/><Relationship Id="rId9" Type="http://schemas.openxmlformats.org/officeDocument/2006/relationships/hyperlink" Target="https://drive.google.com/open?id=1PI9vEkEdPU8qV5FQOD6x2J4-LkshjEDo" TargetMode="External"/><Relationship Id="rId14" Type="http://schemas.openxmlformats.org/officeDocument/2006/relationships/drawing" Target="../drawings/drawing1.xml"/><Relationship Id="rId5" Type="http://schemas.openxmlformats.org/officeDocument/2006/relationships/hyperlink" Target="https://drive.google.com/open?id=1ncplHoyz6P6LwjF4UgsiO7KYnyLdi1HY" TargetMode="External"/><Relationship Id="rId6" Type="http://schemas.openxmlformats.org/officeDocument/2006/relationships/hyperlink" Target="https://drive.google.com/open?id=1MHbcUCY9a1I3OVE07i3m9m_9Mhj4HS3j" TargetMode="External"/><Relationship Id="rId7" Type="http://schemas.openxmlformats.org/officeDocument/2006/relationships/hyperlink" Target="https://drive.google.com/open?id=1RE5ujoBOt_hwu4R5SIwZ4DrvN9lt2XIU" TargetMode="External"/><Relationship Id="rId8" Type="http://schemas.openxmlformats.org/officeDocument/2006/relationships/hyperlink" Target="http://time4vp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8" max="38" width="19.86"/>
    <col customWidth="1" min="39" max="39" width="25.86"/>
    <col customWidth="1" min="40" max="40" width="27.43"/>
    <col customWidth="1" min="41" max="41" width="17.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37</v>
      </c>
      <c r="AM1" s="2" t="s">
        <v>38</v>
      </c>
      <c r="AN1" s="2" t="s">
        <v>39</v>
      </c>
      <c r="AO1" s="3"/>
      <c r="AP1" s="3"/>
      <c r="AQ1" s="3"/>
      <c r="AR1" s="3"/>
      <c r="AS1" s="3"/>
      <c r="AT1" s="3"/>
      <c r="AU1" s="3"/>
      <c r="AV1" s="3"/>
      <c r="AW1" s="3"/>
      <c r="AX1" s="3"/>
      <c r="AY1" s="3"/>
      <c r="AZ1" s="3"/>
      <c r="BA1" s="3"/>
      <c r="BB1" s="3"/>
      <c r="BC1" s="3"/>
    </row>
    <row r="2">
      <c r="A2" s="4" t="str">
        <f>IFERROR(__xludf.DUMMYFUNCTION("(IMPORTRANGE(""1lzClD87q2jEOk1gkkqmDRFiDJdOFWk3dIPnPUU86744"",""A4:B""))"),"")</f>
        <v/>
      </c>
      <c r="B2" s="4" t="str">
        <f>IFERROR(__xludf.DUMMYFUNCTION("""COMPUTED_VALUE"""),"")</f>
        <v/>
      </c>
      <c r="C2" s="4" t="str">
        <f>IFERROR(__xludf.DUMMYFUNCTION("(IMPORTRANGE(""1lzClD87q2jEOk1gkkqmDRFiDJdOFWk3dIPnPUU86744"",""W4:BE""))"),"")</f>
        <v/>
      </c>
      <c r="D2" s="3" t="str">
        <f>IFERROR(__xludf.DUMMYFUNCTION("""COMPUTED_VALUE"""),"")</f>
        <v/>
      </c>
      <c r="E2" s="3" t="str">
        <f>IFERROR(__xludf.DUMMYFUNCTION("""COMPUTED_VALUE"""),"")</f>
        <v/>
      </c>
      <c r="F2" s="3" t="str">
        <f>IFERROR(__xludf.DUMMYFUNCTION("""COMPUTED_VALUE"""),"")</f>
        <v/>
      </c>
      <c r="G2" s="3" t="str">
        <f>IFERROR(__xludf.DUMMYFUNCTION("""COMPUTED_VALUE"""),"")</f>
        <v/>
      </c>
      <c r="H2" s="3" t="str">
        <f>IFERROR(__xludf.DUMMYFUNCTION("""COMPUTED_VALUE"""),"")</f>
        <v/>
      </c>
      <c r="I2" s="3" t="str">
        <f>IFERROR(__xludf.DUMMYFUNCTION("""COMPUTED_VALUE"""),"")</f>
        <v/>
      </c>
      <c r="J2" s="3" t="str">
        <f>IFERROR(__xludf.DUMMYFUNCTION("""COMPUTED_VALUE"""),"")</f>
        <v/>
      </c>
      <c r="K2" s="3" t="str">
        <f>IFERROR(__xludf.DUMMYFUNCTION("""COMPUTED_VALUE"""),"")</f>
        <v/>
      </c>
      <c r="L2" s="3" t="str">
        <f>IFERROR(__xludf.DUMMYFUNCTION("""COMPUTED_VALUE"""),"")</f>
        <v/>
      </c>
      <c r="M2" s="3" t="str">
        <f>IFERROR(__xludf.DUMMYFUNCTION("""COMPUTED_VALUE"""),"")</f>
        <v/>
      </c>
      <c r="N2" s="3" t="str">
        <f>IFERROR(__xludf.DUMMYFUNCTION("""COMPUTED_VALUE"""),"")</f>
        <v/>
      </c>
      <c r="O2" s="3" t="str">
        <f>IFERROR(__xludf.DUMMYFUNCTION("""COMPUTED_VALUE"""),"")</f>
        <v/>
      </c>
      <c r="P2" s="3" t="str">
        <f>IFERROR(__xludf.DUMMYFUNCTION("""COMPUTED_VALUE"""),"")</f>
        <v/>
      </c>
      <c r="Q2" s="3" t="str">
        <f>IFERROR(__xludf.DUMMYFUNCTION("""COMPUTED_VALUE"""),"")</f>
        <v/>
      </c>
      <c r="R2" s="3" t="str">
        <f>IFERROR(__xludf.DUMMYFUNCTION("""COMPUTED_VALUE"""),"")</f>
        <v/>
      </c>
      <c r="S2" s="3" t="str">
        <f>IFERROR(__xludf.DUMMYFUNCTION("""COMPUTED_VALUE"""),"")</f>
        <v/>
      </c>
      <c r="T2" s="3" t="str">
        <f>IFERROR(__xludf.DUMMYFUNCTION("""COMPUTED_VALUE"""),"")</f>
        <v/>
      </c>
      <c r="U2" s="3" t="str">
        <f>IFERROR(__xludf.DUMMYFUNCTION("""COMPUTED_VALUE"""),"")</f>
        <v/>
      </c>
      <c r="V2" s="3" t="str">
        <f>IFERROR(__xludf.DUMMYFUNCTION("""COMPUTED_VALUE"""),"")</f>
        <v/>
      </c>
      <c r="W2" s="3" t="str">
        <f>IFERROR(__xludf.DUMMYFUNCTION("""COMPUTED_VALUE"""),"")</f>
        <v/>
      </c>
      <c r="X2" s="3" t="str">
        <f>IFERROR(__xludf.DUMMYFUNCTION("""COMPUTED_VALUE"""),"")</f>
        <v/>
      </c>
      <c r="Y2" s="3" t="str">
        <f>IFERROR(__xludf.DUMMYFUNCTION("""COMPUTED_VALUE"""),"")</f>
        <v/>
      </c>
      <c r="Z2" s="3" t="str">
        <f>IFERROR(__xludf.DUMMYFUNCTION("""COMPUTED_VALUE"""),"")</f>
        <v/>
      </c>
      <c r="AA2" s="3" t="str">
        <f>IFERROR(__xludf.DUMMYFUNCTION("""COMPUTED_VALUE"""),"")</f>
        <v/>
      </c>
      <c r="AB2" s="3" t="str">
        <f>IFERROR(__xludf.DUMMYFUNCTION("""COMPUTED_VALUE"""),"")</f>
        <v/>
      </c>
      <c r="AC2" s="3" t="str">
        <f>IFERROR(__xludf.DUMMYFUNCTION("""COMPUTED_VALUE"""),"")</f>
        <v/>
      </c>
      <c r="AD2" s="3" t="str">
        <f>IFERROR(__xludf.DUMMYFUNCTION("""COMPUTED_VALUE"""),"")</f>
        <v/>
      </c>
      <c r="AE2" s="3" t="str">
        <f>IFERROR(__xludf.DUMMYFUNCTION("""COMPUTED_VALUE"""),"")</f>
        <v/>
      </c>
      <c r="AF2" s="3" t="str">
        <f>IFERROR(__xludf.DUMMYFUNCTION("""COMPUTED_VALUE"""),"")</f>
        <v/>
      </c>
      <c r="AG2" s="3" t="str">
        <f>IFERROR(__xludf.DUMMYFUNCTION("""COMPUTED_VALUE"""),"")</f>
        <v/>
      </c>
      <c r="AH2" s="3" t="str">
        <f>IFERROR(__xludf.DUMMYFUNCTION("""COMPUTED_VALUE"""),"")</f>
        <v/>
      </c>
      <c r="AI2" s="3" t="str">
        <f>IFERROR(__xludf.DUMMYFUNCTION("""COMPUTED_VALUE"""),"")</f>
        <v/>
      </c>
      <c r="AJ2" s="3" t="str">
        <f>IFERROR(__xludf.DUMMYFUNCTION("""COMPUTED_VALUE"""),"")</f>
        <v/>
      </c>
      <c r="AK2" s="3" t="str">
        <f>IFERROR(__xludf.DUMMYFUNCTION("""COMPUTED_VALUE"""),"")</f>
        <v/>
      </c>
      <c r="AL2" s="1"/>
      <c r="AM2" s="3"/>
      <c r="AN2" s="3"/>
      <c r="AO2" s="3"/>
      <c r="AP2" s="3"/>
      <c r="AQ2" s="3"/>
      <c r="AR2" s="3"/>
      <c r="AS2" s="3"/>
      <c r="AT2" s="3"/>
      <c r="AU2" s="3"/>
      <c r="AV2" s="3"/>
      <c r="AW2" s="3"/>
      <c r="AX2" s="3"/>
      <c r="AY2" s="3"/>
      <c r="AZ2" s="3"/>
      <c r="BA2" s="3"/>
      <c r="BB2" s="3"/>
      <c r="BC2" s="3"/>
    </row>
    <row r="3">
      <c r="A3" t="str">
        <f>IFERROR(__xludf.DUMMYFUNCTION("""COMPUTED_VALUE"""),"")</f>
        <v/>
      </c>
      <c r="B3" t="str">
        <f>IFERROR(__xludf.DUMMYFUNCTION("""COMPUTED_VALUE"""),"")</f>
        <v/>
      </c>
      <c r="C3" t="str">
        <f>IFERROR(__xludf.DUMMYFUNCTION("""COMPUTED_VALUE"""),"")</f>
        <v/>
      </c>
      <c r="D3" t="str">
        <f>IFERROR(__xludf.DUMMYFUNCTION("""COMPUTED_VALUE"""),"")</f>
        <v/>
      </c>
      <c r="E3" t="str">
        <f>IFERROR(__xludf.DUMMYFUNCTION("""COMPUTED_VALUE"""),"")</f>
        <v/>
      </c>
      <c r="F3" t="str">
        <f>IFERROR(__xludf.DUMMYFUNCTION("""COMPUTED_VALUE"""),"")</f>
        <v/>
      </c>
      <c r="G3" t="str">
        <f>IFERROR(__xludf.DUMMYFUNCTION("""COMPUTED_VALUE"""),"")</f>
        <v/>
      </c>
      <c r="H3" t="str">
        <f>IFERROR(__xludf.DUMMYFUNCTION("""COMPUTED_VALUE"""),"")</f>
        <v/>
      </c>
      <c r="I3" t="str">
        <f>IFERROR(__xludf.DUMMYFUNCTION("""COMPUTED_VALUE"""),"")</f>
        <v/>
      </c>
      <c r="J3" t="str">
        <f>IFERROR(__xludf.DUMMYFUNCTION("""COMPUTED_VALUE"""),"")</f>
        <v/>
      </c>
      <c r="K3" t="str">
        <f>IFERROR(__xludf.DUMMYFUNCTION("""COMPUTED_VALUE"""),"")</f>
        <v/>
      </c>
      <c r="L3" t="str">
        <f>IFERROR(__xludf.DUMMYFUNCTION("""COMPUTED_VALUE"""),"")</f>
        <v/>
      </c>
      <c r="M3" t="str">
        <f>IFERROR(__xludf.DUMMYFUNCTION("""COMPUTED_VALUE"""),"")</f>
        <v/>
      </c>
      <c r="N3" t="str">
        <f>IFERROR(__xludf.DUMMYFUNCTION("""COMPUTED_VALUE"""),"")</f>
        <v/>
      </c>
      <c r="O3" t="str">
        <f>IFERROR(__xludf.DUMMYFUNCTION("""COMPUTED_VALUE"""),"")</f>
        <v/>
      </c>
      <c r="P3" t="str">
        <f>IFERROR(__xludf.DUMMYFUNCTION("""COMPUTED_VALUE"""),"")</f>
        <v/>
      </c>
      <c r="Q3" t="str">
        <f>IFERROR(__xludf.DUMMYFUNCTION("""COMPUTED_VALUE"""),"")</f>
        <v/>
      </c>
      <c r="R3" t="str">
        <f>IFERROR(__xludf.DUMMYFUNCTION("""COMPUTED_VALUE"""),"")</f>
        <v/>
      </c>
      <c r="S3" t="str">
        <f>IFERROR(__xludf.DUMMYFUNCTION("""COMPUTED_VALUE"""),"")</f>
        <v/>
      </c>
      <c r="T3" t="str">
        <f>IFERROR(__xludf.DUMMYFUNCTION("""COMPUTED_VALUE"""),"")</f>
        <v/>
      </c>
      <c r="U3" t="str">
        <f>IFERROR(__xludf.DUMMYFUNCTION("""COMPUTED_VALUE"""),"")</f>
        <v/>
      </c>
      <c r="V3" t="str">
        <f>IFERROR(__xludf.DUMMYFUNCTION("""COMPUTED_VALUE"""),"")</f>
        <v/>
      </c>
      <c r="W3" t="str">
        <f>IFERROR(__xludf.DUMMYFUNCTION("""COMPUTED_VALUE"""),"")</f>
        <v/>
      </c>
      <c r="X3" t="str">
        <f>IFERROR(__xludf.DUMMYFUNCTION("""COMPUTED_VALUE"""),"")</f>
        <v/>
      </c>
      <c r="Y3" t="str">
        <f>IFERROR(__xludf.DUMMYFUNCTION("""COMPUTED_VALUE"""),"")</f>
        <v/>
      </c>
      <c r="Z3" t="str">
        <f>IFERROR(__xludf.DUMMYFUNCTION("""COMPUTED_VALUE"""),"")</f>
        <v/>
      </c>
      <c r="AA3" t="str">
        <f>IFERROR(__xludf.DUMMYFUNCTION("""COMPUTED_VALUE"""),"")</f>
        <v/>
      </c>
      <c r="AB3" t="str">
        <f>IFERROR(__xludf.DUMMYFUNCTION("""COMPUTED_VALUE"""),"")</f>
        <v/>
      </c>
      <c r="AC3" t="str">
        <f>IFERROR(__xludf.DUMMYFUNCTION("""COMPUTED_VALUE"""),"")</f>
        <v/>
      </c>
      <c r="AD3" t="str">
        <f>IFERROR(__xludf.DUMMYFUNCTION("""COMPUTED_VALUE"""),"")</f>
        <v/>
      </c>
      <c r="AE3" t="str">
        <f>IFERROR(__xludf.DUMMYFUNCTION("""COMPUTED_VALUE"""),"")</f>
        <v/>
      </c>
      <c r="AF3" t="str">
        <f>IFERROR(__xludf.DUMMYFUNCTION("""COMPUTED_VALUE"""),"")</f>
        <v/>
      </c>
      <c r="AG3" t="str">
        <f>IFERROR(__xludf.DUMMYFUNCTION("""COMPUTED_VALUE"""),"")</f>
        <v/>
      </c>
      <c r="AH3" t="str">
        <f>IFERROR(__xludf.DUMMYFUNCTION("""COMPUTED_VALUE"""),"")</f>
        <v/>
      </c>
      <c r="AI3" t="str">
        <f>IFERROR(__xludf.DUMMYFUNCTION("""COMPUTED_VALUE"""),"")</f>
        <v/>
      </c>
      <c r="AJ3" t="str">
        <f>IFERROR(__xludf.DUMMYFUNCTION("""COMPUTED_VALUE"""),"")</f>
        <v/>
      </c>
      <c r="AK3" s="3" t="str">
        <f>IFERROR(__xludf.DUMMYFUNCTION("""COMPUTED_VALUE"""),"")</f>
        <v/>
      </c>
    </row>
    <row r="4">
      <c r="A4" t="str">
        <f>IFERROR(__xludf.DUMMYFUNCTION("""COMPUTED_VALUE"""),"")</f>
        <v/>
      </c>
      <c r="B4" t="str">
        <f>IFERROR(__xludf.DUMMYFUNCTION("""COMPUTED_VALUE"""),"")</f>
        <v/>
      </c>
      <c r="C4" t="str">
        <f>IFERROR(__xludf.DUMMYFUNCTION("""COMPUTED_VALUE"""),"")</f>
        <v/>
      </c>
      <c r="D4" t="str">
        <f>IFERROR(__xludf.DUMMYFUNCTION("""COMPUTED_VALUE"""),"")</f>
        <v/>
      </c>
      <c r="E4" t="str">
        <f>IFERROR(__xludf.DUMMYFUNCTION("""COMPUTED_VALUE"""),"")</f>
        <v/>
      </c>
      <c r="F4" t="str">
        <f>IFERROR(__xludf.DUMMYFUNCTION("""COMPUTED_VALUE"""),"")</f>
        <v/>
      </c>
      <c r="G4" t="str">
        <f>IFERROR(__xludf.DUMMYFUNCTION("""COMPUTED_VALUE"""),"")</f>
        <v/>
      </c>
      <c r="H4" t="str">
        <f>IFERROR(__xludf.DUMMYFUNCTION("""COMPUTED_VALUE"""),"")</f>
        <v/>
      </c>
      <c r="I4" t="str">
        <f>IFERROR(__xludf.DUMMYFUNCTION("""COMPUTED_VALUE"""),"")</f>
        <v/>
      </c>
      <c r="J4" t="str">
        <f>IFERROR(__xludf.DUMMYFUNCTION("""COMPUTED_VALUE"""),"")</f>
        <v/>
      </c>
      <c r="K4" t="str">
        <f>IFERROR(__xludf.DUMMYFUNCTION("""COMPUTED_VALUE"""),"")</f>
        <v/>
      </c>
      <c r="L4" t="str">
        <f>IFERROR(__xludf.DUMMYFUNCTION("""COMPUTED_VALUE"""),"")</f>
        <v/>
      </c>
      <c r="M4" t="str">
        <f>IFERROR(__xludf.DUMMYFUNCTION("""COMPUTED_VALUE"""),"")</f>
        <v/>
      </c>
      <c r="N4" t="str">
        <f>IFERROR(__xludf.DUMMYFUNCTION("""COMPUTED_VALUE"""),"")</f>
        <v/>
      </c>
      <c r="O4" t="str">
        <f>IFERROR(__xludf.DUMMYFUNCTION("""COMPUTED_VALUE"""),"")</f>
        <v/>
      </c>
      <c r="P4" t="str">
        <f>IFERROR(__xludf.DUMMYFUNCTION("""COMPUTED_VALUE"""),"")</f>
        <v/>
      </c>
      <c r="Q4" t="str">
        <f>IFERROR(__xludf.DUMMYFUNCTION("""COMPUTED_VALUE"""),"")</f>
        <v/>
      </c>
      <c r="R4" t="str">
        <f>IFERROR(__xludf.DUMMYFUNCTION("""COMPUTED_VALUE"""),"")</f>
        <v/>
      </c>
      <c r="S4" t="str">
        <f>IFERROR(__xludf.DUMMYFUNCTION("""COMPUTED_VALUE"""),"")</f>
        <v/>
      </c>
      <c r="T4" t="str">
        <f>IFERROR(__xludf.DUMMYFUNCTION("""COMPUTED_VALUE"""),"")</f>
        <v/>
      </c>
      <c r="U4" t="str">
        <f>IFERROR(__xludf.DUMMYFUNCTION("""COMPUTED_VALUE"""),"")</f>
        <v/>
      </c>
      <c r="V4" t="str">
        <f>IFERROR(__xludf.DUMMYFUNCTION("""COMPUTED_VALUE"""),"")</f>
        <v/>
      </c>
      <c r="W4" t="str">
        <f>IFERROR(__xludf.DUMMYFUNCTION("""COMPUTED_VALUE"""),"")</f>
        <v/>
      </c>
      <c r="X4" t="str">
        <f>IFERROR(__xludf.DUMMYFUNCTION("""COMPUTED_VALUE"""),"")</f>
        <v/>
      </c>
      <c r="Y4" t="str">
        <f>IFERROR(__xludf.DUMMYFUNCTION("""COMPUTED_VALUE"""),"")</f>
        <v/>
      </c>
      <c r="Z4" t="str">
        <f>IFERROR(__xludf.DUMMYFUNCTION("""COMPUTED_VALUE"""),"")</f>
        <v/>
      </c>
      <c r="AA4" t="str">
        <f>IFERROR(__xludf.DUMMYFUNCTION("""COMPUTED_VALUE"""),"")</f>
        <v/>
      </c>
      <c r="AB4" t="str">
        <f>IFERROR(__xludf.DUMMYFUNCTION("""COMPUTED_VALUE"""),"")</f>
        <v/>
      </c>
      <c r="AC4" t="str">
        <f>IFERROR(__xludf.DUMMYFUNCTION("""COMPUTED_VALUE"""),"")</f>
        <v/>
      </c>
      <c r="AD4" t="str">
        <f>IFERROR(__xludf.DUMMYFUNCTION("""COMPUTED_VALUE"""),"")</f>
        <v/>
      </c>
      <c r="AE4" t="str">
        <f>IFERROR(__xludf.DUMMYFUNCTION("""COMPUTED_VALUE"""),"")</f>
        <v/>
      </c>
      <c r="AF4" t="str">
        <f>IFERROR(__xludf.DUMMYFUNCTION("""COMPUTED_VALUE"""),"")</f>
        <v/>
      </c>
      <c r="AG4" t="str">
        <f>IFERROR(__xludf.DUMMYFUNCTION("""COMPUTED_VALUE"""),"")</f>
        <v/>
      </c>
      <c r="AH4" t="str">
        <f>IFERROR(__xludf.DUMMYFUNCTION("""COMPUTED_VALUE"""),"")</f>
        <v/>
      </c>
      <c r="AI4" t="str">
        <f>IFERROR(__xludf.DUMMYFUNCTION("""COMPUTED_VALUE"""),"")</f>
        <v/>
      </c>
      <c r="AJ4" t="str">
        <f>IFERROR(__xludf.DUMMYFUNCTION("""COMPUTED_VALUE"""),"")</f>
        <v/>
      </c>
      <c r="AK4" s="3" t="str">
        <f>IFERROR(__xludf.DUMMYFUNCTION("""COMPUTED_VALUE"""),"")</f>
        <v/>
      </c>
    </row>
    <row r="5">
      <c r="A5" s="5">
        <f>IFERROR(__xludf.DUMMYFUNCTION("""COMPUTED_VALUE"""),43570.74400369213)</f>
        <v>43570.744</v>
      </c>
      <c r="B5" t="str">
        <f>IFERROR(__xludf.DUMMYFUNCTION("""COMPUTED_VALUE"""),"Consensus Networks")</f>
        <v>Consensus Networks</v>
      </c>
      <c r="C5" t="str">
        <f>IFERROR(__xludf.DUMMYFUNCTION("""COMPUTED_VALUE"""),"United States")</f>
        <v>United States</v>
      </c>
      <c r="D5" t="str">
        <f>IFERROR(__xludf.DUMMYFUNCTION("""COMPUTED_VALUE"""),"South Bend")</f>
        <v>South Bend</v>
      </c>
      <c r="E5" t="str">
        <f>IFERROR(__xludf.DUMMYFUNCTION("""COMPUTED_VALUE"""),"Union Station Data Center, 506 W. South St.")</f>
        <v>Union Station Data Center, 506 W. South St.</v>
      </c>
      <c r="F5" t="str">
        <f>IFERROR(__xludf.DUMMYFUNCTION("""COMPUTED_VALUE"""),"N/A")</f>
        <v>N/A</v>
      </c>
      <c r="G5" t="str">
        <f>IFERROR(__xludf.DUMMYFUNCTION("""COMPUTED_VALUE"""),"N/A")</f>
        <v>N/A</v>
      </c>
      <c r="H5" t="str">
        <f>IFERROR(__xludf.DUMMYFUNCTION("""COMPUTED_VALUE"""),"United States")</f>
        <v>United States</v>
      </c>
      <c r="I5" t="str">
        <f>IFERROR(__xludf.DUMMYFUNCTION("""COMPUTED_VALUE"""),"Indianapolis")</f>
        <v>Indianapolis</v>
      </c>
      <c r="J5" t="str">
        <f>IFERROR(__xludf.DUMMYFUNCTION("""COMPUTED_VALUE"""),"Global Access Point Indianapolis Data Center, 800 Henry St.")</f>
        <v>Global Access Point Indianapolis Data Center, 800 Henry St.</v>
      </c>
      <c r="K5" t="str">
        <f>IFERROR(__xludf.DUMMYFUNCTION("""COMPUTED_VALUE"""),"N/A")</f>
        <v>N/A</v>
      </c>
      <c r="L5" t="str">
        <f>IFERROR(__xludf.DUMMYFUNCTION("""COMPUTED_VALUE"""),"N/A")</f>
        <v>N/A</v>
      </c>
      <c r="M5" t="str">
        <f>IFERROR(__xludf.DUMMYFUNCTION("""COMPUTED_VALUE"""),"No")</f>
        <v>No</v>
      </c>
      <c r="N5" t="str">
        <f>IFERROR(__xludf.DUMMYFUNCTION("""COMPUTED_VALUE"""),"Indianapolis: Dell PowerEdge, 3.0Ghz 4 Cores, 400Gb SSD, 32GB RAM
South Bend: Dell PowerEdge, designed to be scalable for long-term usage. Expandable RAM and storage. 2.3Ghz (4 cores, scalable), Tiered SAN SSD storage (RAID 5) &gt;500GB, 32 GB RAM (scalable)"&amp;".
In addition we will have VM ware for backups and brainswaps. ")</f>
        <v>Indianapolis: Dell PowerEdge, 3.0Ghz 4 Cores, 400Gb SSD, 32GB RAM
South Bend: Dell PowerEdge, designed to be scalable for long-term usage. Expandable RAM and storage. 2.3Ghz (4 cores, scalable), Tiered SAN SSD storage (RAID 5) &gt;500GB, 32 GB RAM (scalable).
In addition we will have VM ware for backups and brainswaps. </v>
      </c>
      <c r="O5">
        <f>IFERROR(__xludf.DUMMYFUNCTION("""COMPUTED_VALUE"""),4.0)</f>
        <v>4</v>
      </c>
      <c r="P5" t="str">
        <f>IFERROR(__xludf.DUMMYFUNCTION("""COMPUTED_VALUE"""),"Intel Xeon 
Indianapolis 3Ghz
South Bend 2.3Ghz")</f>
        <v>Intel Xeon 
Indianapolis 3Ghz
South Bend 2.3Ghz</v>
      </c>
      <c r="Q5" t="str">
        <f>IFERROR(__xludf.DUMMYFUNCTION("""COMPUTED_VALUE"""),"32GB")</f>
        <v>32GB</v>
      </c>
      <c r="R5" t="str">
        <f>IFERROR(__xludf.DUMMYFUNCTION("""COMPUTED_VALUE"""),"Yes")</f>
        <v>Yes</v>
      </c>
      <c r="S5" t="str">
        <f>IFERROR(__xludf.DUMMYFUNCTION("""COMPUTED_VALUE"""),"Tiered SAN SSD storage (RAID 5) &gt;500GB")</f>
        <v>Tiered SAN SSD storage (RAID 5) &gt;500GB</v>
      </c>
      <c r="T5" t="str">
        <f>IFERROR(__xludf.DUMMYFUNCTION("""COMPUTED_VALUE"""),"SSD")</f>
        <v>SSD</v>
      </c>
      <c r="U5" t="str">
        <f>IFERROR(__xludf.DUMMYFUNCTION("""COMPUTED_VALUE"""),"2TB (we'll allocate storage to the Factom db as needed)")</f>
        <v>2TB (we'll allocate storage to the Factom db as needed)</v>
      </c>
      <c r="V5" t="str">
        <f>IFERROR(__xludf.DUMMYFUNCTION("""COMPUTED_VALUE"""),"Yes")</f>
        <v>Yes</v>
      </c>
      <c r="W5" t="str">
        <f>IFERROR(__xludf.DUMMYFUNCTION("""COMPUTED_VALUE"""),"100MB today (hardware designed for 1GB), will scale up as bandwidth is required")</f>
        <v>100MB today (hardware designed for 1GB), will scale up as bandwidth is required</v>
      </c>
      <c r="X5" t="str">
        <f>IFERROR(__xludf.DUMMYFUNCTION("""COMPUTED_VALUE"""),"5: Nathan, Nick, Connor, Shane, Thomas")</f>
        <v>5: Nathan, Nick, Connor, Shane, Thomas</v>
      </c>
      <c r="Y5">
        <f>IFERROR(__xludf.DUMMYFUNCTION("""COMPUTED_VALUE"""),30.0)</f>
        <v>30</v>
      </c>
      <c r="Z5" t="str">
        <f>IFERROR(__xludf.DUMMYFUNCTION("""COMPUTED_VALUE"""),"Shane - 10 years of full data center management. Built and operated one of the top 40 data centers/carrier hotels in the United States. Built multiple data center environments for multiple Fortune 500 companies including some of the largest cloud players."&amp;" 
Nick - 15 years, utilized Cisco, VMWare, Microsoft and EMC as well as implemented innovative solutions using commodity hardware, Private, Public, Hybrid Cloud environments (Azure/AWS), Linux Systems
Nathan, Connor, and Thomas are continuing to build the"&amp;"ir expertise in server management, cloud infrastructure, SysAdmin, and K8s. Nathan and Connor have been managing servers for over a year each. Thomas has 5 years of experience in cloud and K8 environments.")</f>
        <v>Shane - 10 years of full data center management. Built and operated one of the top 40 data centers/carrier hotels in the United States. Built multiple data center environments for multiple Fortune 500 companies including some of the largest cloud players. 
Nick - 15 years, utilized Cisco, VMWare, Microsoft and EMC as well as implemented innovative solutions using commodity hardware, Private, Public, Hybrid Cloud environments (Azure/AWS), Linux Systems
Nathan, Connor, and Thomas are continuing to build their expertise in server management, cloud infrastructure, SysAdmin, and K8s. Nathan and Connor have been managing servers for over a year each. Thomas has 5 years of experience in cloud and K8 environments.</v>
      </c>
      <c r="AA5" t="str">
        <f>IFERROR(__xludf.DUMMYFUNCTION("""COMPUTED_VALUE"""),"Livepeer, IoTeX, Cosmos, Ethereum (geth), Hyperledger Fabric")</f>
        <v>Livepeer, IoTeX, Cosmos, Ethereum (geth), Hyperledger Fabric</v>
      </c>
      <c r="AB5" t="str">
        <f>IFERROR(__xludf.DUMMYFUNCTION("""COMPUTED_VALUE"""),"No")</f>
        <v>No</v>
      </c>
      <c r="AC5" t="str">
        <f>IFERROR(__xludf.DUMMYFUNCTION("""COMPUTED_VALUE"""),"No")</f>
        <v>No</v>
      </c>
      <c r="AD5" t="str">
        <f>IFERROR(__xludf.DUMMYFUNCTION("""COMPUTED_VALUE"""),"On call personnel will utilize a VPC with 2FA and necessary credentials for login. We use SSH keypairs vice passwords for authentication. We'll utilize a bastion server as a secure access backup in case the VPC fails. SSH keypairs and 2FA information are "&amp;"stored on secure hardware devices.")</f>
        <v>On call personnel will utilize a VPC with 2FA and necessary credentials for login. We use SSH keypairs vice passwords for authentication. We'll utilize a bastion server as a secure access backup in case the VPC fails. SSH keypairs and 2FA information are stored on secure hardware devices.</v>
      </c>
      <c r="AE5" t="str">
        <f>IFERROR(__xludf.DUMMYFUNCTION("""COMPUTED_VALUE"""),"Faults (or an unscheduled restart) will proceed through an escalation chain and be dealt with quickly and appropriately (no matter what time). We'll have someone on call at all times with appropriate training and credentialing to immediately access the se"&amp;"rver and make upgrades/changes as needed.")</f>
        <v>Faults (or an unscheduled restart) will proceed through an escalation chain and be dealt with quickly and appropriately (no matter what time). We'll have someone on call at all times with appropriate training and credentialing to immediately access the server and make upgrades/changes as needed.</v>
      </c>
      <c r="AF5" t="str">
        <f>IFERROR(__xludf.DUMMYFUNCTION("""COMPUTED_VALUE"""),"We practice all pillars of Cyber Security including concepts of least privilege, ensuring Biometric Access Security, and 24/7 security monitoring at data centers where we host. Our System Security Plan is designed for FedRAMP compliance. Additionally, we "&amp;"will be using a powerful Network Security Firewall Appliance for each of our servers to ensure maximum protection. We know that some ANOs use sentry nodes and we've built some expertise using sentry nodes for the Cosmos protocol, where they're required. T"&amp;"his is something we'll consider, but there are other aspects of the Factom architecture that may make sentry nodes unnecessary and sentry nodes do result in higher latencies. We'll also deploy HSM modules for secure key management.")</f>
        <v>We practice all pillars of Cyber Security including concepts of least privilege, ensuring Biometric Access Security, and 24/7 security monitoring at data centers where we host. Our System Security Plan is designed for FedRAMP compliance. Additionally, we will be using a powerful Network Security Firewall Appliance for each of our servers to ensure maximum protection. We know that some ANOs use sentry nodes and we've built some expertise using sentry nodes for the Cosmos protocol, where they're required. This is something we'll consider, but there are other aspects of the Factom architecture that may make sentry nodes unnecessary and sentry nodes do result in higher latencies. We'll also deploy HSM modules for secure key management.</v>
      </c>
      <c r="AG5" t="str">
        <f>IFERROR(__xludf.DUMMYFUNCTION("""COMPUTED_VALUE"""),"We'll have a duty roster to manage personnel and ensure someone is on call at all times. We've also set up (thank you to the community!) The Discord bot and Grafana tools for monitoring and alerts. We'll also have our own hardware monitoring tools to ensu"&amp;"re hardware integrity. ")</f>
        <v>We'll have a duty roster to manage personnel and ensure someone is on call at all times. We've also set up (thank you to the community!) The Discord bot and Grafana tools for monitoring and alerts. We'll also have our own hardware monitoring tools to ensure hardware integrity. </v>
      </c>
      <c r="AH5" t="str">
        <f>IFERROR(__xludf.DUMMYFUNCTION("""COMPUTED_VALUE"""),"We'll be running production level hardware in Tier 4, geographically separate datacenters with full backup power, and restricted access. We believe in at least two of everything for redundancy, so we'll have at least one full backup node for each of our r"&amp;"unning nodes running in parallel and cloud backups. We're also looking at a multi data center cluster deployment, with backup nodes spread across 3 or more data centers for maximum reliability. We won't be doing this in the next 6 months however, we expec"&amp;"t, as adoption rises, to build this out in a year to year and a half.")</f>
        <v>We'll be running production level hardware in Tier 4, geographically separate datacenters with full backup power, and restricted access. We believe in at least two of everything for redundancy, so we'll have at least one full backup node for each of our running nodes running in parallel and cloud backups. We're also looking at a multi data center cluster deployment, with backup nodes spread across 3 or more data centers for maximum reliability. We won't be doing this in the next 6 months however, we expect, as adoption rises, to build this out in a year to year and a half.</v>
      </c>
      <c r="AI5" t="str">
        <f>IFERROR(__xludf.DUMMYFUNCTION("""COMPUTED_VALUE"""),"24/7")</f>
        <v>24/7</v>
      </c>
      <c r="AJ5" s="6">
        <f>IFERROR(__xludf.DUMMYFUNCTION("""COMPUTED_VALUE"""),0.5)</f>
        <v>0.5</v>
      </c>
      <c r="AK5" s="7">
        <f>IFERROR(__xludf.DUMMYFUNCTION("""COMPUTED_VALUE"""),0.5)</f>
        <v>0.5</v>
      </c>
      <c r="AL5" s="8" t="s">
        <v>40</v>
      </c>
      <c r="AM5" s="9" t="str">
        <f>HYPERLINK("https://drive.google.com/open?id=1p9MjyEtSfJy27WdmK4Ue52b02vDSEMmI","Template for PDF output ANO selection - Guides.pdf")</f>
        <v>Template for PDF output ANO selection - Guides.pdf</v>
      </c>
    </row>
    <row r="6">
      <c r="A6" s="5">
        <f>IFERROR(__xludf.DUMMYFUNCTION("""COMPUTED_VALUE"""),43579.434848495366)</f>
        <v>43579.43485</v>
      </c>
      <c r="B6" t="str">
        <f>IFERROR(__xludf.DUMMYFUNCTION("""COMPUTED_VALUE"""),"HashQuark")</f>
        <v>HashQuark</v>
      </c>
      <c r="C6" t="str">
        <f>IFERROR(__xludf.DUMMYFUNCTION("""COMPUTED_VALUE"""),"China")</f>
        <v>China</v>
      </c>
      <c r="D6" t="str">
        <f>IFERROR(__xludf.DUMMYFUNCTION("""COMPUTED_VALUE"""),"HongKong")</f>
        <v>HongKong</v>
      </c>
      <c r="E6" t="str">
        <f>IFERROR(__xludf.DUMMYFUNCTION("""COMPUTED_VALUE"""),"Ucloud")</f>
        <v>Ucloud</v>
      </c>
      <c r="F6" t="str">
        <f>IFERROR(__xludf.DUMMYFUNCTION("""COMPUTED_VALUE"""),"Ucloud")</f>
        <v>Ucloud</v>
      </c>
      <c r="G6" t="str">
        <f>IFERROR(__xludf.DUMMYFUNCTION("""COMPUTED_VALUE"""),"HongKong Zone B")</f>
        <v>HongKong Zone B</v>
      </c>
      <c r="H6" t="str">
        <f>IFERROR(__xludf.DUMMYFUNCTION("""COMPUTED_VALUE"""),"China")</f>
        <v>China</v>
      </c>
      <c r="I6" t="str">
        <f>IFERROR(__xludf.DUMMYFUNCTION("""COMPUTED_VALUE"""),"HongKong")</f>
        <v>HongKong</v>
      </c>
      <c r="J6" t="str">
        <f>IFERROR(__xludf.DUMMYFUNCTION("""COMPUTED_VALUE"""),"Ucloud")</f>
        <v>Ucloud</v>
      </c>
      <c r="K6" t="str">
        <f>IFERROR(__xludf.DUMMYFUNCTION("""COMPUTED_VALUE"""),"Ucloud")</f>
        <v>Ucloud</v>
      </c>
      <c r="L6" t="str">
        <f>IFERROR(__xludf.DUMMYFUNCTION("""COMPUTED_VALUE"""),"HongKong Zone B")</f>
        <v>HongKong Zone B</v>
      </c>
      <c r="M6" t="str">
        <f>IFERROR(__xludf.DUMMYFUNCTION("""COMPUTED_VALUE"""),"Yes")</f>
        <v>Yes</v>
      </c>
      <c r="N6" t="str">
        <f>IFERROR(__xludf.DUMMYFUNCTION("""COMPUTED_VALUE"""),"several follower nodes currently on line were planned to become authority nodes")</f>
        <v>several follower nodes currently on line were planned to become authority nodes</v>
      </c>
      <c r="O6" t="str">
        <f>IFERROR(__xludf.DUMMYFUNCTION("""COMPUTED_VALUE"""),"8 cores")</f>
        <v>8 cores</v>
      </c>
      <c r="P6" t="str">
        <f>IFERROR(__xludf.DUMMYFUNCTION("""COMPUTED_VALUE"""),"Intel V4 CPU (Broadwell), 2200 MHz")</f>
        <v>Intel V4 CPU (Broadwell), 2200 MHz</v>
      </c>
      <c r="Q6" t="str">
        <f>IFERROR(__xludf.DUMMYFUNCTION("""COMPUTED_VALUE"""),"32GB")</f>
        <v>32GB</v>
      </c>
      <c r="R6" t="str">
        <f>IFERROR(__xludf.DUMMYFUNCTION("""COMPUTED_VALUE"""),"Yes")</f>
        <v>Yes</v>
      </c>
      <c r="S6" t="str">
        <f>IFERROR(__xludf.DUMMYFUNCTION("""COMPUTED_VALUE"""),"normal disk stroage")</f>
        <v>normal disk stroage</v>
      </c>
      <c r="T6" t="str">
        <f>IFERROR(__xludf.DUMMYFUNCTION("""COMPUTED_VALUE"""),"SSD")</f>
        <v>SSD</v>
      </c>
      <c r="U6" t="str">
        <f>IFERROR(__xludf.DUMMYFUNCTION("""COMPUTED_VALUE"""),"1000 GB")</f>
        <v>1000 GB</v>
      </c>
      <c r="V6" t="str">
        <f>IFERROR(__xludf.DUMMYFUNCTION("""COMPUTED_VALUE"""),"Yes")</f>
        <v>Yes</v>
      </c>
      <c r="W6" t="str">
        <f>IFERROR(__xludf.DUMMYFUNCTION("""COMPUTED_VALUE"""),"800 Mbit")</f>
        <v>800 Mbit</v>
      </c>
      <c r="X6">
        <f>IFERROR(__xludf.DUMMYFUNCTION("""COMPUTED_VALUE"""),7.0)</f>
        <v>7</v>
      </c>
      <c r="Y6">
        <f>IFERROR(__xludf.DUMMYFUNCTION("""COMPUTED_VALUE"""),30.0)</f>
        <v>30</v>
      </c>
      <c r="Z6" t="str">
        <f>IFERROR(__xludf.DUMMYFUNCTION("""COMPUTED_VALUE"""),"more than 300")</f>
        <v>more than 300</v>
      </c>
      <c r="AA6" t="str">
        <f>IFERROR(__xludf.DUMMYFUNCTION("""COMPUTED_VALUE"""),"Cosmos, IRISnet, Qtum, VeChain, V systems, Genaro Network, CyberMiles")</f>
        <v>Cosmos, IRISnet, Qtum, VeChain, V systems, Genaro Network, CyberMiles</v>
      </c>
      <c r="AB6" t="str">
        <f>IFERROR(__xludf.DUMMYFUNCTION("""COMPUTED_VALUE"""),"Yes")</f>
        <v>Yes</v>
      </c>
      <c r="AC6" t="str">
        <f>IFERROR(__xludf.DUMMYFUNCTION("""COMPUTED_VALUE"""),"Yes")</f>
        <v>Yes</v>
      </c>
      <c r="AD6" t="str">
        <f>IFERROR(__xludf.DUMMYFUNCTION("""COMPUTED_VALUE"""),"By use the administrative console or other administrative tools to administer nodes and node resources")</f>
        <v>By use the administrative console or other administrative tools to administer nodes and node resources</v>
      </c>
      <c r="AE6" t="str">
        <f>IFERROR(__xludf.DUMMYFUNCTION("""COMPUTED_VALUE"""),"Switch to the alternate service first, query the reason for triggering the restart and recovery in time.")</f>
        <v>Switch to the alternate service first, query the reason for triggering the restart and recovery in time.</v>
      </c>
      <c r="AF6" t="str">
        <f>IFERROR(__xludf.DUMMYFUNCTION("""COMPUTED_VALUE"""),"Setting up SSH key authentication and disable password-based authentication.
File Auditing and Intrusion Detection Systems.")</f>
        <v>Setting up SSH key authentication and disable password-based authentication.
File Auditing and Intrusion Detection Systems.</v>
      </c>
      <c r="AG6" t="str">
        <f>IFERROR(__xludf.DUMMYFUNCTION("""COMPUTED_VALUE"""),"Use Zabbix Email Alerts to monitor our infrastructure and send mail reports in time. ")</f>
        <v>Use Zabbix Email Alerts to monitor our infrastructure and send mail reports in time. </v>
      </c>
      <c r="AH6" t="str">
        <f>IFERROR(__xludf.DUMMYFUNCTION("""COMPUTED_VALUE"""),"High-Performance, High-Availability,High-Concurrency, High-Scalability, High-Maintainability")</f>
        <v>High-Performance, High-Availability,High-Concurrency, High-Scalability, High-Maintainability</v>
      </c>
      <c r="AI6" t="str">
        <f>IFERROR(__xludf.DUMMYFUNCTION("""COMPUTED_VALUE"""),"The first is planned preventive maintenance, which is scheduled maintenance aimed at repairing assets before they fail.The second is planned and unscheduled maintenance, which is based on having a strategy in place to repair or replace an asset in an hour"&amp;" when it fails. ")</f>
        <v>The first is planned preventive maintenance, which is scheduled maintenance aimed at repairing assets before they fail.The second is planned and unscheduled maintenance, which is based on having a strategy in place to repair or replace an asset in an hour when it fails. </v>
      </c>
      <c r="AJ6" s="6">
        <f>IFERROR(__xludf.DUMMYFUNCTION("""COMPUTED_VALUE"""),0.6)</f>
        <v>0.6</v>
      </c>
      <c r="AK6" s="7">
        <f>IFERROR(__xludf.DUMMYFUNCTION("""COMPUTED_VALUE"""),0.6)</f>
        <v>0.6</v>
      </c>
      <c r="AL6" s="8" t="s">
        <v>41</v>
      </c>
      <c r="AM6" s="9" t="str">
        <f>HYPERLINK("https://drive.google.com/open?id=1ZhC_kbe9LgLRoX_-dMm98DSwzBNCcY7C","Template for PDF output ANO selection - Guides.pdf")</f>
        <v>Template for PDF output ANO selection - Guides.pdf</v>
      </c>
    </row>
    <row r="7">
      <c r="A7" s="5">
        <f>IFERROR(__xludf.DUMMYFUNCTION("""COMPUTED_VALUE"""),43582.563733703704)</f>
        <v>43582.56373</v>
      </c>
      <c r="B7" t="str">
        <f>IFERROR(__xludf.DUMMYFUNCTION("""COMPUTED_VALUE"""),"BlockchainArabia")</f>
        <v>BlockchainArabia</v>
      </c>
      <c r="C7" t="str">
        <f>IFERROR(__xludf.DUMMYFUNCTION("""COMPUTED_VALUE"""),"Can be located in Mena , or in Germany ")</f>
        <v>Can be located in Mena , or in Germany </v>
      </c>
      <c r="D7" t="str">
        <f>IFERROR(__xludf.DUMMYFUNCTION("""COMPUTED_VALUE"""),"Bahrain / Saudi Arabia / Bayern ")</f>
        <v>Bahrain / Saudi Arabia / Bayern </v>
      </c>
      <c r="E7" t="str">
        <f>IFERROR(__xludf.DUMMYFUNCTION("""COMPUTED_VALUE"""),"")</f>
        <v/>
      </c>
      <c r="F7" t="str">
        <f>IFERROR(__xludf.DUMMYFUNCTION("""COMPUTED_VALUE"""),"")</f>
        <v/>
      </c>
      <c r="G7" t="str">
        <f>IFERROR(__xludf.DUMMYFUNCTION("""COMPUTED_VALUE"""),"")</f>
        <v/>
      </c>
      <c r="H7" t="str">
        <f>IFERROR(__xludf.DUMMYFUNCTION("""COMPUTED_VALUE"""),"Can be located in Mena , or in Germany ")</f>
        <v>Can be located in Mena , or in Germany </v>
      </c>
      <c r="I7" t="str">
        <f>IFERROR(__xludf.DUMMYFUNCTION("""COMPUTED_VALUE"""),"Bahrain / Saudi Arabia / Bayern ")</f>
        <v>Bahrain / Saudi Arabia / Bayern </v>
      </c>
      <c r="J7" t="str">
        <f>IFERROR(__xludf.DUMMYFUNCTION("""COMPUTED_VALUE"""),"")</f>
        <v/>
      </c>
      <c r="K7" t="str">
        <f>IFERROR(__xludf.DUMMYFUNCTION("""COMPUTED_VALUE"""),"")</f>
        <v/>
      </c>
      <c r="L7" t="str">
        <f>IFERROR(__xludf.DUMMYFUNCTION("""COMPUTED_VALUE"""),"")</f>
        <v/>
      </c>
      <c r="M7" t="str">
        <f>IFERROR(__xludf.DUMMYFUNCTION("""COMPUTED_VALUE"""),"No")</f>
        <v>No</v>
      </c>
      <c r="N7" t="str">
        <f>IFERROR(__xludf.DUMMYFUNCTION("""COMPUTED_VALUE"""),"Ubuntu , Centos , Docker")</f>
        <v>Ubuntu , Centos , Docker</v>
      </c>
      <c r="O7" t="str">
        <f>IFERROR(__xludf.DUMMYFUNCTION("""COMPUTED_VALUE"""),"8-16")</f>
        <v>8-16</v>
      </c>
      <c r="P7" t="str">
        <f>IFERROR(__xludf.DUMMYFUNCTION("""COMPUTED_VALUE"""),"i9-9900K &amp; Clockspeed: 3.6 GHz Turbo Speed: 5.0 GHz")</f>
        <v>i9-9900K &amp; Clockspeed: 3.6 GHz Turbo Speed: 5.0 GHz</v>
      </c>
      <c r="Q7" t="str">
        <f>IFERROR(__xludf.DUMMYFUNCTION("""COMPUTED_VALUE"""),"64 GB")</f>
        <v>64 GB</v>
      </c>
      <c r="R7" t="str">
        <f>IFERROR(__xludf.DUMMYFUNCTION("""COMPUTED_VALUE"""),"as mush we need")</f>
        <v>as mush we need</v>
      </c>
      <c r="S7" t="str">
        <f>IFERROR(__xludf.DUMMYFUNCTION("""COMPUTED_VALUE"""),"Raid 10 for SSD , or 1 for NVME")</f>
        <v>Raid 10 for SSD , or 1 for NVME</v>
      </c>
      <c r="T7" t="str">
        <f>IFERROR(__xludf.DUMMYFUNCTION("""COMPUTED_VALUE"""),"SSD/NVME")</f>
        <v>SSD/NVME</v>
      </c>
      <c r="U7" t="str">
        <f>IFERROR(__xludf.DUMMYFUNCTION("""COMPUTED_VALUE"""),"1TB can be more")</f>
        <v>1TB can be more</v>
      </c>
      <c r="V7" t="str">
        <f>IFERROR(__xludf.DUMMYFUNCTION("""COMPUTED_VALUE"""),"Yes")</f>
        <v>Yes</v>
      </c>
      <c r="W7" t="str">
        <f>IFERROR(__xludf.DUMMYFUNCTION("""COMPUTED_VALUE"""),"1 Gbps")</f>
        <v>1 Gbps</v>
      </c>
      <c r="X7">
        <f>IFERROR(__xludf.DUMMYFUNCTION("""COMPUTED_VALUE"""),1.0)</f>
        <v>1</v>
      </c>
      <c r="Y7">
        <f>IFERROR(__xludf.DUMMYFUNCTION("""COMPUTED_VALUE"""),10.0)</f>
        <v>10</v>
      </c>
      <c r="Z7">
        <f>IFERROR(__xludf.DUMMYFUNCTION("""COMPUTED_VALUE"""),47.0)</f>
        <v>47</v>
      </c>
      <c r="AA7" t="str">
        <f>IFERROR(__xludf.DUMMYFUNCTION("""COMPUTED_VALUE"""),"Yes, TCP")</f>
        <v>Yes, TCP</v>
      </c>
      <c r="AB7" t="str">
        <f>IFERROR(__xludf.DUMMYFUNCTION("""COMPUTED_VALUE"""),"Yes")</f>
        <v>Yes</v>
      </c>
      <c r="AC7" t="str">
        <f>IFERROR(__xludf.DUMMYFUNCTION("""COMPUTED_VALUE"""),"Yes")</f>
        <v>Yes</v>
      </c>
      <c r="AD7" t="str">
        <f>IFERROR(__xludf.DUMMYFUNCTION("""COMPUTED_VALUE"""),"We are working with Game servers , so we are always on")</f>
        <v>We are working with Game servers , so we are always on</v>
      </c>
      <c r="AE7" t="str">
        <f>IFERROR(__xludf.DUMMYFUNCTION("""COMPUTED_VALUE"""),"Failover plan , with full redundancy")</f>
        <v>Failover plan , with full redundancy</v>
      </c>
      <c r="AF7" t="str">
        <f>IFERROR(__xludf.DUMMYFUNCTION("""COMPUTED_VALUE"""),"we can open only the needed ports , keep kernel up to date , use DDOS protection, restrict access  ")</f>
        <v>we can open only the needed ports , keep kernel up to date , use DDOS protection, restrict access  </v>
      </c>
      <c r="AG7" t="str">
        <f>IFERROR(__xludf.DUMMYFUNCTION("""COMPUTED_VALUE"""),"by using alert system, , and automated one")</f>
        <v>by using alert system, , and automated one</v>
      </c>
      <c r="AH7" t="str">
        <f>IFERROR(__xludf.DUMMYFUNCTION("""COMPUTED_VALUE"""),"we need to go more deep to give you a correct answer ")</f>
        <v>we need to go more deep to give you a correct answer </v>
      </c>
      <c r="AI7" t="str">
        <f>IFERROR(__xludf.DUMMYFUNCTION("""COMPUTED_VALUE"""),"failover plan")</f>
        <v>failover plan</v>
      </c>
      <c r="AJ7" t="str">
        <f>IFERROR(__xludf.DUMMYFUNCTION("""COMPUTED_VALUE"""),"with excellent support and performance when we have to guild to start")</f>
        <v>with excellent support and performance when we have to guild to start</v>
      </c>
      <c r="AK7" s="3" t="str">
        <f>IFERROR(__xludf.DUMMYFUNCTION("""COMPUTED_VALUE"""),"with excellent support and performance when we have to guild to start also if situation needs node NO 2")</f>
        <v>with excellent support and performance when we have to guild to start also if situation needs node NO 2</v>
      </c>
      <c r="AL7" s="8" t="s">
        <v>42</v>
      </c>
      <c r="AM7" s="9" t="str">
        <f>HYPERLINK("https://drive.google.com/open?id=14i5PKT_cdQpOPWJPgKMlT9G0cUpFkmxN","Template for PDF output ANO selection - Guides.pdf")</f>
        <v>Template for PDF output ANO selection - Guides.pdf</v>
      </c>
    </row>
    <row r="8" ht="54.75" customHeight="1">
      <c r="A8" s="5">
        <f>IFERROR(__xludf.DUMMYFUNCTION("""COMPUTED_VALUE"""),43583.8836355324)</f>
        <v>43583.88364</v>
      </c>
      <c r="B8" t="str">
        <f>IFERROR(__xludf.DUMMYFUNCTION("""COMPUTED_VALUE"""),"Kompendium")</f>
        <v>Kompendium</v>
      </c>
      <c r="C8" t="str">
        <f>IFERROR(__xludf.DUMMYFUNCTION("""COMPUTED_VALUE"""),"Poland")</f>
        <v>Poland</v>
      </c>
      <c r="D8" t="str">
        <f>IFERROR(__xludf.DUMMYFUNCTION("""COMPUTED_VALUE"""),"Warsaw")</f>
        <v>Warsaw</v>
      </c>
      <c r="E8" t="str">
        <f>IFERROR(__xludf.DUMMYFUNCTION("""COMPUTED_VALUE"""),"Within an OVH data center")</f>
        <v>Within an OVH data center</v>
      </c>
      <c r="F8" t="str">
        <f>IFERROR(__xludf.DUMMYFUNCTION("""COMPUTED_VALUE"""),"OVH")</f>
        <v>OVH</v>
      </c>
      <c r="G8" t="str">
        <f>IFERROR(__xludf.DUMMYFUNCTION("""COMPUTED_VALUE"""),"NA")</f>
        <v>NA</v>
      </c>
      <c r="H8" t="str">
        <f>IFERROR(__xludf.DUMMYFUNCTION("""COMPUTED_VALUE"""),"Spain")</f>
        <v>Spain</v>
      </c>
      <c r="I8" t="str">
        <f>IFERROR(__xludf.DUMMYFUNCTION("""COMPUTED_VALUE"""),"Madrid")</f>
        <v>Madrid</v>
      </c>
      <c r="J8" t="str">
        <f>IFERROR(__xludf.DUMMYFUNCTION("""COMPUTED_VALUE"""),"An Ionos Inc. (1&amp;1) data center")</f>
        <v>An Ionos Inc. (1&amp;1) data center</v>
      </c>
      <c r="K8" t="str">
        <f>IFERROR(__xludf.DUMMYFUNCTION("""COMPUTED_VALUE"""),"Ionos Inc. (1&amp;1) Network")</f>
        <v>Ionos Inc. (1&amp;1) Network</v>
      </c>
      <c r="L8" t="str">
        <f>IFERROR(__xludf.DUMMYFUNCTION("""COMPUTED_VALUE"""),"NA")</f>
        <v>NA</v>
      </c>
      <c r="M8" t="str">
        <f>IFERROR(__xludf.DUMMYFUNCTION("""COMPUTED_VALUE"""),"No")</f>
        <v>No</v>
      </c>
      <c r="N8" t="str">
        <f>IFERROR(__xludf.DUMMYFUNCTION("""COMPUTED_VALUE"""),"Dedicated")</f>
        <v>Dedicated</v>
      </c>
      <c r="O8">
        <f>IFERROR(__xludf.DUMMYFUNCTION("""COMPUTED_VALUE"""),12.0)</f>
        <v>12</v>
      </c>
      <c r="P8" t="str">
        <f>IFERROR(__xludf.DUMMYFUNCTION("""COMPUTED_VALUE"""),"Intel Xeon E5-2687Wv4; base frequency of 3GHz, Turbo 3.5GHz")</f>
        <v>Intel Xeon E5-2687Wv4; base frequency of 3GHz, Turbo 3.5GHz</v>
      </c>
      <c r="Q8" t="str">
        <f>IFERROR(__xludf.DUMMYFUNCTION("""COMPUTED_VALUE"""),"128GB")</f>
        <v>128GB</v>
      </c>
      <c r="R8" t="str">
        <f>IFERROR(__xludf.DUMMYFUNCTION("""COMPUTED_VALUE"""),"Yes")</f>
        <v>Yes</v>
      </c>
      <c r="S8" t="str">
        <f>IFERROR(__xludf.DUMMYFUNCTION("""COMPUTED_VALUE"""),"RAID 1")</f>
        <v>RAID 1</v>
      </c>
      <c r="T8" t="str">
        <f>IFERROR(__xludf.DUMMYFUNCTION("""COMPUTED_VALUE"""),"2x 1.9TB NVMe")</f>
        <v>2x 1.9TB NVMe</v>
      </c>
      <c r="U8" t="str">
        <f>IFERROR(__xludf.DUMMYFUNCTION("""COMPUTED_VALUE"""),"The free space for the Factom Protocol database is 1200GB")</f>
        <v>The free space for the Factom Protocol database is 1200GB</v>
      </c>
      <c r="V8" t="str">
        <f>IFERROR(__xludf.DUMMYFUNCTION("""COMPUTED_VALUE"""),"Yes")</f>
        <v>Yes</v>
      </c>
      <c r="W8" t="str">
        <f>IFERROR(__xludf.DUMMYFUNCTION("""COMPUTED_VALUE"""),"This dedicated server will have redundant broadband at a minimum of 1Gbps with bursts up to 3Gbps (Up/Down) ")</f>
        <v>This dedicated server will have redundant broadband at a minimum of 1Gbps with bursts up to 3Gbps (Up/Down) </v>
      </c>
      <c r="X8" t="str">
        <f>IFERROR(__xludf.DUMMYFUNCTION("""COMPUTED_VALUE"""),"Two members currently operate the servers and perform infrastructure system administration. We are actively recruiting additional members to support this effort. ")</f>
        <v>Two members currently operate the servers and perform infrastructure system administration. We are actively recruiting additional members to support this effort. </v>
      </c>
      <c r="Y8" t="str">
        <f>IFERROR(__xludf.DUMMYFUNCTION("""COMPUTED_VALUE"""),"We collectively have two and a half years of operating production servers.  ")</f>
        <v>We collectively have two and a half years of operating production servers.  </v>
      </c>
      <c r="Z8" t="str">
        <f>IFERROR(__xludf.DUMMYFUNCTION("""COMPUTED_VALUE"""),"Our production server experience consists of Linux, virtual cloud servers used to host protocols such as the Factom Protocol, as well as maintaining 13-15 Linux virtual machines on two physical rack servers.")</f>
        <v>Our production server experience consists of Linux, virtual cloud servers used to host protocols such as the Factom Protocol, as well as maintaining 13-15 Linux virtual machines on two physical rack servers.</v>
      </c>
      <c r="AA8" t="str">
        <f>IFERROR(__xludf.DUMMYFUNCTION("""COMPUTED_VALUE"""),"Yes, we have run dozens of virtual servers to host Dash/PIVX-derivative nodes/master nodes as a means of cryptocurrency investing.")</f>
        <v>Yes, we have run dozens of virtual servers to host Dash/PIVX-derivative nodes/master nodes as a means of cryptocurrency investing.</v>
      </c>
      <c r="AB8" t="str">
        <f>IFERROR(__xludf.DUMMYFUNCTION("""COMPUTED_VALUE"""),"Yes")</f>
        <v>Yes</v>
      </c>
      <c r="AC8" t="str">
        <f>IFERROR(__xludf.DUMMYFUNCTION("""COMPUTED_VALUE"""),"Yes")</f>
        <v>Yes</v>
      </c>
      <c r="AD8" t="str">
        <f>IFERROR(__xludf.DUMMYFUNCTION("""COMPUTED_VALUE"""),"Two Kompendium personnel will provide administration to our Authority Nodes.
Kompendium’s maintenance plan reinforces best security practices and facilitates continuous high performance and node reliability. Our daily, weekly, and monthly administration "&amp;"practices are engineered to ensure the latest upgrades and optimization services support the Protocol. Daily, we ensure our nodes are operating correctly and check Discord for required and optimizing patches and practices to implement. Weekly, we audit se"&amp;"curity, core functionality best practices, and sysadmin training. Monthly or quarterly, based on inputs from Kompendium meetings, we implement any planned larger scale changes such as server or service provider changes. ")</f>
        <v>Two Kompendium personnel will provide administration to our Authority Nodes.
Kompendium’s maintenance plan reinforces best security practices and facilitates continuous high performance and node reliability. Our daily, weekly, and monthly administration practices are engineered to ensure the latest upgrades and optimization services support the Protocol. Daily, we ensure our nodes are operating correctly and check Discord for required and optimizing patches and practices to implement. Weekly, we audit security, core functionality best practices, and sysadmin training. Monthly or quarterly, based on inputs from Kompendium meetings, we implement any planned larger scale changes such as server or service provider changes. </v>
      </c>
      <c r="AE8" t="str">
        <f>IFERROR(__xludf.DUMMYFUNCTION("""COMPUTED_VALUE"""),"Kompendium will follow community best practices and immediately seek to establish communication with other ANOs via Discord as a primary means, and via telephone if Discord is not available. We will promptly ensure we have all necessary access to our Fact"&amp;"om Protocol node infrastructure and collaborate with the ANOs to achieve a network restart. ")</f>
        <v>Kompendium will follow community best practices and immediately seek to establish communication with other ANOs via Discord as a primary means, and via telephone if Discord is not available. We will promptly ensure we have all necessary access to our Factom Protocol node infrastructure and collaborate with the ANOs to achieve a network restart. </v>
      </c>
      <c r="AF8" t="str">
        <f>IFERROR(__xludf.DUMMYFUNCTION("""COMPUTED_VALUE"""),"Kompendium will follow all best practices to maximize the security of our Protocol infrastructure. This includes removing direct root access, changing the assigned SSH port, closing unnecessary accesses, using access control lists for SSH and multi-factor"&amp;" authentication, and installing antimalware/antivirus and brute force protection software. We will abide by a strict maintenance regimen for ensuring we are running optimality configured software. 
Security was also a significant factor in selecting our "&amp;"proposed reputable node infrastructure providers; all selected providers employ both extensive security to their data centers and networks.
")</f>
        <v>Kompendium will follow all best practices to maximize the security of our Protocol infrastructure. This includes removing direct root access, changing the assigned SSH port, closing unnecessary accesses, using access control lists for SSH and multi-factor authentication, and installing antimalware/antivirus and brute force protection software. We will abide by a strict maintenance regimen for ensuring we are running optimality configured software. 
Security was also a significant factor in selecting our proposed reputable node infrastructure providers; all selected providers employ both extensive security to their data centers and networks.
</v>
      </c>
      <c r="AG8" t="str">
        <f>IFERROR(__xludf.DUMMYFUNCTION("""COMPUTED_VALUE"""),"Kompendium will provide 24/7/365 on-call response capability to our Factom Protocol node infrastructure. We intend to employ ANO tools to alert Kompendium of issues with our servers, Factom Protocol software, or the network. These products will provide al"&amp;"ert services via e-mail, SMS, VOIP, and desktop alerts to enable our rapid response. Kompendium will purchase personal devices to enhance our ability to respond while off-site or in transit. ")</f>
        <v>Kompendium will provide 24/7/365 on-call response capability to our Factom Protocol node infrastructure. We intend to employ ANO tools to alert Kompendium of issues with our servers, Factom Protocol software, or the network. These products will provide alert services via e-mail, SMS, VOIP, and desktop alerts to enable our rapid response. Kompendium will purchase personal devices to enhance our ability to respond while off-site or in transit. </v>
      </c>
      <c r="AH8" t="str">
        <f>IFERROR(__xludf.DUMMYFUNCTION("""COMPUTED_VALUE"""),"Kompendium will leverage a combination of virtualized and dedicated services to host the Factom Protocol. We will use three different service providers for our Authority Set nodes as well as our back-up servers. Each server will be in different countries."&amp;" In addition to network security best practices, firewalls will be used to enhance our node infrastructure security. An illustrative graphic can be found in our campaign document.")</f>
        <v>Kompendium will leverage a combination of virtualized and dedicated services to host the Factom Protocol. We will use three different service providers for our Authority Set nodes as well as our back-up servers. Each server will be in different countries. In addition to network security best practices, firewalls will be used to enhance our node infrastructure security. An illustrative graphic can be found in our campaign document.</v>
      </c>
      <c r="AI8" t="str">
        <f>IFERROR(__xludf.DUMMYFUNCTION("""COMPUTED_VALUE"""),"Kompendium will be available daily to conduct periodic and ad hoc updates and upgrades to our Factom Protocol node infrastructure. Within our data centers on-site technicians are available 24/7 to address planned and unplanned maintenance requirements. In"&amp;" addition to the regular maintenance and contingency support services offered, Kompendium will purchase VIP services and maintenance packages to receive prioritized on-site technical services.")</f>
        <v>Kompendium will be available daily to conduct periodic and ad hoc updates and upgrades to our Factom Protocol node infrastructure. Within our data centers on-site technicians are available 24/7 to address planned and unplanned maintenance requirements. In addition to the regular maintenance and contingency support services offered, Kompendium will purchase VIP services and maintenance packages to receive prioritized on-site technical services.</v>
      </c>
      <c r="AJ8" t="str">
        <f>IFERROR(__xludf.DUMMYFUNCTION("""COMPUTED_VALUE"""),"We intend to have a FCT/USD dependent schedule for efficiency as discussed in our campaign document.  The following are FCT price points and proposed efficiency percentages with one node: At $5, 60% efficiency; At $10, 60% efficiency; At $20, 60% efficien"&amp;"cy; At $30, 65% efficiency; At $40, 70% efficiency ")</f>
        <v>We intend to have a FCT/USD dependent schedule for efficiency as discussed in our campaign document.  The following are FCT price points and proposed efficiency percentages with one node: At $5, 60% efficiency; At $10, 60% efficiency; At $20, 60% efficiency; At $30, 65% efficiency; At $40, 70% efficiency </v>
      </c>
      <c r="AK8" s="3" t="str">
        <f>IFERROR(__xludf.DUMMYFUNCTION("""COMPUTED_VALUE"""),"We intend to have a FCT/USD dependent schedule for efficiency as discussed in our campaign document.  The following are FCT price points and proposed efficiency percentages with two nodes: At $5, 60% efficiency; At $10, 60% efficiency; At $20, 70% efficie"&amp;"ncy; At $30, 75% efficiency; At $40, 80% efficiency")</f>
        <v>We intend to have a FCT/USD dependent schedule for efficiency as discussed in our campaign document.  The following are FCT price points and proposed efficiency percentages with two nodes: At $5, 60% efficiency; At $10, 60% efficiency; At $20, 70% efficiency; At $30, 75% efficiency; At $40, 80% efficiency</v>
      </c>
      <c r="AL8" s="8" t="s">
        <v>43</v>
      </c>
      <c r="AM8" s="9" t="str">
        <f>HYPERLINK("https://drive.google.com/open?id=1ayvM2ZKRS-zlpj7fTKjUTWhsq6pC23Eu","Template for PDF output ANO selection - Guides.pdf")</f>
        <v>Template for PDF output ANO selection - Guides.pdf</v>
      </c>
    </row>
    <row r="9">
      <c r="A9" s="5">
        <f>IFERROR(__xludf.DUMMYFUNCTION("""COMPUTED_VALUE"""),43584.42459621528)</f>
        <v>43584.4246</v>
      </c>
      <c r="B9" t="str">
        <f>IFERROR(__xludf.DUMMYFUNCTION("""COMPUTED_VALUE"""),"FactoVerse")</f>
        <v>FactoVerse</v>
      </c>
      <c r="C9" t="str">
        <f>IFERROR(__xludf.DUMMYFUNCTION("""COMPUTED_VALUE"""),"Germany")</f>
        <v>Germany</v>
      </c>
      <c r="D9" t="str">
        <f>IFERROR(__xludf.DUMMYFUNCTION("""COMPUTED_VALUE"""),"Berlin")</f>
        <v>Berlin</v>
      </c>
      <c r="E9" t="str">
        <f>IFERROR(__xludf.DUMMYFUNCTION("""COMPUTED_VALUE"""),"TBD likely one of the German market leaders")</f>
        <v>TBD likely one of the German market leaders</v>
      </c>
      <c r="F9" t="str">
        <f>IFERROR(__xludf.DUMMYFUNCTION("""COMPUTED_VALUE"""),"TBD likely one of the German market leaders")</f>
        <v>TBD likely one of the German market leaders</v>
      </c>
      <c r="G9" t="str">
        <f>IFERROR(__xludf.DUMMYFUNCTION("""COMPUTED_VALUE"""),"TBD likely one of the German market leaders")</f>
        <v>TBD likely one of the German market leaders</v>
      </c>
      <c r="H9" t="str">
        <f>IFERROR(__xludf.DUMMYFUNCTION("""COMPUTED_VALUE"""),"TBD likely one of the German market leaders")</f>
        <v>TBD likely one of the German market leaders</v>
      </c>
      <c r="I9" t="str">
        <f>IFERROR(__xludf.DUMMYFUNCTION("""COMPUTED_VALUE"""),"TBD likely one of the German market leaders")</f>
        <v>TBD likely one of the German market leaders</v>
      </c>
      <c r="J9" t="str">
        <f>IFERROR(__xludf.DUMMYFUNCTION("""COMPUTED_VALUE"""),"TBD likely one of the German market leaders")</f>
        <v>TBD likely one of the German market leaders</v>
      </c>
      <c r="K9" t="str">
        <f>IFERROR(__xludf.DUMMYFUNCTION("""COMPUTED_VALUE"""),"TBD likely one of the German market leaders")</f>
        <v>TBD likely one of the German market leaders</v>
      </c>
      <c r="L9" t="str">
        <f>IFERROR(__xludf.DUMMYFUNCTION("""COMPUTED_VALUE"""),"TBD likely one of the German market leaders")</f>
        <v>TBD likely one of the German market leaders</v>
      </c>
      <c r="M9" t="str">
        <f>IFERROR(__xludf.DUMMYFUNCTION("""COMPUTED_VALUE"""),"No")</f>
        <v>No</v>
      </c>
      <c r="N9" t="str">
        <f>IFERROR(__xludf.DUMMYFUNCTION("""COMPUTED_VALUE"""),"TBD - high generous capacity planning for future")</f>
        <v>TBD - high generous capacity planning for future</v>
      </c>
      <c r="O9" t="str">
        <f>IFERROR(__xludf.DUMMYFUNCTION("""COMPUTED_VALUE"""),"TBD - high generous capacity planning for future")</f>
        <v>TBD - high generous capacity planning for future</v>
      </c>
      <c r="P9" t="str">
        <f>IFERROR(__xludf.DUMMYFUNCTION("""COMPUTED_VALUE"""),"TBD - high generous capacity planning for future")</f>
        <v>TBD - high generous capacity planning for future</v>
      </c>
      <c r="Q9" t="str">
        <f>IFERROR(__xludf.DUMMYFUNCTION("""COMPUTED_VALUE"""),"TBD - high generous capacity planning for future")</f>
        <v>TBD - high generous capacity planning for future</v>
      </c>
      <c r="R9" t="str">
        <f>IFERROR(__xludf.DUMMYFUNCTION("""COMPUTED_VALUE"""),"TBD - high generous capacity planning for future")</f>
        <v>TBD - high generous capacity planning for future</v>
      </c>
      <c r="S9" t="str">
        <f>IFERROR(__xludf.DUMMYFUNCTION("""COMPUTED_VALUE"""),"TBD - high generous capacity planning for future")</f>
        <v>TBD - high generous capacity planning for future</v>
      </c>
      <c r="T9" t="str">
        <f>IFERROR(__xludf.DUMMYFUNCTION("""COMPUTED_VALUE"""),"TBD - SSD -  high generous capacity planning for future")</f>
        <v>TBD - SSD -  high generous capacity planning for future</v>
      </c>
      <c r="U9" t="str">
        <f>IFERROR(__xludf.DUMMYFUNCTION("""COMPUTED_VALUE"""),"TBD - high generous capacity planning for future")</f>
        <v>TBD - high generous capacity planning for future</v>
      </c>
      <c r="V9" t="str">
        <f>IFERROR(__xludf.DUMMYFUNCTION("""COMPUTED_VALUE"""),"Yes")</f>
        <v>Yes</v>
      </c>
      <c r="W9" t="str">
        <f>IFERROR(__xludf.DUMMYFUNCTION("""COMPUTED_VALUE"""),"TBD - high generous capacity planning for future")</f>
        <v>TBD - high generous capacity planning for future</v>
      </c>
      <c r="X9" t="str">
        <f>IFERROR(__xludf.DUMMYFUNCTION("""COMPUTED_VALUE"""),"none - to be hired/contracted")</f>
        <v>none - to be hired/contracted</v>
      </c>
      <c r="Y9" t="str">
        <f>IFERROR(__xludf.DUMMYFUNCTION("""COMPUTED_VALUE"""),"none")</f>
        <v>none</v>
      </c>
      <c r="Z9" t="str">
        <f>IFERROR(__xludf.DUMMYFUNCTION("""COMPUTED_VALUE"""),"none")</f>
        <v>none</v>
      </c>
      <c r="AA9" t="str">
        <f>IFERROR(__xludf.DUMMYFUNCTION("""COMPUTED_VALUE"""),"Yes thorugh a contractor for Horizen network")</f>
        <v>Yes thorugh a contractor for Horizen network</v>
      </c>
      <c r="AB9" t="str">
        <f>IFERROR(__xludf.DUMMYFUNCTION("""COMPUTED_VALUE"""),"No")</f>
        <v>No</v>
      </c>
      <c r="AC9" t="str">
        <f>IFERROR(__xludf.DUMMYFUNCTION("""COMPUTED_VALUE"""),"Yes")</f>
        <v>Yes</v>
      </c>
      <c r="AD9" t="str">
        <f>IFERROR(__xludf.DUMMYFUNCTION("""COMPUTED_VALUE"""),"through a hired contractor/employee")</f>
        <v>through a hired contractor/employee</v>
      </c>
      <c r="AE9" t="str">
        <f>IFERROR(__xludf.DUMMYFUNCTION("""COMPUTED_VALUE"""),"will commit to availability of 24/7 with 1-2h reaction speed. Happy to be kicked out if not live up to that. ")</f>
        <v>will commit to availability of 24/7 with 1-2h reaction speed. Happy to be kicked out if not live up to that. </v>
      </c>
      <c r="AF9" t="str">
        <f>IFERROR(__xludf.DUMMYFUNCTION("""COMPUTED_VALUE"""),"contract market leading server provider")</f>
        <v>contract market leading server provider</v>
      </c>
      <c r="AG9" t="str">
        <f>IFERROR(__xludf.DUMMYFUNCTION("""COMPUTED_VALUE"""),"staff resourcing with backup person and shift rsponsibility ")</f>
        <v>staff resourcing with backup person and shift rsponsibility </v>
      </c>
      <c r="AH9" t="str">
        <f>IFERROR(__xludf.DUMMYFUNCTION("""COMPUTED_VALUE"""),"diversification by countries with large traffic requirements and stable legal/governments which have a positive interpretation/take on blockchains. Currently thikng about Germany and Switzerland, but no idea on where usage will come from. ")</f>
        <v>diversification by countries with large traffic requirements and stable legal/governments which have a positive interpretation/take on blockchains. Currently thikng about Germany and Switzerland, but no idea on where usage will come from. </v>
      </c>
      <c r="AI9" t="str">
        <f>IFERROR(__xludf.DUMMYFUNCTION("""COMPUTED_VALUE"""),"staff resourcing with backup person and shift rsponsibility ")</f>
        <v>staff resourcing with backup person and shift rsponsibility </v>
      </c>
      <c r="AJ9" t="str">
        <f>IFERROR(__xludf.DUMMYFUNCTION("""COMPUTED_VALUE"""),"90% later gradually reducing if justified. Happy to go through validation process when intended reduction. ")</f>
        <v>90% later gradually reducing if justified. Happy to go through validation process when intended reduction. </v>
      </c>
      <c r="AK9" s="3" t="str">
        <f>IFERROR(__xludf.DUMMYFUNCTION("""COMPUTED_VALUE"""),"90% later gradually reducing if justified. Happy to go through validation process when intended reduction.")</f>
        <v>90% later gradually reducing if justified. Happy to go through validation process when intended reduction.</v>
      </c>
      <c r="AL9" s="8" t="s">
        <v>44</v>
      </c>
      <c r="AM9" s="9" t="str">
        <f>HYPERLINK("https://drive.google.com/open?id=1ncplHoyz6P6LwjF4UgsiO7KYnyLdi1HY","Template for PDF output ANO selection - Guides.pdf")</f>
        <v>Template for PDF output ANO selection - Guides.pdf</v>
      </c>
    </row>
    <row r="10">
      <c r="A10" s="5">
        <f>IFERROR(__xludf.DUMMYFUNCTION("""COMPUTED_VALUE"""),43584.69365577547)</f>
        <v>43584.69366</v>
      </c>
      <c r="B10" t="str">
        <f>IFERROR(__xludf.DUMMYFUNCTION("""COMPUTED_VALUE"""),"nonce")</f>
        <v>nonce</v>
      </c>
      <c r="C10" t="str">
        <f>IFERROR(__xludf.DUMMYFUNCTION("""COMPUTED_VALUE"""),"South Korea")</f>
        <v>South Korea</v>
      </c>
      <c r="D10" t="str">
        <f>IFERROR(__xludf.DUMMYFUNCTION("""COMPUTED_VALUE"""),"Seoul")</f>
        <v>Seoul</v>
      </c>
      <c r="E10" t="str">
        <f>IFERROR(__xludf.DUMMYFUNCTION("""COMPUTED_VALUE"""),"")</f>
        <v/>
      </c>
      <c r="F10" t="str">
        <f>IFERROR(__xludf.DUMMYFUNCTION("""COMPUTED_VALUE"""),"Amazon Web Services")</f>
        <v>Amazon Web Services</v>
      </c>
      <c r="G10" t="str">
        <f>IFERROR(__xludf.DUMMYFUNCTION("""COMPUTED_VALUE"""),"Seoul")</f>
        <v>Seoul</v>
      </c>
      <c r="H10" t="str">
        <f>IFERROR(__xludf.DUMMYFUNCTION("""COMPUTED_VALUE"""),"South Korea")</f>
        <v>South Korea</v>
      </c>
      <c r="I10" t="str">
        <f>IFERROR(__xludf.DUMMYFUNCTION("""COMPUTED_VALUE"""),"Seoul")</f>
        <v>Seoul</v>
      </c>
      <c r="J10" t="str">
        <f>IFERROR(__xludf.DUMMYFUNCTION("""COMPUTED_VALUE"""),"")</f>
        <v/>
      </c>
      <c r="K10" t="str">
        <f>IFERROR(__xludf.DUMMYFUNCTION("""COMPUTED_VALUE"""),"Amazon Web Services")</f>
        <v>Amazon Web Services</v>
      </c>
      <c r="L10" t="str">
        <f>IFERROR(__xludf.DUMMYFUNCTION("""COMPUTED_VALUE"""),"Seoul")</f>
        <v>Seoul</v>
      </c>
      <c r="M10" t="str">
        <f>IFERROR(__xludf.DUMMYFUNCTION("""COMPUTED_VALUE"""),"Yes")</f>
        <v>Yes</v>
      </c>
      <c r="N10" t="str">
        <f>IFERROR(__xludf.DUMMYFUNCTION("""COMPUTED_VALUE"""),"Authority server (Audit)")</f>
        <v>Authority server (Audit)</v>
      </c>
      <c r="O10" t="str">
        <f>IFERROR(__xludf.DUMMYFUNCTION("""COMPUTED_VALUE"""),"8 cores")</f>
        <v>8 cores</v>
      </c>
      <c r="P10" t="str">
        <f>IFERROR(__xludf.DUMMYFUNCTION("""COMPUTED_VALUE"""),"EC2 m5.2xlarge")</f>
        <v>EC2 m5.2xlarge</v>
      </c>
      <c r="Q10" t="str">
        <f>IFERROR(__xludf.DUMMYFUNCTION("""COMPUTED_VALUE"""),"32 GiB")</f>
        <v>32 GiB</v>
      </c>
      <c r="R10" t="str">
        <f>IFERROR(__xludf.DUMMYFUNCTION("""COMPUTED_VALUE"""),"Yes")</f>
        <v>Yes</v>
      </c>
      <c r="S10" t="str">
        <f>IFERROR(__xludf.DUMMYFUNCTION("""COMPUTED_VALUE"""),"AWS EBS gp2")</f>
        <v>AWS EBS gp2</v>
      </c>
      <c r="T10" t="str">
        <f>IFERROR(__xludf.DUMMYFUNCTION("""COMPUTED_VALUE"""),"SSD")</f>
        <v>SSD</v>
      </c>
      <c r="U10" t="str">
        <f>IFERROR(__xludf.DUMMYFUNCTION("""COMPUTED_VALUE"""),"200 GB")</f>
        <v>200 GB</v>
      </c>
      <c r="V10" t="str">
        <f>IFERROR(__xludf.DUMMYFUNCTION("""COMPUTED_VALUE"""),"Yes")</f>
        <v>Yes</v>
      </c>
      <c r="W10" t="str">
        <f>IFERROR(__xludf.DUMMYFUNCTION("""COMPUTED_VALUE"""),"Up to 10 Gbps")</f>
        <v>Up to 10 Gbps</v>
      </c>
      <c r="X10" t="str">
        <f>IFERROR(__xludf.DUMMYFUNCTION("""COMPUTED_VALUE"""),"2 operators")</f>
        <v>2 operators</v>
      </c>
      <c r="Y10" t="str">
        <f>IFERROR(__xludf.DUMMYFUNCTION("""COMPUTED_VALUE"""),"9 years")</f>
        <v>9 years</v>
      </c>
      <c r="Z10" t="str">
        <f>IFERROR(__xludf.DUMMYFUNCTION("""COMPUTED_VALUE"""),"50s Linux servers for the video streaming service (NHN) and 20s Linux servers for the security surveillance control system (Hanwha Techwin)")</f>
        <v>50s Linux servers for the video streaming service (NHN) and 20s Linux servers for the security surveillance control system (Hanwha Techwin)</v>
      </c>
      <c r="AA10" t="str">
        <f>IFERROR(__xludf.DUMMYFUNCTION("""COMPUTED_VALUE"""),"Ethereum (for non-blockchain protocols, HTTP, XMPP, RTSP, and so on)")</f>
        <v>Ethereum (for non-blockchain protocols, HTTP, XMPP, RTSP, and so on)</v>
      </c>
      <c r="AB10" t="str">
        <f>IFERROR(__xludf.DUMMYFUNCTION("""COMPUTED_VALUE"""),"No")</f>
        <v>No</v>
      </c>
      <c r="AC10" t="str">
        <f>IFERROR(__xludf.DUMMYFUNCTION("""COMPUTED_VALUE"""),"Yes")</f>
        <v>Yes</v>
      </c>
      <c r="AD10" t="str">
        <f>IFERROR(__xludf.DUMMYFUNCTION("""COMPUTED_VALUE"""),"We monitor Factomd daemon processes, logs (ELK stack) and system metrics (AWS CloudWatch, collectl, Sensu). On detecting problematic events, alert notifications will be sent to operators (PagerDuty, Discord bot) according to our operations policy. We keep"&amp;" maintaining an operation guide and troubleshooting reports up to date. We will report abnormal systems behaviors to the Factom community, and issue pull requests if necessary. We are checking details that are omitted in the white paper. More we understan"&amp;"d the Factom system, we can operate it more effectively and efficiently. Please refer to the attachment for the specific architecture diagram.")</f>
        <v>We monitor Factomd daemon processes, logs (ELK stack) and system metrics (AWS CloudWatch, collectl, Sensu). On detecting problematic events, alert notifications will be sent to operators (PagerDuty, Discord bot) according to our operations policy. We keep maintaining an operation guide and troubleshooting reports up to date. We will report abnormal systems behaviors to the Factom community, and issue pull requests if necessary. We are checking details that are omitted in the white paper. More we understand the Factom system, we can operate it more effectively and efficiently. Please refer to the attachment for the specific architecture diagram.</v>
      </c>
      <c r="AE10" t="str">
        <f>IFERROR(__xludf.DUMMYFUNCTION("""COMPUTED_VALUE"""),"We will be notified of unscheduled restarts via Discord, and follow the update direction.")</f>
        <v>We will be notified of unscheduled restarts via Discord, and follow the update direction.</v>
      </c>
      <c r="AF10" t="str">
        <f>IFERROR(__xludf.DUMMYFUNCTION("""COMPUTED_VALUE"""),"We partly rely on security services (i.e. AWS GuardDuty/Shield/WAF) of the cloud service provider. We will closely follow community best practices and recommendations")</f>
        <v>We partly rely on security services (i.e. AWS GuardDuty/Shield/WAF) of the cloud service provider. We will closely follow community best practices and recommendations</v>
      </c>
      <c r="AG10" t="str">
        <f>IFERROR(__xludf.DUMMYFUNCTION("""COMPUTED_VALUE"""),"We are setting up a real-time notification system (i.e. PagerDuty). We have primary and secondary operators-on-duty where 30 minutes of no response from the primary operator automatically triggers a notification to the secondary one.")</f>
        <v>We are setting up a real-time notification system (i.e. PagerDuty). We have primary and secondary operators-on-duty where 30 minutes of no response from the primary operator automatically triggers a notification to the secondary one.</v>
      </c>
      <c r="AH10" t="str">
        <f>IFERROR(__xludf.DUMMYFUNCTION("""COMPUTED_VALUE"""),"We think that the ideal authority node infrastructure should have a thorough monitoring and on-time emergency response system, systematic way of documenting troubleshooting reports and keeping our operation guide up to date, resiliency tests (Chaos Monkey"&amp;") that could experiment random instance failures in advance, and stress tests. As mentioned above, we will build and continuously optimize our system based on these principles.")</f>
        <v>We think that the ideal authority node infrastructure should have a thorough monitoring and on-time emergency response system, systematic way of documenting troubleshooting reports and keeping our operation guide up to date, resiliency tests (Chaos Monkey) that could experiment random instance failures in advance, and stress tests. As mentioned above, we will build and continuously optimize our system based on these principles.</v>
      </c>
      <c r="AI10" t="str">
        <f>IFERROR(__xludf.DUMMYFUNCTION("""COMPUTED_VALUE"""),"We have two operators-on-duty and target response time is within 30 minutes after the events.")</f>
        <v>We have two operators-on-duty and target response time is within 30 minutes after the events.</v>
      </c>
      <c r="AJ10" s="6">
        <f>IFERROR(__xludf.DUMMYFUNCTION("""COMPUTED_VALUE"""),0.25)</f>
        <v>0.25</v>
      </c>
      <c r="AK10" s="7">
        <f>IFERROR(__xludf.DUMMYFUNCTION("""COMPUTED_VALUE"""),0.25)</f>
        <v>0.25</v>
      </c>
      <c r="AL10" s="8" t="s">
        <v>45</v>
      </c>
      <c r="AM10" s="9" t="str">
        <f>HYPERLINK("https://drive.google.com/open?id=1MHbcUCY9a1I3OVE07i3m9m_9Mhj4HS3j","Template for PDF output ANO selection - Guides.pdf")</f>
        <v>Template for PDF output ANO selection - Guides.pdf</v>
      </c>
    </row>
    <row r="11">
      <c r="A11" s="5">
        <f>IFERROR(__xludf.DUMMYFUNCTION("""COMPUTED_VALUE"""),43585.994877060184)</f>
        <v>43585.99488</v>
      </c>
      <c r="B11" t="str">
        <f>IFERROR(__xludf.DUMMYFUNCTION("""COMPUTED_VALUE"""),"TreeHash")</f>
        <v>TreeHash</v>
      </c>
      <c r="C11" t="str">
        <f>IFERROR(__xludf.DUMMYFUNCTION("""COMPUTED_VALUE"""),"South Africa")</f>
        <v>South Africa</v>
      </c>
      <c r="D11" t="str">
        <f>IFERROR(__xludf.DUMMYFUNCTION("""COMPUTED_VALUE"""),"Cape Town")</f>
        <v>Cape Town</v>
      </c>
      <c r="E11" t="str">
        <f>IFERROR(__xludf.DUMMYFUNCTION("""COMPUTED_VALUE"""),"")</f>
        <v/>
      </c>
      <c r="F11" t="str">
        <f>IFERROR(__xludf.DUMMYFUNCTION("""COMPUTED_VALUE"""),"Microsoft ")</f>
        <v>Microsoft </v>
      </c>
      <c r="G11" t="str">
        <f>IFERROR(__xludf.DUMMYFUNCTION("""COMPUTED_VALUE"""),"South Africa West")</f>
        <v>South Africa West</v>
      </c>
      <c r="H11" t="str">
        <f>IFERROR(__xludf.DUMMYFUNCTION("""COMPUTED_VALUE"""),"India")</f>
        <v>India</v>
      </c>
      <c r="I11" t="str">
        <f>IFERROR(__xludf.DUMMYFUNCTION("""COMPUTED_VALUE"""),"Chennai")</f>
        <v>Chennai</v>
      </c>
      <c r="J11" t="str">
        <f>IFERROR(__xludf.DUMMYFUNCTION("""COMPUTED_VALUE"""),"")</f>
        <v/>
      </c>
      <c r="K11" t="str">
        <f>IFERROR(__xludf.DUMMYFUNCTION("""COMPUTED_VALUE"""),"Microsoft")</f>
        <v>Microsoft</v>
      </c>
      <c r="L11" t="str">
        <f>IFERROR(__xludf.DUMMYFUNCTION("""COMPUTED_VALUE"""),"South India")</f>
        <v>South India</v>
      </c>
      <c r="M11" t="str">
        <f>IFERROR(__xludf.DUMMYFUNCTION("""COMPUTED_VALUE"""),"Yes")</f>
        <v>Yes</v>
      </c>
      <c r="N11" t="str">
        <f>IFERROR(__xludf.DUMMYFUNCTION("""COMPUTED_VALUE"""),"Federated server")</f>
        <v>Federated server</v>
      </c>
      <c r="O11">
        <f>IFERROR(__xludf.DUMMYFUNCTION("""COMPUTED_VALUE"""),4.0)</f>
        <v>4</v>
      </c>
      <c r="P11" t="str">
        <f>IFERROR(__xludf.DUMMYFUNCTION("""COMPUTED_VALUE"""),"Intel Celeron 2,4 Ghz")</f>
        <v>Intel Celeron 2,4 Ghz</v>
      </c>
      <c r="Q11" t="str">
        <f>IFERROR(__xludf.DUMMYFUNCTION("""COMPUTED_VALUE"""),"8.192 MB")</f>
        <v>8.192 MB</v>
      </c>
      <c r="R11" t="str">
        <f>IFERROR(__xludf.DUMMYFUNCTION("""COMPUTED_VALUE"""),"Yes")</f>
        <v>Yes</v>
      </c>
      <c r="S11" t="str">
        <f>IFERROR(__xludf.DUMMYFUNCTION("""COMPUTED_VALUE"""),"Intel SSD / ZFS")</f>
        <v>Intel SSD / ZFS</v>
      </c>
      <c r="T11" t="str">
        <f>IFERROR(__xludf.DUMMYFUNCTION("""COMPUTED_VALUE"""),"Intel SSD")</f>
        <v>Intel SSD</v>
      </c>
      <c r="U11" t="str">
        <f>IFERROR(__xludf.DUMMYFUNCTION("""COMPUTED_VALUE"""),"300 GB ")</f>
        <v>300 GB </v>
      </c>
      <c r="V11" t="str">
        <f>IFERROR(__xludf.DUMMYFUNCTION("""COMPUTED_VALUE"""),"Yes")</f>
        <v>Yes</v>
      </c>
      <c r="W11" t="str">
        <f>IFERROR(__xludf.DUMMYFUNCTION("""COMPUTED_VALUE"""),"1 Gb/s")</f>
        <v>1 Gb/s</v>
      </c>
      <c r="X11">
        <f>IFERROR(__xludf.DUMMYFUNCTION("""COMPUTED_VALUE"""),3.0)</f>
        <v>3</v>
      </c>
      <c r="Y11">
        <f>IFERROR(__xludf.DUMMYFUNCTION("""COMPUTED_VALUE"""),30.0)</f>
        <v>30</v>
      </c>
      <c r="Z11" t="str">
        <f>IFERROR(__xludf.DUMMYFUNCTION("""COMPUTED_VALUE"""),"Hosting different kind of web services running on many servers")</f>
        <v>Hosting different kind of web services running on many servers</v>
      </c>
      <c r="AA11" t="str">
        <f>IFERROR(__xludf.DUMMYFUNCTION("""COMPUTED_VALUE"""),"No")</f>
        <v>No</v>
      </c>
      <c r="AB11" t="str">
        <f>IFERROR(__xludf.DUMMYFUNCTION("""COMPUTED_VALUE"""),"No")</f>
        <v>No</v>
      </c>
      <c r="AC11" t="str">
        <f>IFERROR(__xludf.DUMMYFUNCTION("""COMPUTED_VALUE"""),"No")</f>
        <v>No</v>
      </c>
      <c r="AD11" t="str">
        <f>IFERROR(__xludf.DUMMYFUNCTION("""COMPUTED_VALUE"""),"The servers will be integrated with the 24/7 monitoring and support services provided by Softmedia. We have many years of experience in running and managing servers. ")</f>
        <v>The servers will be integrated with the 24/7 monitoring and support services provided by Softmedia. We have many years of experience in running and managing servers. </v>
      </c>
      <c r="AE11" t="str">
        <f>IFERROR(__xludf.DUMMYFUNCTION("""COMPUTED_VALUE"""),"We have a 24/7 monitoring and support services.")</f>
        <v>We have a 24/7 monitoring and support services.</v>
      </c>
      <c r="AF11" t="str">
        <f>IFERROR(__xludf.DUMMYFUNCTION("""COMPUTED_VALUE"""),"We know how to secure a server and keep it updated. We also use external security audits")</f>
        <v>We know how to secure a server and keep it updated. We also use external security audits</v>
      </c>
      <c r="AG11" t="str">
        <f>IFERROR(__xludf.DUMMYFUNCTION("""COMPUTED_VALUE"""),"We have a 24/7 monitoring and support services.")</f>
        <v>We have a 24/7 monitoring and support services.</v>
      </c>
      <c r="AH11" t="str">
        <f>IFERROR(__xludf.DUMMYFUNCTION("""COMPUTED_VALUE"""),"We will run the 2 servers in different data centers, the backup and restore services will be hosted in a third datacenter")</f>
        <v>We will run the 2 servers in different data centers, the backup and restore services will be hosted in a third datacenter</v>
      </c>
      <c r="AI11" t="str">
        <f>IFERROR(__xludf.DUMMYFUNCTION("""COMPUTED_VALUE"""),"24/7")</f>
        <v>24/7</v>
      </c>
      <c r="AJ11" s="6">
        <f>IFERROR(__xludf.DUMMYFUNCTION("""COMPUTED_VALUE"""),0.25)</f>
        <v>0.25</v>
      </c>
      <c r="AK11" s="7">
        <f>IFERROR(__xludf.DUMMYFUNCTION("""COMPUTED_VALUE"""),0.25)</f>
        <v>0.25</v>
      </c>
      <c r="AL11" s="8" t="s">
        <v>46</v>
      </c>
      <c r="AM11" s="9" t="str">
        <f>HYPERLINK("https://drive.google.com/open?id=1RE5ujoBOt_hwu4R5SIwZ4DrvN9lt2XIU","Template for PDF output ANO selection - Guides.pdf")</f>
        <v>Template for PDF output ANO selection - Guides.pdf</v>
      </c>
    </row>
    <row r="12">
      <c r="A12" s="5">
        <f>IFERROR(__xludf.DUMMYFUNCTION("""COMPUTED_VALUE"""),43585.62350125)</f>
        <v>43585.6235</v>
      </c>
      <c r="B12" t="str">
        <f>IFERROR(__xludf.DUMMYFUNCTION("""COMPUTED_VALUE"""),"MaxCollab")</f>
        <v>MaxCollab</v>
      </c>
      <c r="C12" t="str">
        <f>IFERROR(__xludf.DUMMYFUNCTION("""COMPUTED_VALUE"""),"Brazil")</f>
        <v>Brazil</v>
      </c>
      <c r="D12" t="str">
        <f>IFERROR(__xludf.DUMMYFUNCTION("""COMPUTED_VALUE"""),"São Paulo")</f>
        <v>São Paulo</v>
      </c>
      <c r="E12" t="str">
        <f>IFERROR(__xludf.DUMMYFUNCTION("""COMPUTED_VALUE"""),"IPXON in Sao Paulo, Brazil")</f>
        <v>IPXON in Sao Paulo, Brazil</v>
      </c>
      <c r="F12" s="9" t="str">
        <f>IFERROR(__xludf.DUMMYFUNCTION("""COMPUTED_VALUE"""),"Time4VPS.com")</f>
        <v>Time4VPS.com</v>
      </c>
      <c r="G12" t="str">
        <f>IFERROR(__xludf.DUMMYFUNCTION("""COMPUTED_VALUE"""),"Europe: Vilnius, Lithuania")</f>
        <v>Europe: Vilnius, Lithuania</v>
      </c>
      <c r="H12" t="str">
        <f>IFERROR(__xludf.DUMMYFUNCTION("""COMPUTED_VALUE"""),"Brazil")</f>
        <v>Brazil</v>
      </c>
      <c r="I12" t="str">
        <f>IFERROR(__xludf.DUMMYFUNCTION("""COMPUTED_VALUE"""),"Sao Paulo")</f>
        <v>Sao Paulo</v>
      </c>
      <c r="J12" t="str">
        <f>IFERROR(__xludf.DUMMYFUNCTION("""COMPUTED_VALUE"""),"IPXON in Sao Paulo, Brazil")</f>
        <v>IPXON in Sao Paulo, Brazil</v>
      </c>
      <c r="K12" t="str">
        <f>IFERROR(__xludf.DUMMYFUNCTION("""COMPUTED_VALUE"""),"N/A")</f>
        <v>N/A</v>
      </c>
      <c r="L12" t="str">
        <f>IFERROR(__xludf.DUMMYFUNCTION("""COMPUTED_VALUE"""),"N/A")</f>
        <v>N/A</v>
      </c>
      <c r="M12" t="str">
        <f>IFERROR(__xludf.DUMMYFUNCTION("""COMPUTED_VALUE"""),"Yes")</f>
        <v>Yes</v>
      </c>
      <c r="N12" t="str">
        <f>IFERROR(__xludf.DUMMYFUNCTION("""COMPUTED_VALUE"""),"VPS with Dedicated as immediately as possible")</f>
        <v>VPS with Dedicated as immediately as possible</v>
      </c>
      <c r="O12" t="str">
        <f>IFERROR(__xludf.DUMMYFUNCTION("""COMPUTED_VALUE"""),"28 Cores per CPU. 56 Cores total.")</f>
        <v>28 Cores per CPU. 56 Cores total.</v>
      </c>
      <c r="P12" t="str">
        <f>IFERROR(__xludf.DUMMYFUNCTION("""COMPUTED_VALUE"""),"Intel(R) Xeon(R) Gold 6132 at 2.60 GHz per VPS Node")</f>
        <v>Intel(R) Xeon(R) Gold 6132 at 2.60 GHz per VPS Node</v>
      </c>
      <c r="Q12" t="str">
        <f>IFERROR(__xludf.DUMMYFUNCTION("""COMPUTED_VALUE"""),"8gb. DDR4-2666 EXX REG Modules per VPS Node.")</f>
        <v>8gb. DDR4-2666 EXX REG Modules per VPS Node.</v>
      </c>
      <c r="R12" t="str">
        <f>IFERROR(__xludf.DUMMYFUNCTION("""COMPUTED_VALUE"""),"Yes, if necessary. Scaling up the Memory will also increase CPUs and Storage.")</f>
        <v>Yes, if necessary. Scaling up the Memory will also increase CPUs and Storage.</v>
      </c>
      <c r="S12" t="str">
        <f>IFERROR(__xludf.DUMMYFUNCTION("""COMPUTED_VALUE"""),"High Performance 960 GB SSD RAID modules. 10 per VPS Node.")</f>
        <v>High Performance 960 GB SSD RAID modules. 10 per VPS Node.</v>
      </c>
      <c r="T12" t="str">
        <f>IFERROR(__xludf.DUMMYFUNCTION("""COMPUTED_VALUE"""),"SSD")</f>
        <v>SSD</v>
      </c>
      <c r="U12" t="str">
        <f>IFERROR(__xludf.DUMMYFUNCTION("""COMPUTED_VALUE"""),"80gb per VPS Node.")</f>
        <v>80gb per VPS Node.</v>
      </c>
      <c r="V12" t="str">
        <f>IFERROR(__xludf.DUMMYFUNCTION("""COMPUTED_VALUE"""),"No")</f>
        <v>No</v>
      </c>
      <c r="W12" t="str">
        <f>IFERROR(__xludf.DUMMYFUNCTION("""COMPUTED_VALUE"""),"100 Mbps connection and 4 Gbps dedicated uplink.")</f>
        <v>100 Mbps connection and 4 Gbps dedicated uplink.</v>
      </c>
      <c r="X12" t="str">
        <f>IFERROR(__xludf.DUMMYFUNCTION("""COMPUTED_VALUE"""),"2 currently, with a third experienced server admin being trained for basic operation within the first month.")</f>
        <v>2 currently, with a third experienced server admin being trained for basic operation within the first month.</v>
      </c>
      <c r="Y12" t="str">
        <f>IFERROR(__xludf.DUMMYFUNCTION("""COMPUTED_VALUE"""),"7 years combined experience")</f>
        <v>7 years combined experience</v>
      </c>
      <c r="Z12" t="str">
        <f>IFERROR(__xludf.DUMMYFUNCTION("""COMPUTED_VALUE"""),"Erik has experience with managing the following production servers: 
-        Several cryptocurrency GPU based mining rigs 	
-        QT Client Servers. 
Troy has experience partially or fully managing the following: 
-        RStudio Server at William an"&amp;"d Mary  
-        Apache and PHP setup on a raspberry pi to host a website for the Baltimore American Indian Center
-        Raspberry Pi cluster used for data science using Ngrok to access nodes remotely.
Manish has the following server experience:
-    "&amp;"    Setup print servers for Hellotech, Inc. 
-        Worked on production server in GUI for Yotabytes, Inc. ")</f>
        <v>Erik has experience with managing the following production servers: 
-        Several cryptocurrency GPU based mining rigs 	
-        QT Client Servers. 
Troy has experience partially or fully managing the following: 
-        RStudio Server at William and Mary  
-        Apache and PHP setup on a raspberry pi to host a website for the Baltimore American Indian Center
-        Raspberry Pi cluster used for data science using Ngrok to access nodes remotely.
Manish has the following server experience:
-        Setup print servers for Hellotech, Inc. 
-        Worked on production server in GUI for Yotabytes, Inc. </v>
      </c>
      <c r="AA12" t="str">
        <f>IFERROR(__xludf.DUMMYFUNCTION("""COMPUTED_VALUE"""),"Erik - LTC, DGB, Doge, RDD, Blackcoin, Clams and several others.  
Troy - Ark, Ethereum and QRL
")</f>
        <v>Erik - LTC, DGB, Doge, RDD, Blackcoin, Clams and several others.  
Troy - Ark, Ethereum and QRL
</v>
      </c>
      <c r="AB12" t="str">
        <f>IFERROR(__xludf.DUMMYFUNCTION("""COMPUTED_VALUE"""),"No")</f>
        <v>No</v>
      </c>
      <c r="AC12" t="str">
        <f>IFERROR(__xludf.DUMMYFUNCTION("""COMPUTED_VALUE"""),"No")</f>
        <v>No</v>
      </c>
      <c r="AD12" t="str">
        <f>IFERROR(__xludf.DUMMYFUNCTION("""COMPUTED_VALUE"""),"Promptly and through a chain of command starting with Erik. Erik will be responsible for providing necessary training in advance to other team members for necessary functions such as Restarts, Updates, and Brainswaps. Erik will have additional professiona"&amp;"l help from Manish Singh, while  training for the rest of the team will continue to ensure nodes will always be attended to.")</f>
        <v>Promptly and through a chain of command starting with Erik. Erik will be responsible for providing necessary training in advance to other team members for necessary functions such as Restarts, Updates, and Brainswaps. Erik will have additional professional help from Manish Singh, while  training for the rest of the team will continue to ensure nodes will always be attended to.</v>
      </c>
      <c r="AE12" t="str">
        <f>IFERROR(__xludf.DUMMYFUNCTION("""COMPUTED_VALUE"""),"By dropping everything I’m doing at the moment to either get to a physical location where this issue could be addressed, finding a remote solution, or contacting one of my team members that has been adequately trained to reboot the system.
")</f>
        <v>By dropping everything I’m doing at the moment to either get to a physical location where this issue could be addressed, finding a remote solution, or contacting one of my team members that has been adequately trained to reboot the system.
</v>
      </c>
      <c r="AF12" t="str">
        <f>IFERROR(__xludf.DUMMYFUNCTION("""COMPUTED_VALUE"""),"Time4VPS which runs out VPS Servers is the most reliable and largest hosting company in Lithuania. They serve over 100,000 clients and have been in business since 2003.
IPXON which we plan on using for our Dedicated Servers offers a robust list on site s"&amp;"ecurity features from Guards to Fire Suppression.
While configuring Nodes steps to limit access via iptables, ssh rsa keys, generating server identities offline, and changing login credentials quarterly are all examples of steps to be taken.
")</f>
        <v>Time4VPS which runs out VPS Servers is the most reliable and largest hosting company in Lithuania. They serve over 100,000 clients and have been in business since 2003.
IPXON which we plan on using for our Dedicated Servers offers a robust list on site security features from Guards to Fire Suppression.
While configuring Nodes steps to limit access via iptables, ssh rsa keys, generating server identities offline, and changing login credentials quarterly are all examples of steps to be taken.
</v>
      </c>
      <c r="AG12" t="str">
        <f>IFERROR(__xludf.DUMMYFUNCTION("""COMPUTED_VALUE"""),"By having notifications tethered directly to the device I take with me everywhere and my business phone for double redundancy. E-mail, Discord, Telegram, and Direct Contact by this group and Community Members.
")</f>
        <v>By having notifications tethered directly to the device I take with me everywhere and my business phone for double redundancy. E-mail, Discord, Telegram, and Direct Contact by this group and Community Members.
</v>
      </c>
      <c r="AH12" t="str">
        <f>IFERROR(__xludf.DUMMYFUNCTION("""COMPUTED_VALUE"""),"I currently have no opinion on an ideal infrastructure at this time as being able to operate the Nodes are my priority. As I see plausible holes I will note them with appropriate members of the community.")</f>
        <v>I currently have no opinion on an ideal infrastructure at this time as being able to operate the Nodes are my priority. As I see plausible holes I will note them with appropriate members of the community.</v>
      </c>
      <c r="AI12" t="str">
        <f>IFERROR(__xludf.DUMMYFUNCTION("""COMPUTED_VALUE"""),"24/7. I’m on call as needed, always.")</f>
        <v>24/7. I’m on call as needed, always.</v>
      </c>
      <c r="AJ12" s="6">
        <f>IFERROR(__xludf.DUMMYFUNCTION("""COMPUTED_VALUE"""),0.5)</f>
        <v>0.5</v>
      </c>
      <c r="AK12" s="7">
        <f>IFERROR(__xludf.DUMMYFUNCTION("""COMPUTED_VALUE"""),0.5)</f>
        <v>0.5</v>
      </c>
      <c r="AL12" s="8" t="s">
        <v>47</v>
      </c>
      <c r="AM12" s="9" t="str">
        <f>HYPERLINK("https://drive.google.com/open?id=1PI9vEkEdPU8qV5FQOD6x2J4-LkshjEDo","Template for PDF output ANO selection - Guides.pdf")</f>
        <v>Template for PDF output ANO selection - Guides.pdf</v>
      </c>
    </row>
    <row r="13">
      <c r="A13" s="5">
        <f>IFERROR(__xludf.DUMMYFUNCTION("""COMPUTED_VALUE"""),43585.74958577546)</f>
        <v>43585.74959</v>
      </c>
      <c r="B13" t="str">
        <f>IFERROR(__xludf.DUMMYFUNCTION("""COMPUTED_VALUE"""),"Factable Solutions")</f>
        <v>Factable Solutions</v>
      </c>
      <c r="C13" t="str">
        <f>IFERROR(__xludf.DUMMYFUNCTION("""COMPUTED_VALUE"""),"Singapore")</f>
        <v>Singapore</v>
      </c>
      <c r="D13" t="str">
        <f>IFERROR(__xludf.DUMMYFUNCTION("""COMPUTED_VALUE"""),"Singapore")</f>
        <v>Singapore</v>
      </c>
      <c r="E13" t="str">
        <f>IFERROR(__xludf.DUMMYFUNCTION("""COMPUTED_VALUE"""),"N/A")</f>
        <v>N/A</v>
      </c>
      <c r="F13" t="str">
        <f>IFERROR(__xludf.DUMMYFUNCTION("""COMPUTED_VALUE"""),"UpCloud")</f>
        <v>UpCloud</v>
      </c>
      <c r="G13" t="str">
        <f>IFERROR(__xludf.DUMMYFUNCTION("""COMPUTED_VALUE"""),"N/A")</f>
        <v>N/A</v>
      </c>
      <c r="H13" t="str">
        <f>IFERROR(__xludf.DUMMYFUNCTION("""COMPUTED_VALUE"""),"USA")</f>
        <v>USA</v>
      </c>
      <c r="I13" t="str">
        <f>IFERROR(__xludf.DUMMYFUNCTION("""COMPUTED_VALUE"""),"Chicago, Illinois")</f>
        <v>Chicago, Illinois</v>
      </c>
      <c r="J13" t="str">
        <f>IFERROR(__xludf.DUMMYFUNCTION("""COMPUTED_VALUE"""),"N/A")</f>
        <v>N/A</v>
      </c>
      <c r="K13" t="str">
        <f>IFERROR(__xludf.DUMMYFUNCTION("""COMPUTED_VALUE"""),"UpCloud")</f>
        <v>UpCloud</v>
      </c>
      <c r="L13" t="str">
        <f>IFERROR(__xludf.DUMMYFUNCTION("""COMPUTED_VALUE"""),"N/A")</f>
        <v>N/A</v>
      </c>
      <c r="M13" t="str">
        <f>IFERROR(__xludf.DUMMYFUNCTION("""COMPUTED_VALUE"""),"No")</f>
        <v>No</v>
      </c>
      <c r="N13" t="str">
        <f>IFERROR(__xludf.DUMMYFUNCTION("""COMPUTED_VALUE"""),"Cloud provider")</f>
        <v>Cloud provider</v>
      </c>
      <c r="O13">
        <f>IFERROR(__xludf.DUMMYFUNCTION("""COMPUTED_VALUE"""),8.0)</f>
        <v>8</v>
      </c>
      <c r="P13" t="str">
        <f>IFERROR(__xludf.DUMMYFUNCTION("""COMPUTED_VALUE"""),"Intel Xeon Gold 6136 CPU @ 3.00GHz")</f>
        <v>Intel Xeon Gold 6136 CPU @ 3.00GHz</v>
      </c>
      <c r="Q13" t="str">
        <f>IFERROR(__xludf.DUMMYFUNCTION("""COMPUTED_VALUE"""),"32Gb")</f>
        <v>32Gb</v>
      </c>
      <c r="R13" t="str">
        <f>IFERROR(__xludf.DUMMYFUNCTION("""COMPUTED_VALUE"""),"Yes")</f>
        <v>Yes</v>
      </c>
      <c r="S13" t="str">
        <f>IFERROR(__xludf.DUMMYFUNCTION("""COMPUTED_VALUE"""),"Cloud Provider")</f>
        <v>Cloud Provider</v>
      </c>
      <c r="T13" t="str">
        <f>IFERROR(__xludf.DUMMYFUNCTION("""COMPUTED_VALUE"""),"MaxIOPS which claims to be substantially faster than SSD: https://upcloud.com/products/maxiops-storage/")</f>
        <v>MaxIOPS which claims to be substantially faster than SSD: https://upcloud.com/products/maxiops-storage/</v>
      </c>
      <c r="U13" t="str">
        <f>IFERROR(__xludf.DUMMYFUNCTION("""COMPUTED_VALUE"""),"640Gb")</f>
        <v>640Gb</v>
      </c>
      <c r="V13" t="str">
        <f>IFERROR(__xludf.DUMMYFUNCTION("""COMPUTED_VALUE"""),"Yes")</f>
        <v>Yes</v>
      </c>
      <c r="W13" t="str">
        <f>IFERROR(__xludf.DUMMYFUNCTION("""COMPUTED_VALUE"""),"500Mb")</f>
        <v>500Mb</v>
      </c>
      <c r="X13">
        <f>IFERROR(__xludf.DUMMYFUNCTION("""COMPUTED_VALUE"""),2.0)</f>
        <v>2</v>
      </c>
      <c r="Y13" t="str">
        <f>IFERROR(__xludf.DUMMYFUNCTION("""COMPUTED_VALUE"""),"Rajan has 20+ years of system administration")</f>
        <v>Rajan has 20+ years of system administration</v>
      </c>
      <c r="Z13" t="str">
        <f>IFERROR(__xludf.DUMMYFUNCTION("""COMPUTED_VALUE"""),"Rajan has managed all kinds of production platforms  ranging from multiple flavors of Linux, Windows, and Mac OS systems including various HW platforms. Over 20+ years, Rajan has also deployed and supported: 
- Storage platforms including Netapp+ Tintri +"&amp;" HDS
- Remote connectivity tools
- Distributed computing
- Networking + Cloud platforms including security design and deployment
- Secure Chambers – customer facing with HPC computing infrastructure
- Highly critical Atlassian infrastructure for large bus"&amp;"iness units
- Software Development and Quality Assurance Platforms for globally spread teams
- Distributed hpc computing cluster with 5000 nodes ( Redhat/Cento OS/SLES/Ununtu )
")</f>
        <v>Rajan has managed all kinds of production platforms  ranging from multiple flavors of Linux, Windows, and Mac OS systems including various HW platforms. Over 20+ years, Rajan has also deployed and supported: 
- Storage platforms including Netapp+ Tintri + HDS
- Remote connectivity tools
- Distributed computing
- Networking + Cloud platforms including security design and deployment
- Secure Chambers – customer facing with HPC computing infrastructure
- Highly critical Atlassian infrastructure for large business units
- Software Development and Quality Assurance Platforms for globally spread teams
- Distributed hpc computing cluster with 5000 nodes ( Redhat/Cento OS/SLES/Ununtu )
</v>
      </c>
      <c r="AA13" t="str">
        <f>IFERROR(__xludf.DUMMYFUNCTION("""COMPUTED_VALUE"""),"No ")</f>
        <v>No </v>
      </c>
      <c r="AB13" t="str">
        <f>IFERROR(__xludf.DUMMYFUNCTION("""COMPUTED_VALUE"""),"No")</f>
        <v>No</v>
      </c>
      <c r="AC13" t="str">
        <f>IFERROR(__xludf.DUMMYFUNCTION("""COMPUTED_VALUE"""),"No")</f>
        <v>No</v>
      </c>
      <c r="AD13" t="str">
        <f>IFERROR(__xludf.DUMMYFUNCTION("""COMPUTED_VALUE"""),"Rajan will be the primary responder and administrator of the nodes, however Michael will be trained as an emergency backup.")</f>
        <v>Rajan will be the primary responder and administrator of the nodes, however Michael will be trained as an emergency backup.</v>
      </c>
      <c r="AE13" t="str">
        <f>IFERROR(__xludf.DUMMYFUNCTION("""COMPUTED_VALUE"""),"A crash or a required reboot of the server will require us to perform a brainswap to the standby server and restore the functionality. Analysis of the failed node will hopefully reveal the root cause of the failure allowing us to help prevent it from happ"&amp;"ening in the future.")</f>
        <v>A crash or a required reboot of the server will require us to perform a brainswap to the standby server and restore the functionality. Analysis of the failed node will hopefully reveal the root cause of the failure allowing us to help prevent it from happening in the future.</v>
      </c>
      <c r="AF13" t="str">
        <f>IFERROR(__xludf.DUMMYFUNCTION("""COMPUTED_VALUE"""),"Security is of vital importance and our team will implement a variety of security measures to keep our Infrastructure secure. We implemented the same in our testnet infrastructure. We will continue to add additional security measures to keep it up. 
1.   "&amp;" Cloud based FW 
2.    Node based FW 
3.    Ssh access to only to Michael &amp; Rajan using key and access controlled to only our networks 
4.    Unattended and regular security patches applied as needed
")</f>
        <v>Security is of vital importance and our team will implement a variety of security measures to keep our Infrastructure secure. We implemented the same in our testnet infrastructure. We will continue to add additional security measures to keep it up. 
1.    Cloud based FW 
2.    Node based FW 
3.    Ssh access to only to Michael &amp; Rajan using key and access controlled to only our networks 
4.    Unattended and regular security patches applied as needed
</v>
      </c>
      <c r="AG13" t="str">
        <f>IFERROR(__xludf.DUMMYFUNCTION("""COMPUTED_VALUE"""),"We will operate the production servers to ensure they are available 24/7. Automated alerts will inform the team of any server outages so brainswaps to the backup servers can be performed ASAP.")</f>
        <v>We will operate the production servers to ensure they are available 24/7. Automated alerts will inform the team of any server outages so brainswaps to the backup servers can be performed ASAP.</v>
      </c>
      <c r="AH13" t="str">
        <f>IFERROR(__xludf.DUMMYFUNCTION("""COMPUTED_VALUE"""),"We will operate the two dedicated primary servers, each with an backup to ensure maximal uptime and easy brainswapping in emergency situations.")</f>
        <v>We will operate the two dedicated primary servers, each with an backup to ensure maximal uptime and easy brainswapping in emergency situations.</v>
      </c>
      <c r="AI13" t="str">
        <f>IFERROR(__xludf.DUMMYFUNCTION("""COMPUTED_VALUE"""),"24-7.  As system admin, Rajan will be the primary responder.  Michael will be trained in restarts, upgrades, downgrades, and brainswaps for emergency situations where Rajan is not available for some reason.")</f>
        <v>24-7.  As system admin, Rajan will be the primary responder.  Michael will be trained in restarts, upgrades, downgrades, and brainswaps for emergency situations where Rajan is not available for some reason.</v>
      </c>
      <c r="AJ13" s="6">
        <f>IFERROR(__xludf.DUMMYFUNCTION("""COMPUTED_VALUE"""),0.6)</f>
        <v>0.6</v>
      </c>
      <c r="AK13" s="7">
        <f>IFERROR(__xludf.DUMMYFUNCTION("""COMPUTED_VALUE"""),0.6)</f>
        <v>0.6</v>
      </c>
      <c r="AL13" s="8" t="s">
        <v>48</v>
      </c>
      <c r="AM13" s="9" t="str">
        <f>HYPERLINK("https://drive.google.com/open?id=1G3jm_AUPejA3N3dOiiPkOwM2mw0iLgwr","Template for PDF output ANO selection - Guides.pdf")</f>
        <v>Template for PDF output ANO selection - Guides.pdf</v>
      </c>
    </row>
    <row r="14">
      <c r="A14" s="5">
        <f>IFERROR(__xludf.DUMMYFUNCTION("""COMPUTED_VALUE"""),43585.94447179398)</f>
        <v>43585.94447</v>
      </c>
      <c r="B14" t="str">
        <f>IFERROR(__xludf.DUMMYFUNCTION("""COMPUTED_VALUE"""),"Stake Capital")</f>
        <v>Stake Capital</v>
      </c>
      <c r="C14" t="str">
        <f>IFERROR(__xludf.DUMMYFUNCTION("""COMPUTED_VALUE"""),"France")</f>
        <v>France</v>
      </c>
      <c r="D14" t="str">
        <f>IFERROR(__xludf.DUMMYFUNCTION("""COMPUTED_VALUE"""),"Paris")</f>
        <v>Paris</v>
      </c>
      <c r="E14" t="str">
        <f>IFERROR(__xludf.DUMMYFUNCTION("""COMPUTED_VALUE"""),"BSO")</f>
        <v>BSO</v>
      </c>
      <c r="F14" t="str">
        <f>IFERROR(__xludf.DUMMYFUNCTION("""COMPUTED_VALUE"""),"AWS")</f>
        <v>AWS</v>
      </c>
      <c r="G14" t="str">
        <f>IFERROR(__xludf.DUMMYFUNCTION("""COMPUTED_VALUE"""),"Frankfurt, Germany; Singapore; Californa, US;")</f>
        <v>Frankfurt, Germany; Singapore; Californa, US;</v>
      </c>
      <c r="H14" t="str">
        <f>IFERROR(__xludf.DUMMYFUNCTION("""COMPUTED_VALUE"""),"Germany")</f>
        <v>Germany</v>
      </c>
      <c r="I14" t="str">
        <f>IFERROR(__xludf.DUMMYFUNCTION("""COMPUTED_VALUE"""),"Berlin")</f>
        <v>Berlin</v>
      </c>
      <c r="J14" t="str">
        <f>IFERROR(__xludf.DUMMYFUNCTION("""COMPUTED_VALUE"""),"BSO")</f>
        <v>BSO</v>
      </c>
      <c r="K14" t="str">
        <f>IFERROR(__xludf.DUMMYFUNCTION("""COMPUTED_VALUE"""),"AWS")</f>
        <v>AWS</v>
      </c>
      <c r="L14" t="str">
        <f>IFERROR(__xludf.DUMMYFUNCTION("""COMPUTED_VALUE"""),"Frankfurt, Germany; Singapore; Californa, US;")</f>
        <v>Frankfurt, Germany; Singapore; Californa, US;</v>
      </c>
      <c r="M14" t="str">
        <f>IFERROR(__xludf.DUMMYFUNCTION("""COMPUTED_VALUE"""),"Yes")</f>
        <v>Yes</v>
      </c>
      <c r="N14" t="str">
        <f>IFERROR(__xludf.DUMMYFUNCTION("""COMPUTED_VALUE"""),"Intel Xeon Platinum 8000")</f>
        <v>Intel Xeon Platinum 8000</v>
      </c>
      <c r="O14" t="str">
        <f>IFERROR(__xludf.DUMMYFUNCTION("""COMPUTED_VALUE"""),"8 cpu's")</f>
        <v>8 cpu's</v>
      </c>
      <c r="P14" t="str">
        <f>IFERROR(__xludf.DUMMYFUNCTION("""COMPUTED_VALUE"""),"NTL - 3.1 GHZ")</f>
        <v>NTL - 3.1 GHZ</v>
      </c>
      <c r="Q14" t="str">
        <f>IFERROR(__xludf.DUMMYFUNCTION("""COMPUTED_VALUE"""),"32 GB")</f>
        <v>32 GB</v>
      </c>
      <c r="R14" t="str">
        <f>IFERROR(__xludf.DUMMYFUNCTION("""COMPUTED_VALUE"""),"Yes")</f>
        <v>Yes</v>
      </c>
      <c r="S14" t="str">
        <f>IFERROR(__xludf.DUMMYFUNCTION("""COMPUTED_VALUE"""),"Nitro local NVMe storage")</f>
        <v>Nitro local NVMe storage</v>
      </c>
      <c r="T14" t="str">
        <f>IFERROR(__xludf.DUMMYFUNCTION("""COMPUTED_VALUE"""),"SSD")</f>
        <v>SSD</v>
      </c>
      <c r="U14" t="str">
        <f>IFERROR(__xludf.DUMMYFUNCTION("""COMPUTED_VALUE"""),"2 TB")</f>
        <v>2 TB</v>
      </c>
      <c r="V14" t="str">
        <f>IFERROR(__xludf.DUMMYFUNCTION("""COMPUTED_VALUE"""),"Yes")</f>
        <v>Yes</v>
      </c>
      <c r="W14" t="str">
        <f>IFERROR(__xludf.DUMMYFUNCTION("""COMPUTED_VALUE"""),"10 Gbps")</f>
        <v>10 Gbps</v>
      </c>
      <c r="X14">
        <f>IFERROR(__xludf.DUMMYFUNCTION("""COMPUTED_VALUE"""),3.0)</f>
        <v>3</v>
      </c>
      <c r="Y14" t="str">
        <f>IFERROR(__xludf.DUMMYFUNCTION("""COMPUTED_VALUE"""),"22 years")</f>
        <v>22 years</v>
      </c>
      <c r="Z14" t="str">
        <f>IFERROR(__xludf.DUMMYFUNCTION("""COMPUTED_VALUE"""),"We have extensive experience running highly available and secure mining and staking operations. All combined, members of our team participated in running and administrating data center mining operations for Bitcoin starting in 2010, Monero starting in 201"&amp;"5, and Ethereum starting in 2015. As Stake Capital, offering highly available premium validation services, we were the winner of the Cosmos Game of Stakes (a 2+ month long adversarial testnet) with a perfect uptime record, we also are actively running inf"&amp;"rastructure for Cosmos Mainnet, Loom, Tezos, and Livepeer. On all of these networks we participate in, we administrate a highly available global network of cloud sentries to reduce latency and ensure uptime.")</f>
        <v>We have extensive experience running highly available and secure mining and staking operations. All combined, members of our team participated in running and administrating data center mining operations for Bitcoin starting in 2010, Monero starting in 2015, and Ethereum starting in 2015. As Stake Capital, offering highly available premium validation services, we were the winner of the Cosmos Game of Stakes (a 2+ month long adversarial testnet) with a perfect uptime record, we also are actively running infrastructure for Cosmos Mainnet, Loom, Tezos, and Livepeer. On all of these networks we participate in, we administrate a highly available global network of cloud sentries to reduce latency and ensure uptime.</v>
      </c>
      <c r="AA14" t="str">
        <f>IFERROR(__xludf.DUMMYFUNCTION("""COMPUTED_VALUE"""),"Previously: Bitcoin, Ethereum, Monero
Currently: Cosmos, Tezos, Livepeer, Loom")</f>
        <v>Previously: Bitcoin, Ethereum, Monero
Currently: Cosmos, Tezos, Livepeer, Loom</v>
      </c>
      <c r="AB14" t="str">
        <f>IFERROR(__xludf.DUMMYFUNCTION("""COMPUTED_VALUE"""),"Yes")</f>
        <v>Yes</v>
      </c>
      <c r="AC14" t="str">
        <f>IFERROR(__xludf.DUMMYFUNCTION("""COMPUTED_VALUE"""),"Yes")</f>
        <v>Yes</v>
      </c>
      <c r="AD14" t="str">
        <f>IFERROR(__xludf.DUMMYFUNCTION("""COMPUTED_VALUE"""),"We operate sophisticated real-time monitoring on all of the networks we choose to support, including 24 hour on call personnel. We employ 2FA on all of our resources and our Factom VPC's public-private subnet architecture requires all access to the Factom"&amp;" authority server be handled via the VPC's bastion node. All SSH keypairs are stored via our highly secure (encrypted) key management system.")</f>
        <v>We operate sophisticated real-time monitoring on all of the networks we choose to support, including 24 hour on call personnel. We employ 2FA on all of our resources and our Factom VPC's public-private subnet architecture requires all access to the Factom authority server be handled via the VPC's bastion node. All SSH keypairs are stored via our highly secure (encrypted) key management system.</v>
      </c>
      <c r="AE14" t="str">
        <f>IFERROR(__xludf.DUMMYFUNCTION("""COMPUTED_VALUE"""),"In the event of a failure, fault, or unexpected restart, our advanced environment monitoring will be tripped and our on-call personnel will be alerted to the abnormality, whereby they can immediately investigate and take any necessary action.")</f>
        <v>In the event of a failure, fault, or unexpected restart, our advanced environment monitoring will be tripped and our on-call personnel will be alerted to the abnormality, whereby they can immediately investigate and take any necessary action.</v>
      </c>
      <c r="AF14" t="str">
        <f>IFERROR(__xludf.DUMMYFUNCTION("""COMPUTED_VALUE"""),"We take a unique validation architecture approach across the networks that we support. We filter all inbound traffic on the required ports (only) through an elastic network load balancer. In doing so, we circumvent all potential forms of DDoS attack on ou"&amp;"r resources. This also helps eliminate attack surface, since the load balancer is the only resource that's publicly facing / accepts inbound traffic. Our authority server exists only in a private subnet of the VPC and thus cannot be sent inbound traffic f"&amp;"rom outside the VPC. Additionally, all SSH access to our private resources is handled via a public bastion node with statically defined IP addresses for all inbound SSH traffic—2FA is always required to modify these settings (e.g. connect to the bastion f"&amp;"rom a new IP address). Finally, our Factom Authority Servers will be deployed inside our data centers on bare metal machines with all server private keys stored on HSMs.")</f>
        <v>We take a unique validation architecture approach across the networks that we support. We filter all inbound traffic on the required ports (only) through an elastic network load balancer. In doing so, we circumvent all potential forms of DDoS attack on our resources. This also helps eliminate attack surface, since the load balancer is the only resource that's publicly facing / accepts inbound traffic. Our authority server exists only in a private subnet of the VPC and thus cannot be sent inbound traffic from outside the VPC. Additionally, all SSH access to our private resources is handled via a public bastion node with statically defined IP addresses for all inbound SSH traffic—2FA is always required to modify these settings (e.g. connect to the bastion from a new IP address). Finally, our Factom Authority Servers will be deployed inside our data centers on bare metal machines with all server private keys stored on HSMs.</v>
      </c>
      <c r="AG14" t="str">
        <f>IFERROR(__xludf.DUMMYFUNCTION("""COMPUTED_VALUE"""),"Our team is distributed worldwide to ensure the availability of personnel around the clock. Our validation monitoring system (which will be deployed for our Factom Authority Server) will generate push notifications to alert us of any abnormalities in our "&amp;"architecture, or of the issuance of ""Factom Emergency Alert"" triggers, to ensure we respond within 2 hours of such events. We are very active inside the communities of networks we decide to support, thus we will stay updated with the forum and engaged w"&amp;"ith the discord.")</f>
        <v>Our team is distributed worldwide to ensure the availability of personnel around the clock. Our validation monitoring system (which will be deployed for our Factom Authority Server) will generate push notifications to alert us of any abnormalities in our architecture, or of the issuance of "Factom Emergency Alert" triggers, to ensure we respond within 2 hours of such events. We are very active inside the communities of networks we decide to support, thus we will stay updated with the forum and engaged with the discord.</v>
      </c>
      <c r="AH14" t="str">
        <f>IFERROR(__xludf.DUMMYFUNCTION("""COMPUTED_VALUE"""),"In addition to ensuring availability and minimizing latency with a diverse global network of sentries, our ideal authority server infrastructure would include hot authority server backup architecture connected to one another via a byzantine fault tolerant"&amp;" consensus mechanism. This architecture mitigates the need for human intervention in the event of a fault in the current hot authority server. We are actively developing such a system and it will be deployed on our validation infrastructure once audited a"&amp;"nd battle-tested.")</f>
        <v>In addition to ensuring availability and minimizing latency with a diverse global network of sentries, our ideal authority server infrastructure would include hot authority server backup architecture connected to one another via a byzantine fault tolerant consensus mechanism. This architecture mitigates the need for human intervention in the event of a fault in the current hot authority server. We are actively developing such a system and it will be deployed on our validation infrastructure once audited and battle-tested.</v>
      </c>
      <c r="AI14" t="str">
        <f>IFERROR(__xludf.DUMMYFUNCTION("""COMPUTED_VALUE"""),"24/7")</f>
        <v>24/7</v>
      </c>
      <c r="AJ14" s="6">
        <f>IFERROR(__xludf.DUMMYFUNCTION("""COMPUTED_VALUE"""),0.5)</f>
        <v>0.5</v>
      </c>
      <c r="AK14" s="7">
        <f>IFERROR(__xludf.DUMMYFUNCTION("""COMPUTED_VALUE"""),0.5)</f>
        <v>0.5</v>
      </c>
      <c r="AL14" s="8" t="s">
        <v>49</v>
      </c>
      <c r="AM14" s="9" t="str">
        <f>HYPERLINK("https://drive.google.com/open?id=1d9hdVsjfW-W62WLEJB4UjYePYGj0yByg","Template for PDF output ANO selection - Guides.pdf")</f>
        <v>Template for PDF output ANO selection - Guides.pdf</v>
      </c>
    </row>
    <row r="15">
      <c r="A15" s="5">
        <f>IFERROR(__xludf.DUMMYFUNCTION("""COMPUTED_VALUE"""),43585.996457245375)</f>
        <v>43585.99646</v>
      </c>
      <c r="B15" t="str">
        <f>IFERROR(__xludf.DUMMYFUNCTION("""COMPUTED_VALUE"""),"Dengun")</f>
        <v>Dengun</v>
      </c>
      <c r="C15" t="str">
        <f>IFERROR(__xludf.DUMMYFUNCTION("""COMPUTED_VALUE"""),"Germany")</f>
        <v>Germany</v>
      </c>
      <c r="D15" t="str">
        <f>IFERROR(__xludf.DUMMYFUNCTION("""COMPUTED_VALUE"""),"Frankfurt")</f>
        <v>Frankfurt</v>
      </c>
      <c r="E15" t="str">
        <f>IFERROR(__xludf.DUMMYFUNCTION("""COMPUTED_VALUE"""),"")</f>
        <v/>
      </c>
      <c r="F15" t="str">
        <f>IFERROR(__xludf.DUMMYFUNCTION("""COMPUTED_VALUE"""),"AWS")</f>
        <v>AWS</v>
      </c>
      <c r="G15" t="str">
        <f>IFERROR(__xludf.DUMMYFUNCTION("""COMPUTED_VALUE"""),"")</f>
        <v/>
      </c>
      <c r="H15" t="str">
        <f>IFERROR(__xludf.DUMMYFUNCTION("""COMPUTED_VALUE"""),"France")</f>
        <v>France</v>
      </c>
      <c r="I15" t="str">
        <f>IFERROR(__xludf.DUMMYFUNCTION("""COMPUTED_VALUE"""),"Paris")</f>
        <v>Paris</v>
      </c>
      <c r="J15" t="str">
        <f>IFERROR(__xludf.DUMMYFUNCTION("""COMPUTED_VALUE"""),"")</f>
        <v/>
      </c>
      <c r="K15" t="str">
        <f>IFERROR(__xludf.DUMMYFUNCTION("""COMPUTED_VALUE"""),"AWS")</f>
        <v>AWS</v>
      </c>
      <c r="L15" t="str">
        <f>IFERROR(__xludf.DUMMYFUNCTION("""COMPUTED_VALUE"""),"")</f>
        <v/>
      </c>
      <c r="M15" t="str">
        <f>IFERROR(__xludf.DUMMYFUNCTION("""COMPUTED_VALUE"""),"No")</f>
        <v>No</v>
      </c>
      <c r="N15" t="str">
        <f>IFERROR(__xludf.DUMMYFUNCTION("""COMPUTED_VALUE"""),"If we’re elected we’ll put the server online in 24 hours. 3.0 GHz Intel Xeon Platinum processors with Intel Advanced Vector Extension 512 (AVX-512) instruction set")</f>
        <v>If we’re elected we’ll put the server online in 24 hours. 3.0 GHz Intel Xeon Platinum processors with Intel Advanced Vector Extension 512 (AVX-512) instruction set</v>
      </c>
      <c r="O15">
        <f>IFERROR(__xludf.DUMMYFUNCTION("""COMPUTED_VALUE"""),16.0)</f>
        <v>16</v>
      </c>
      <c r="P15" t="str">
        <f>IFERROR(__xludf.DUMMYFUNCTION("""COMPUTED_VALUE"""),"3 ghz")</f>
        <v>3 ghz</v>
      </c>
      <c r="Q15" t="str">
        <f>IFERROR(__xludf.DUMMYFUNCTION("""COMPUTED_VALUE"""),"32 GB")</f>
        <v>32 GB</v>
      </c>
      <c r="R15" t="str">
        <f>IFERROR(__xludf.DUMMYFUNCTION("""COMPUTED_VALUE"""),"Yes")</f>
        <v>Yes</v>
      </c>
      <c r="S15" t="str">
        <f>IFERROR(__xludf.DUMMYFUNCTION("""COMPUTED_VALUE"""),"RAID 5")</f>
        <v>RAID 5</v>
      </c>
      <c r="T15" t="str">
        <f>IFERROR(__xludf.DUMMYFUNCTION("""COMPUTED_VALUE"""),"SSD - AWS io1 - provision of 1000 IOPS")</f>
        <v>SSD - AWS io1 - provision of 1000 IOPS</v>
      </c>
      <c r="U15" t="str">
        <f>IFERROR(__xludf.DUMMYFUNCTION("""COMPUTED_VALUE"""),"250 GB")</f>
        <v>250 GB</v>
      </c>
      <c r="V15" t="str">
        <f>IFERROR(__xludf.DUMMYFUNCTION("""COMPUTED_VALUE"""),"Yes")</f>
        <v>Yes</v>
      </c>
      <c r="W15" t="str">
        <f>IFERROR(__xludf.DUMMYFUNCTION("""COMPUTED_VALUE"""),"3500 Mbps")</f>
        <v>3500 Mbps</v>
      </c>
      <c r="X15">
        <f>IFERROR(__xludf.DUMMYFUNCTION("""COMPUTED_VALUE"""),5.0)</f>
        <v>5</v>
      </c>
      <c r="Y15" t="str">
        <f>IFERROR(__xludf.DUMMYFUNCTION("""COMPUTED_VALUE"""),"45 years")</f>
        <v>45 years</v>
      </c>
      <c r="Z15" t="str">
        <f>IFERROR(__xludf.DUMMYFUNCTION("""COMPUTED_VALUE"""),"We have vast experience doing the architecture and maintaining production environments mainly in Amazon Web Services, but also in Google Kubernetes Engine and Microsoft Azure.
Regarding operating systems, we have experience mainly in CentOS and Ubuntu.
We"&amp;" also have a lot of experience on a variety of servers including NGINX and Apache and database servers like MySQL and PostgreSQL.
We have also experience with numerous automation and orchestration tools in production including Jenkins, Gitlab CI, Travis C"&amp;"I, Docker, and Kubernetes.")</f>
        <v>We have vast experience doing the architecture and maintaining production environments mainly in Amazon Web Services, but also in Google Kubernetes Engine and Microsoft Azure.
Regarding operating systems, we have experience mainly in CentOS and Ubuntu.
We also have a lot of experience on a variety of servers including NGINX and Apache and database servers like MySQL and PostgreSQL.
We have also experience with numerous automation and orchestration tools in production including Jenkins, Gitlab CI, Travis CI, Docker, and Kubernetes.</v>
      </c>
      <c r="AA15" t="str">
        <f>IFERROR(__xludf.DUMMYFUNCTION("""COMPUTED_VALUE"""),"Yes. Bitcoin, Ethereum and IOTA. Although we don't run any Decred node, we're currently developing for them. In that sense we have to run a node for development purposes. ")</f>
        <v>Yes. Bitcoin, Ethereum and IOTA. Although we don't run any Decred node, we're currently developing for them. In that sense we have to run a node for development purposes. </v>
      </c>
      <c r="AB15" t="str">
        <f>IFERROR(__xludf.DUMMYFUNCTION("""COMPUTED_VALUE"""),"No")</f>
        <v>No</v>
      </c>
      <c r="AC15" t="str">
        <f>IFERROR(__xludf.DUMMYFUNCTION("""COMPUTED_VALUE"""),"Yes")</f>
        <v>Yes</v>
      </c>
      <c r="AD15" t="str">
        <f>IFERROR(__xludf.DUMMYFUNCTION("""COMPUTED_VALUE"""),"The system administrators of our company will take the responsibility of running and maintaining the nodes.")</f>
        <v>The system administrators of our company will take the responsibility of running and maintaining the nodes.</v>
      </c>
      <c r="AE15" t="str">
        <f>IFERROR(__xludf.DUMMYFUNCTION("""COMPUTED_VALUE"""),"If an unscheduled restart occurs we will be notified and we’ll take instant action. We’ll configure alerts in Grafana. We'll also want to integrate with any notification system that already exists, and would be happy to work to support and improve such sy"&amp;"stems.")</f>
        <v>If an unscheduled restart occurs we will be notified and we’ll take instant action. We’ll configure alerts in Grafana. We'll also want to integrate with any notification system that already exists, and would be happy to work to support and improve such systems.</v>
      </c>
      <c r="AF15" t="str">
        <f>IFERROR(__xludf.DUMMYFUNCTION("""COMPUTED_VALUE"""),"We’ll setup firewall to protect the nodes. We’ll SSH tunneling and Two-factor authentication. We’ll use key pairs and renew them periodically. We also understand that there is a docker swarm that is used to maintain the authority set today. We will certai"&amp;"nly participate with it and the other standard protocols within Factom for security and maintenance.")</f>
        <v>We’ll setup firewall to protect the nodes. We’ll SSH tunneling and Two-factor authentication. We’ll use key pairs and renew them periodically. We also understand that there is a docker swarm that is used to maintain the authority set today. We will certainly participate with it and the other standard protocols within Factom for security and maintenance.</v>
      </c>
      <c r="AG15" t="str">
        <f>IFERROR(__xludf.DUMMYFUNCTION("""COMPUTED_VALUE"""),"Our nodes will use the Amazon CloudWatch and Amazon Simple Notification Service to notify our staff. We’ll get those notifications by SMS and we’ll operate 24/7 and always have a SysAdmin available via phone call.")</f>
        <v>Our nodes will use the Amazon CloudWatch and Amazon Simple Notification Service to notify our staff. We’ll get those notifications by SMS and we’ll operate 24/7 and always have a SysAdmin available via phone call.</v>
      </c>
      <c r="AH15" t="str">
        <f>IFERROR(__xludf.DUMMYFUNCTION("""COMPUTED_VALUE"""),"We see the ideal node infrastructure as a high-performance server on AWS, running processes in virtual containers with auto-scaling enabled. With the appropriate setup of firewalls to guarantee great security.")</f>
        <v>We see the ideal node infrastructure as a high-performance server on AWS, running processes in virtual containers with auto-scaling enabled. With the appropriate setup of firewalls to guarantee great security.</v>
      </c>
      <c r="AI15" t="str">
        <f>IFERROR(__xludf.DUMMYFUNCTION("""COMPUTED_VALUE"""),"Our team will have 24/7 coverage to manage non-routine problems. We'll be available via phone, email and on Discord.")</f>
        <v>Our team will have 24/7 coverage to manage non-routine problems. We'll be available via phone, email and on Discord.</v>
      </c>
      <c r="AJ15">
        <f>IFERROR(__xludf.DUMMYFUNCTION("""COMPUTED_VALUE"""),50.0)</f>
        <v>50</v>
      </c>
      <c r="AK15" s="3">
        <f>IFERROR(__xludf.DUMMYFUNCTION("""COMPUTED_VALUE"""),50.0)</f>
        <v>50</v>
      </c>
      <c r="AL15" s="8" t="s">
        <v>50</v>
      </c>
      <c r="AM15" s="9" t="str">
        <f>HYPERLINK("https://drive.google.com/open?id=1lrYk2gpmN4UqqTNdpddSrvgXyCa_voXk","Template for PDF output ANO selection - Guides.pdf")</f>
        <v>Template for PDF output ANO selection - Guides.pdf</v>
      </c>
    </row>
    <row r="16">
      <c r="A16" s="5">
        <f>IFERROR(__xludf.DUMMYFUNCTION("""COMPUTED_VALUE"""),43586.02947368055)</f>
        <v>43586.02947</v>
      </c>
      <c r="B16" t="str">
        <f>IFERROR(__xludf.DUMMYFUNCTION("""COMPUTED_VALUE"""),"Evident Technologies")</f>
        <v>Evident Technologies</v>
      </c>
      <c r="C16" t="str">
        <f>IFERROR(__xludf.DUMMYFUNCTION("""COMPUTED_VALUE"""),"Singapore")</f>
        <v>Singapore</v>
      </c>
      <c r="D16" t="str">
        <f>IFERROR(__xludf.DUMMYFUNCTION("""COMPUTED_VALUE"""),"Singapore")</f>
        <v>Singapore</v>
      </c>
      <c r="E16" t="str">
        <f>IFERROR(__xludf.DUMMYFUNCTION("""COMPUTED_VALUE"""),"Singapore Tier 4 datacenter")</f>
        <v>Singapore Tier 4 datacenter</v>
      </c>
      <c r="F16" t="str">
        <f>IFERROR(__xludf.DUMMYFUNCTION("""COMPUTED_VALUE"""),"Linode")</f>
        <v>Linode</v>
      </c>
      <c r="G16" t="str">
        <f>IFERROR(__xludf.DUMMYFUNCTION("""COMPUTED_VALUE"""),"Asia")</f>
        <v>Asia</v>
      </c>
      <c r="H16" t="str">
        <f>IFERROR(__xludf.DUMMYFUNCTION("""COMPUTED_VALUE"""),"Japan")</f>
        <v>Japan</v>
      </c>
      <c r="I16" t="str">
        <f>IFERROR(__xludf.DUMMYFUNCTION("""COMPUTED_VALUE"""),"Tokyo")</f>
        <v>Tokyo</v>
      </c>
      <c r="J16" t="str">
        <f>IFERROR(__xludf.DUMMYFUNCTION("""COMPUTED_VALUE"""),"Linode tier 4 datacenter")</f>
        <v>Linode tier 4 datacenter</v>
      </c>
      <c r="K16" t="str">
        <f>IFERROR(__xludf.DUMMYFUNCTION("""COMPUTED_VALUE"""),"Linode")</f>
        <v>Linode</v>
      </c>
      <c r="L16" t="str">
        <f>IFERROR(__xludf.DUMMYFUNCTION("""COMPUTED_VALUE"""),"Asia")</f>
        <v>Asia</v>
      </c>
      <c r="M16" t="str">
        <f>IFERROR(__xludf.DUMMYFUNCTION("""COMPUTED_VALUE"""),"Yes")</f>
        <v>Yes</v>
      </c>
      <c r="N16" t="str">
        <f>IFERROR(__xludf.DUMMYFUNCTION("""COMPUTED_VALUE"""),"Intel E5 vCPU")</f>
        <v>Intel E5 vCPU</v>
      </c>
      <c r="O16">
        <f>IFERROR(__xludf.DUMMYFUNCTION("""COMPUTED_VALUE"""),4.0)</f>
        <v>4</v>
      </c>
      <c r="P16" t="str">
        <f>IFERROR(__xludf.DUMMYFUNCTION("""COMPUTED_VALUE"""),"Intel E5 series - 3 GHz")</f>
        <v>Intel E5 series - 3 GHz</v>
      </c>
      <c r="Q16" t="str">
        <f>IFERROR(__xludf.DUMMYFUNCTION("""COMPUTED_VALUE"""),"8 GB")</f>
        <v>8 GB</v>
      </c>
      <c r="R16" t="str">
        <f>IFERROR(__xludf.DUMMYFUNCTION("""COMPUTED_VALUE"""),"Yes")</f>
        <v>Yes</v>
      </c>
      <c r="S16" t="str">
        <f>IFERROR(__xludf.DUMMYFUNCTION("""COMPUTED_VALUE"""),"SSD, no raid")</f>
        <v>SSD, no raid</v>
      </c>
      <c r="T16" t="str">
        <f>IFERROR(__xludf.DUMMYFUNCTION("""COMPUTED_VALUE"""),"SSD")</f>
        <v>SSD</v>
      </c>
      <c r="U16">
        <f>IFERROR(__xludf.DUMMYFUNCTION("""COMPUTED_VALUE"""),200.0)</f>
        <v>200</v>
      </c>
      <c r="V16" t="str">
        <f>IFERROR(__xludf.DUMMYFUNCTION("""COMPUTED_VALUE"""),"Yes")</f>
        <v>Yes</v>
      </c>
      <c r="W16" t="str">
        <f>IFERROR(__xludf.DUMMYFUNCTION("""COMPUTED_VALUE"""),"40 Gbps")</f>
        <v>40 Gbps</v>
      </c>
      <c r="X16">
        <f>IFERROR(__xludf.DUMMYFUNCTION("""COMPUTED_VALUE"""),3.0)</f>
        <v>3</v>
      </c>
      <c r="Y16">
        <f>IFERROR(__xludf.DUMMYFUNCTION("""COMPUTED_VALUE"""),10.0)</f>
        <v>10</v>
      </c>
      <c r="Z16" t="str">
        <f>IFERROR(__xludf.DUMMYFUNCTION("""COMPUTED_VALUE"""),"Medium size media analysis company processing terabytes of video from disparate sources daily against deadlines.")</f>
        <v>Medium size media analysis company processing terabytes of video from disparate sources daily against deadlines.</v>
      </c>
      <c r="AA16" t="str">
        <f>IFERROR(__xludf.DUMMYFUNCTION("""COMPUTED_VALUE"""),"No")</f>
        <v>No</v>
      </c>
      <c r="AB16" t="str">
        <f>IFERROR(__xludf.DUMMYFUNCTION("""COMPUTED_VALUE"""),"Yes")</f>
        <v>Yes</v>
      </c>
      <c r="AC16" t="str">
        <f>IFERROR(__xludf.DUMMYFUNCTION("""COMPUTED_VALUE"""),"Yes")</f>
        <v>Yes</v>
      </c>
      <c r="AD16" t="str">
        <f>IFERROR(__xludf.DUMMYFUNCTION("""COMPUTED_VALUE"""),"SSH tunnels, automatic monitoring notifications.")</f>
        <v>SSH tunnels, automatic monitoring notifications.</v>
      </c>
      <c r="AE16" t="str">
        <f>IFERROR(__xludf.DUMMYFUNCTION("""COMPUTED_VALUE"""),"Check whether init scripts restarted factomd on boot, assess cause for restart. Ascertain all systems are running.")</f>
        <v>Check whether init scripts restarted factomd on boot, assess cause for restart. Ascertain all systems are running.</v>
      </c>
      <c r="AF16" t="str">
        <f>IFERROR(__xludf.DUMMYFUNCTION("""COMPUTED_VALUE"""),"Pubkey authentication with 2fa. General networking best practices.")</f>
        <v>Pubkey authentication with 2fa. General networking best practices.</v>
      </c>
      <c r="AG16" t="str">
        <f>IFERROR(__xludf.DUMMYFUNCTION("""COMPUTED_VALUE"""),"Mobile messaging and robot-calls upon alerts. Using standard open source monitoring tools ")</f>
        <v>Mobile messaging and robot-calls upon alerts. Using standard open source monitoring tools </v>
      </c>
      <c r="AH16" t="str">
        <f>IFERROR(__xludf.DUMMYFUNCTION("""COMPUTED_VALUE"""),"Resilient, reliable and able to adapt, mitigate problems as they arise.  ")</f>
        <v>Resilient, reliable and able to adapt, mitigate problems as they arise.  </v>
      </c>
      <c r="AI16" t="str">
        <f>IFERROR(__xludf.DUMMYFUNCTION("""COMPUTED_VALUE"""),"20 hours / 7 days a week")</f>
        <v>20 hours / 7 days a week</v>
      </c>
      <c r="AJ16">
        <f>IFERROR(__xludf.DUMMYFUNCTION("""COMPUTED_VALUE"""),30.0)</f>
        <v>30</v>
      </c>
      <c r="AK16" s="3">
        <f>IFERROR(__xludf.DUMMYFUNCTION("""COMPUTED_VALUE"""),30.0)</f>
        <v>30</v>
      </c>
      <c r="AL16" s="8" t="s">
        <v>51</v>
      </c>
      <c r="AM16" s="9" t="str">
        <f>HYPERLINK("https://drive.google.com/open?id=1JA2ye5JtC-JesAPTiRFxdNz59XaUZ9X9","Template for PDF output ANO selection - Guides.pdf")</f>
        <v>Template for PDF output ANO selection - Guides.pdf</v>
      </c>
    </row>
    <row r="17">
      <c r="A17" s="5">
        <f>IFERROR(__xludf.DUMMYFUNCTION("""COMPUTED_VALUE"""),43732.16326050926)</f>
        <v>43732.16326</v>
      </c>
      <c r="B17" t="str">
        <f>IFERROR(__xludf.DUMMYFUNCTION("""COMPUTED_VALUE"""),"wefwef")</f>
        <v>wefwef</v>
      </c>
      <c r="C17" t="str">
        <f>IFERROR(__xludf.DUMMYFUNCTION("""COMPUTED_VALUE"""),"wefwef")</f>
        <v>wefwef</v>
      </c>
      <c r="D17" t="str">
        <f>IFERROR(__xludf.DUMMYFUNCTION("""COMPUTED_VALUE"""),"wefwef")</f>
        <v>wefwef</v>
      </c>
      <c r="E17" t="str">
        <f>IFERROR(__xludf.DUMMYFUNCTION("""COMPUTED_VALUE"""),"")</f>
        <v/>
      </c>
      <c r="F17" t="str">
        <f>IFERROR(__xludf.DUMMYFUNCTION("""COMPUTED_VALUE"""),"")</f>
        <v/>
      </c>
      <c r="G17" t="str">
        <f>IFERROR(__xludf.DUMMYFUNCTION("""COMPUTED_VALUE"""),"")</f>
        <v/>
      </c>
      <c r="H17" t="str">
        <f>IFERROR(__xludf.DUMMYFUNCTION("""COMPUTED_VALUE"""),"wefw")</f>
        <v>wefw</v>
      </c>
      <c r="I17" t="str">
        <f>IFERROR(__xludf.DUMMYFUNCTION("""COMPUTED_VALUE"""),"wefew")</f>
        <v>wefew</v>
      </c>
      <c r="J17" t="str">
        <f>IFERROR(__xludf.DUMMYFUNCTION("""COMPUTED_VALUE"""),"")</f>
        <v/>
      </c>
      <c r="K17" t="str">
        <f>IFERROR(__xludf.DUMMYFUNCTION("""COMPUTED_VALUE"""),"")</f>
        <v/>
      </c>
      <c r="L17" t="str">
        <f>IFERROR(__xludf.DUMMYFUNCTION("""COMPUTED_VALUE"""),"")</f>
        <v/>
      </c>
      <c r="M17" t="str">
        <f>IFERROR(__xludf.DUMMYFUNCTION("""COMPUTED_VALUE"""),"Yes")</f>
        <v>Yes</v>
      </c>
      <c r="N17" t="str">
        <f>IFERROR(__xludf.DUMMYFUNCTION("""COMPUTED_VALUE"""),"asdasd")</f>
        <v>asdasd</v>
      </c>
      <c r="O17" t="str">
        <f>IFERROR(__xludf.DUMMYFUNCTION("""COMPUTED_VALUE"""),"asdasd")</f>
        <v>asdasd</v>
      </c>
      <c r="P17" t="str">
        <f>IFERROR(__xludf.DUMMYFUNCTION("""COMPUTED_VALUE"""),"asdasd")</f>
        <v>asdasd</v>
      </c>
      <c r="Q17" t="str">
        <f>IFERROR(__xludf.DUMMYFUNCTION("""COMPUTED_VALUE"""),"asdas")</f>
        <v>asdas</v>
      </c>
      <c r="R17" t="str">
        <f>IFERROR(__xludf.DUMMYFUNCTION("""COMPUTED_VALUE"""),"asdas")</f>
        <v>asdas</v>
      </c>
      <c r="S17" t="str">
        <f>IFERROR(__xludf.DUMMYFUNCTION("""COMPUTED_VALUE"""),"asdasd")</f>
        <v>asdasd</v>
      </c>
      <c r="T17" t="str">
        <f>IFERROR(__xludf.DUMMYFUNCTION("""COMPUTED_VALUE"""),"asdas")</f>
        <v>asdas</v>
      </c>
      <c r="U17" t="str">
        <f>IFERROR(__xludf.DUMMYFUNCTION("""COMPUTED_VALUE"""),"asdasda")</f>
        <v>asdasda</v>
      </c>
      <c r="V17" t="str">
        <f>IFERROR(__xludf.DUMMYFUNCTION("""COMPUTED_VALUE"""),"No")</f>
        <v>No</v>
      </c>
      <c r="W17" t="str">
        <f>IFERROR(__xludf.DUMMYFUNCTION("""COMPUTED_VALUE"""),"asdasdsa")</f>
        <v>asdasdsa</v>
      </c>
      <c r="X17" t="str">
        <f>IFERROR(__xludf.DUMMYFUNCTION("""COMPUTED_VALUE"""),"wefwfew")</f>
        <v>wefwfew</v>
      </c>
      <c r="Y17" t="str">
        <f>IFERROR(__xludf.DUMMYFUNCTION("""COMPUTED_VALUE"""),"wefwefew")</f>
        <v>wefwefew</v>
      </c>
      <c r="Z17" t="str">
        <f>IFERROR(__xludf.DUMMYFUNCTION("""COMPUTED_VALUE"""),"wefwef")</f>
        <v>wefwef</v>
      </c>
      <c r="AA17" t="str">
        <f>IFERROR(__xludf.DUMMYFUNCTION("""COMPUTED_VALUE"""),"wefewf")</f>
        <v>wefewf</v>
      </c>
      <c r="AB17" t="str">
        <f>IFERROR(__xludf.DUMMYFUNCTION("""COMPUTED_VALUE"""),"Yes")</f>
        <v>Yes</v>
      </c>
      <c r="AC17" t="str">
        <f>IFERROR(__xludf.DUMMYFUNCTION("""COMPUTED_VALUE"""),"Yes")</f>
        <v>Yes</v>
      </c>
      <c r="AD17" t="str">
        <f>IFERROR(__xludf.DUMMYFUNCTION("""COMPUTED_VALUE"""),"wefwefewf")</f>
        <v>wefwefewf</v>
      </c>
      <c r="AE17" t="str">
        <f>IFERROR(__xludf.DUMMYFUNCTION("""COMPUTED_VALUE"""),"wefewf")</f>
        <v>wefewf</v>
      </c>
      <c r="AF17" t="str">
        <f>IFERROR(__xludf.DUMMYFUNCTION("""COMPUTED_VALUE"""),"wefwf")</f>
        <v>wefwf</v>
      </c>
      <c r="AG17" t="str">
        <f>IFERROR(__xludf.DUMMYFUNCTION("""COMPUTED_VALUE"""),"wefwef")</f>
        <v>wefwef</v>
      </c>
      <c r="AH17" t="str">
        <f>IFERROR(__xludf.DUMMYFUNCTION("""COMPUTED_VALUE"""),"wefewf")</f>
        <v>wefewf</v>
      </c>
      <c r="AI17" t="str">
        <f>IFERROR(__xludf.DUMMYFUNCTION("""COMPUTED_VALUE"""),"wfewf")</f>
        <v>wfewf</v>
      </c>
      <c r="AJ17" t="str">
        <f>IFERROR(__xludf.DUMMYFUNCTION("""COMPUTED_VALUE"""),"efef")</f>
        <v>efef</v>
      </c>
      <c r="AK17" s="3" t="str">
        <f>IFERROR(__xludf.DUMMYFUNCTION("""COMPUTED_VALUE"""),"efefef")</f>
        <v>efefef</v>
      </c>
    </row>
    <row r="18">
      <c r="A18" t="str">
        <f>IFERROR(__xludf.DUMMYFUNCTION("""COMPUTED_VALUE"""),"")</f>
        <v/>
      </c>
      <c r="B18" t="str">
        <f>IFERROR(__xludf.DUMMYFUNCTION("""COMPUTED_VALUE"""),"")</f>
        <v/>
      </c>
      <c r="C18" t="str">
        <f>IFERROR(__xludf.DUMMYFUNCTION("""COMPUTED_VALUE"""),"")</f>
        <v/>
      </c>
      <c r="D18" t="str">
        <f>IFERROR(__xludf.DUMMYFUNCTION("""COMPUTED_VALUE"""),"")</f>
        <v/>
      </c>
      <c r="E18" t="str">
        <f>IFERROR(__xludf.DUMMYFUNCTION("""COMPUTED_VALUE"""),"")</f>
        <v/>
      </c>
      <c r="F18" t="str">
        <f>IFERROR(__xludf.DUMMYFUNCTION("""COMPUTED_VALUE"""),"")</f>
        <v/>
      </c>
      <c r="G18" t="str">
        <f>IFERROR(__xludf.DUMMYFUNCTION("""COMPUTED_VALUE"""),"")</f>
        <v/>
      </c>
      <c r="H18" t="str">
        <f>IFERROR(__xludf.DUMMYFUNCTION("""COMPUTED_VALUE"""),"")</f>
        <v/>
      </c>
      <c r="I18" t="str">
        <f>IFERROR(__xludf.DUMMYFUNCTION("""COMPUTED_VALUE"""),"")</f>
        <v/>
      </c>
      <c r="J18" t="str">
        <f>IFERROR(__xludf.DUMMYFUNCTION("""COMPUTED_VALUE"""),"")</f>
        <v/>
      </c>
      <c r="K18" t="str">
        <f>IFERROR(__xludf.DUMMYFUNCTION("""COMPUTED_VALUE"""),"")</f>
        <v/>
      </c>
      <c r="L18" t="str">
        <f>IFERROR(__xludf.DUMMYFUNCTION("""COMPUTED_VALUE"""),"")</f>
        <v/>
      </c>
      <c r="M18" t="str">
        <f>IFERROR(__xludf.DUMMYFUNCTION("""COMPUTED_VALUE"""),"")</f>
        <v/>
      </c>
      <c r="N18" t="str">
        <f>IFERROR(__xludf.DUMMYFUNCTION("""COMPUTED_VALUE"""),"")</f>
        <v/>
      </c>
      <c r="O18" t="str">
        <f>IFERROR(__xludf.DUMMYFUNCTION("""COMPUTED_VALUE"""),"")</f>
        <v/>
      </c>
      <c r="P18" t="str">
        <f>IFERROR(__xludf.DUMMYFUNCTION("""COMPUTED_VALUE"""),"")</f>
        <v/>
      </c>
      <c r="Q18" t="str">
        <f>IFERROR(__xludf.DUMMYFUNCTION("""COMPUTED_VALUE"""),"")</f>
        <v/>
      </c>
      <c r="R18" t="str">
        <f>IFERROR(__xludf.DUMMYFUNCTION("""COMPUTED_VALUE"""),"")</f>
        <v/>
      </c>
      <c r="S18" t="str">
        <f>IFERROR(__xludf.DUMMYFUNCTION("""COMPUTED_VALUE"""),"")</f>
        <v/>
      </c>
      <c r="T18" t="str">
        <f>IFERROR(__xludf.DUMMYFUNCTION("""COMPUTED_VALUE"""),"")</f>
        <v/>
      </c>
      <c r="U18" t="str">
        <f>IFERROR(__xludf.DUMMYFUNCTION("""COMPUTED_VALUE"""),"")</f>
        <v/>
      </c>
      <c r="V18" t="str">
        <f>IFERROR(__xludf.DUMMYFUNCTION("""COMPUTED_VALUE"""),"")</f>
        <v/>
      </c>
      <c r="W18" t="str">
        <f>IFERROR(__xludf.DUMMYFUNCTION("""COMPUTED_VALUE"""),"")</f>
        <v/>
      </c>
      <c r="X18" t="str">
        <f>IFERROR(__xludf.DUMMYFUNCTION("""COMPUTED_VALUE"""),"")</f>
        <v/>
      </c>
      <c r="Y18" t="str">
        <f>IFERROR(__xludf.DUMMYFUNCTION("""COMPUTED_VALUE"""),"")</f>
        <v/>
      </c>
      <c r="Z18" t="str">
        <f>IFERROR(__xludf.DUMMYFUNCTION("""COMPUTED_VALUE"""),"")</f>
        <v/>
      </c>
      <c r="AA18" t="str">
        <f>IFERROR(__xludf.DUMMYFUNCTION("""COMPUTED_VALUE"""),"")</f>
        <v/>
      </c>
      <c r="AB18" t="str">
        <f>IFERROR(__xludf.DUMMYFUNCTION("""COMPUTED_VALUE"""),"")</f>
        <v/>
      </c>
      <c r="AC18" t="str">
        <f>IFERROR(__xludf.DUMMYFUNCTION("""COMPUTED_VALUE"""),"")</f>
        <v/>
      </c>
      <c r="AD18" t="str">
        <f>IFERROR(__xludf.DUMMYFUNCTION("""COMPUTED_VALUE"""),"")</f>
        <v/>
      </c>
      <c r="AE18" t="str">
        <f>IFERROR(__xludf.DUMMYFUNCTION("""COMPUTED_VALUE"""),"")</f>
        <v/>
      </c>
      <c r="AF18" t="str">
        <f>IFERROR(__xludf.DUMMYFUNCTION("""COMPUTED_VALUE"""),"")</f>
        <v/>
      </c>
      <c r="AG18" t="str">
        <f>IFERROR(__xludf.DUMMYFUNCTION("""COMPUTED_VALUE"""),"")</f>
        <v/>
      </c>
      <c r="AH18" t="str">
        <f>IFERROR(__xludf.DUMMYFUNCTION("""COMPUTED_VALUE"""),"")</f>
        <v/>
      </c>
      <c r="AI18" t="str">
        <f>IFERROR(__xludf.DUMMYFUNCTION("""COMPUTED_VALUE"""),"")</f>
        <v/>
      </c>
      <c r="AJ18" t="str">
        <f>IFERROR(__xludf.DUMMYFUNCTION("""COMPUTED_VALUE"""),"")</f>
        <v/>
      </c>
      <c r="AK18" s="3" t="str">
        <f>IFERROR(__xludf.DUMMYFUNCTION("""COMPUTED_VALUE"""),"")</f>
        <v/>
      </c>
    </row>
    <row r="19">
      <c r="A19" t="str">
        <f>IFERROR(__xludf.DUMMYFUNCTION("""COMPUTED_VALUE"""),"")</f>
        <v/>
      </c>
      <c r="B19" t="str">
        <f>IFERROR(__xludf.DUMMYFUNCTION("""COMPUTED_VALUE"""),"")</f>
        <v/>
      </c>
      <c r="C19" t="str">
        <f>IFERROR(__xludf.DUMMYFUNCTION("""COMPUTED_VALUE"""),"")</f>
        <v/>
      </c>
      <c r="D19" t="str">
        <f>IFERROR(__xludf.DUMMYFUNCTION("""COMPUTED_VALUE"""),"")</f>
        <v/>
      </c>
      <c r="E19" t="str">
        <f>IFERROR(__xludf.DUMMYFUNCTION("""COMPUTED_VALUE"""),"")</f>
        <v/>
      </c>
      <c r="F19" t="str">
        <f>IFERROR(__xludf.DUMMYFUNCTION("""COMPUTED_VALUE"""),"")</f>
        <v/>
      </c>
      <c r="G19" t="str">
        <f>IFERROR(__xludf.DUMMYFUNCTION("""COMPUTED_VALUE"""),"")</f>
        <v/>
      </c>
      <c r="H19" t="str">
        <f>IFERROR(__xludf.DUMMYFUNCTION("""COMPUTED_VALUE"""),"")</f>
        <v/>
      </c>
      <c r="I19" t="str">
        <f>IFERROR(__xludf.DUMMYFUNCTION("""COMPUTED_VALUE"""),"")</f>
        <v/>
      </c>
      <c r="J19" t="str">
        <f>IFERROR(__xludf.DUMMYFUNCTION("""COMPUTED_VALUE"""),"")</f>
        <v/>
      </c>
      <c r="K19" t="str">
        <f>IFERROR(__xludf.DUMMYFUNCTION("""COMPUTED_VALUE"""),"")</f>
        <v/>
      </c>
      <c r="L19" t="str">
        <f>IFERROR(__xludf.DUMMYFUNCTION("""COMPUTED_VALUE"""),"")</f>
        <v/>
      </c>
      <c r="M19" t="str">
        <f>IFERROR(__xludf.DUMMYFUNCTION("""COMPUTED_VALUE"""),"")</f>
        <v/>
      </c>
      <c r="N19" t="str">
        <f>IFERROR(__xludf.DUMMYFUNCTION("""COMPUTED_VALUE"""),"")</f>
        <v/>
      </c>
      <c r="O19" t="str">
        <f>IFERROR(__xludf.DUMMYFUNCTION("""COMPUTED_VALUE"""),"")</f>
        <v/>
      </c>
      <c r="P19" t="str">
        <f>IFERROR(__xludf.DUMMYFUNCTION("""COMPUTED_VALUE"""),"")</f>
        <v/>
      </c>
      <c r="Q19" t="str">
        <f>IFERROR(__xludf.DUMMYFUNCTION("""COMPUTED_VALUE"""),"")</f>
        <v/>
      </c>
      <c r="R19" t="str">
        <f>IFERROR(__xludf.DUMMYFUNCTION("""COMPUTED_VALUE"""),"")</f>
        <v/>
      </c>
      <c r="S19" t="str">
        <f>IFERROR(__xludf.DUMMYFUNCTION("""COMPUTED_VALUE"""),"")</f>
        <v/>
      </c>
      <c r="T19" t="str">
        <f>IFERROR(__xludf.DUMMYFUNCTION("""COMPUTED_VALUE"""),"")</f>
        <v/>
      </c>
      <c r="U19" t="str">
        <f>IFERROR(__xludf.DUMMYFUNCTION("""COMPUTED_VALUE"""),"")</f>
        <v/>
      </c>
      <c r="V19" t="str">
        <f>IFERROR(__xludf.DUMMYFUNCTION("""COMPUTED_VALUE"""),"")</f>
        <v/>
      </c>
      <c r="W19" t="str">
        <f>IFERROR(__xludf.DUMMYFUNCTION("""COMPUTED_VALUE"""),"")</f>
        <v/>
      </c>
      <c r="X19" t="str">
        <f>IFERROR(__xludf.DUMMYFUNCTION("""COMPUTED_VALUE"""),"")</f>
        <v/>
      </c>
      <c r="Y19" t="str">
        <f>IFERROR(__xludf.DUMMYFUNCTION("""COMPUTED_VALUE"""),"")</f>
        <v/>
      </c>
      <c r="Z19" t="str">
        <f>IFERROR(__xludf.DUMMYFUNCTION("""COMPUTED_VALUE"""),"")</f>
        <v/>
      </c>
      <c r="AA19" t="str">
        <f>IFERROR(__xludf.DUMMYFUNCTION("""COMPUTED_VALUE"""),"")</f>
        <v/>
      </c>
      <c r="AB19" t="str">
        <f>IFERROR(__xludf.DUMMYFUNCTION("""COMPUTED_VALUE"""),"")</f>
        <v/>
      </c>
      <c r="AC19" t="str">
        <f>IFERROR(__xludf.DUMMYFUNCTION("""COMPUTED_VALUE"""),"")</f>
        <v/>
      </c>
      <c r="AD19" t="str">
        <f>IFERROR(__xludf.DUMMYFUNCTION("""COMPUTED_VALUE"""),"")</f>
        <v/>
      </c>
      <c r="AE19" t="str">
        <f>IFERROR(__xludf.DUMMYFUNCTION("""COMPUTED_VALUE"""),"")</f>
        <v/>
      </c>
      <c r="AF19" t="str">
        <f>IFERROR(__xludf.DUMMYFUNCTION("""COMPUTED_VALUE"""),"")</f>
        <v/>
      </c>
      <c r="AG19" t="str">
        <f>IFERROR(__xludf.DUMMYFUNCTION("""COMPUTED_VALUE"""),"")</f>
        <v/>
      </c>
      <c r="AH19" t="str">
        <f>IFERROR(__xludf.DUMMYFUNCTION("""COMPUTED_VALUE"""),"")</f>
        <v/>
      </c>
      <c r="AI19" t="str">
        <f>IFERROR(__xludf.DUMMYFUNCTION("""COMPUTED_VALUE"""),"")</f>
        <v/>
      </c>
      <c r="AJ19" t="str">
        <f>IFERROR(__xludf.DUMMYFUNCTION("""COMPUTED_VALUE"""),"")</f>
        <v/>
      </c>
      <c r="AK19" s="3" t="str">
        <f>IFERROR(__xludf.DUMMYFUNCTION("""COMPUTED_VALUE"""),"")</f>
        <v/>
      </c>
    </row>
    <row r="20">
      <c r="A20" t="str">
        <f>IFERROR(__xludf.DUMMYFUNCTION("""COMPUTED_VALUE"""),"")</f>
        <v/>
      </c>
      <c r="B20" t="str">
        <f>IFERROR(__xludf.DUMMYFUNCTION("""COMPUTED_VALUE"""),"")</f>
        <v/>
      </c>
      <c r="C20" t="str">
        <f>IFERROR(__xludf.DUMMYFUNCTION("""COMPUTED_VALUE"""),"")</f>
        <v/>
      </c>
      <c r="D20" t="str">
        <f>IFERROR(__xludf.DUMMYFUNCTION("""COMPUTED_VALUE"""),"")</f>
        <v/>
      </c>
      <c r="E20" t="str">
        <f>IFERROR(__xludf.DUMMYFUNCTION("""COMPUTED_VALUE"""),"")</f>
        <v/>
      </c>
      <c r="F20" t="str">
        <f>IFERROR(__xludf.DUMMYFUNCTION("""COMPUTED_VALUE"""),"")</f>
        <v/>
      </c>
      <c r="G20" t="str">
        <f>IFERROR(__xludf.DUMMYFUNCTION("""COMPUTED_VALUE"""),"")</f>
        <v/>
      </c>
      <c r="H20" t="str">
        <f>IFERROR(__xludf.DUMMYFUNCTION("""COMPUTED_VALUE"""),"")</f>
        <v/>
      </c>
      <c r="I20" t="str">
        <f>IFERROR(__xludf.DUMMYFUNCTION("""COMPUTED_VALUE"""),"")</f>
        <v/>
      </c>
      <c r="J20" t="str">
        <f>IFERROR(__xludf.DUMMYFUNCTION("""COMPUTED_VALUE"""),"")</f>
        <v/>
      </c>
      <c r="K20" t="str">
        <f>IFERROR(__xludf.DUMMYFUNCTION("""COMPUTED_VALUE"""),"")</f>
        <v/>
      </c>
      <c r="L20" t="str">
        <f>IFERROR(__xludf.DUMMYFUNCTION("""COMPUTED_VALUE"""),"")</f>
        <v/>
      </c>
      <c r="M20" t="str">
        <f>IFERROR(__xludf.DUMMYFUNCTION("""COMPUTED_VALUE"""),"")</f>
        <v/>
      </c>
      <c r="N20" t="str">
        <f>IFERROR(__xludf.DUMMYFUNCTION("""COMPUTED_VALUE"""),"")</f>
        <v/>
      </c>
      <c r="O20" t="str">
        <f>IFERROR(__xludf.DUMMYFUNCTION("""COMPUTED_VALUE"""),"")</f>
        <v/>
      </c>
      <c r="P20" t="str">
        <f>IFERROR(__xludf.DUMMYFUNCTION("""COMPUTED_VALUE"""),"")</f>
        <v/>
      </c>
      <c r="Q20" t="str">
        <f>IFERROR(__xludf.DUMMYFUNCTION("""COMPUTED_VALUE"""),"")</f>
        <v/>
      </c>
      <c r="R20" t="str">
        <f>IFERROR(__xludf.DUMMYFUNCTION("""COMPUTED_VALUE"""),"")</f>
        <v/>
      </c>
      <c r="S20" t="str">
        <f>IFERROR(__xludf.DUMMYFUNCTION("""COMPUTED_VALUE"""),"")</f>
        <v/>
      </c>
      <c r="T20" t="str">
        <f>IFERROR(__xludf.DUMMYFUNCTION("""COMPUTED_VALUE"""),"")</f>
        <v/>
      </c>
      <c r="U20" t="str">
        <f>IFERROR(__xludf.DUMMYFUNCTION("""COMPUTED_VALUE"""),"")</f>
        <v/>
      </c>
      <c r="V20" t="str">
        <f>IFERROR(__xludf.DUMMYFUNCTION("""COMPUTED_VALUE"""),"")</f>
        <v/>
      </c>
      <c r="W20" t="str">
        <f>IFERROR(__xludf.DUMMYFUNCTION("""COMPUTED_VALUE"""),"")</f>
        <v/>
      </c>
      <c r="X20" t="str">
        <f>IFERROR(__xludf.DUMMYFUNCTION("""COMPUTED_VALUE"""),"")</f>
        <v/>
      </c>
      <c r="Y20" t="str">
        <f>IFERROR(__xludf.DUMMYFUNCTION("""COMPUTED_VALUE"""),"")</f>
        <v/>
      </c>
      <c r="Z20" t="str">
        <f>IFERROR(__xludf.DUMMYFUNCTION("""COMPUTED_VALUE"""),"")</f>
        <v/>
      </c>
      <c r="AA20" t="str">
        <f>IFERROR(__xludf.DUMMYFUNCTION("""COMPUTED_VALUE"""),"")</f>
        <v/>
      </c>
      <c r="AB20" t="str">
        <f>IFERROR(__xludf.DUMMYFUNCTION("""COMPUTED_VALUE"""),"")</f>
        <v/>
      </c>
      <c r="AC20" t="str">
        <f>IFERROR(__xludf.DUMMYFUNCTION("""COMPUTED_VALUE"""),"")</f>
        <v/>
      </c>
      <c r="AD20" t="str">
        <f>IFERROR(__xludf.DUMMYFUNCTION("""COMPUTED_VALUE"""),"")</f>
        <v/>
      </c>
      <c r="AE20" t="str">
        <f>IFERROR(__xludf.DUMMYFUNCTION("""COMPUTED_VALUE"""),"")</f>
        <v/>
      </c>
      <c r="AF20" t="str">
        <f>IFERROR(__xludf.DUMMYFUNCTION("""COMPUTED_VALUE"""),"")</f>
        <v/>
      </c>
      <c r="AG20" t="str">
        <f>IFERROR(__xludf.DUMMYFUNCTION("""COMPUTED_VALUE"""),"")</f>
        <v/>
      </c>
      <c r="AH20" t="str">
        <f>IFERROR(__xludf.DUMMYFUNCTION("""COMPUTED_VALUE"""),"")</f>
        <v/>
      </c>
      <c r="AI20" t="str">
        <f>IFERROR(__xludf.DUMMYFUNCTION("""COMPUTED_VALUE"""),"")</f>
        <v/>
      </c>
      <c r="AJ20" t="str">
        <f>IFERROR(__xludf.DUMMYFUNCTION("""COMPUTED_VALUE"""),"")</f>
        <v/>
      </c>
      <c r="AK20" s="3" t="str">
        <f>IFERROR(__xludf.DUMMYFUNCTION("""COMPUTED_VALUE"""),"")</f>
        <v/>
      </c>
    </row>
    <row r="21">
      <c r="A21" t="str">
        <f>IFERROR(__xludf.DUMMYFUNCTION("""COMPUTED_VALUE"""),"")</f>
        <v/>
      </c>
      <c r="B21" t="str">
        <f>IFERROR(__xludf.DUMMYFUNCTION("""COMPUTED_VALUE"""),"")</f>
        <v/>
      </c>
      <c r="C21" t="str">
        <f>IFERROR(__xludf.DUMMYFUNCTION("""COMPUTED_VALUE"""),"")</f>
        <v/>
      </c>
      <c r="D21" t="str">
        <f>IFERROR(__xludf.DUMMYFUNCTION("""COMPUTED_VALUE"""),"")</f>
        <v/>
      </c>
      <c r="E21" t="str">
        <f>IFERROR(__xludf.DUMMYFUNCTION("""COMPUTED_VALUE"""),"")</f>
        <v/>
      </c>
      <c r="F21" t="str">
        <f>IFERROR(__xludf.DUMMYFUNCTION("""COMPUTED_VALUE"""),"")</f>
        <v/>
      </c>
      <c r="G21" t="str">
        <f>IFERROR(__xludf.DUMMYFUNCTION("""COMPUTED_VALUE"""),"")</f>
        <v/>
      </c>
      <c r="H21" t="str">
        <f>IFERROR(__xludf.DUMMYFUNCTION("""COMPUTED_VALUE"""),"")</f>
        <v/>
      </c>
      <c r="I21" t="str">
        <f>IFERROR(__xludf.DUMMYFUNCTION("""COMPUTED_VALUE"""),"")</f>
        <v/>
      </c>
      <c r="J21" t="str">
        <f>IFERROR(__xludf.DUMMYFUNCTION("""COMPUTED_VALUE"""),"")</f>
        <v/>
      </c>
      <c r="K21" t="str">
        <f>IFERROR(__xludf.DUMMYFUNCTION("""COMPUTED_VALUE"""),"")</f>
        <v/>
      </c>
      <c r="L21" t="str">
        <f>IFERROR(__xludf.DUMMYFUNCTION("""COMPUTED_VALUE"""),"")</f>
        <v/>
      </c>
      <c r="M21" t="str">
        <f>IFERROR(__xludf.DUMMYFUNCTION("""COMPUTED_VALUE"""),"")</f>
        <v/>
      </c>
      <c r="N21" t="str">
        <f>IFERROR(__xludf.DUMMYFUNCTION("""COMPUTED_VALUE"""),"")</f>
        <v/>
      </c>
      <c r="O21" t="str">
        <f>IFERROR(__xludf.DUMMYFUNCTION("""COMPUTED_VALUE"""),"")</f>
        <v/>
      </c>
      <c r="P21" t="str">
        <f>IFERROR(__xludf.DUMMYFUNCTION("""COMPUTED_VALUE"""),"")</f>
        <v/>
      </c>
      <c r="Q21" t="str">
        <f>IFERROR(__xludf.DUMMYFUNCTION("""COMPUTED_VALUE"""),"")</f>
        <v/>
      </c>
      <c r="R21" t="str">
        <f>IFERROR(__xludf.DUMMYFUNCTION("""COMPUTED_VALUE"""),"")</f>
        <v/>
      </c>
      <c r="S21" t="str">
        <f>IFERROR(__xludf.DUMMYFUNCTION("""COMPUTED_VALUE"""),"")</f>
        <v/>
      </c>
      <c r="T21" t="str">
        <f>IFERROR(__xludf.DUMMYFUNCTION("""COMPUTED_VALUE"""),"")</f>
        <v/>
      </c>
      <c r="U21" t="str">
        <f>IFERROR(__xludf.DUMMYFUNCTION("""COMPUTED_VALUE"""),"")</f>
        <v/>
      </c>
      <c r="V21" t="str">
        <f>IFERROR(__xludf.DUMMYFUNCTION("""COMPUTED_VALUE"""),"")</f>
        <v/>
      </c>
      <c r="W21" t="str">
        <f>IFERROR(__xludf.DUMMYFUNCTION("""COMPUTED_VALUE"""),"")</f>
        <v/>
      </c>
      <c r="X21" t="str">
        <f>IFERROR(__xludf.DUMMYFUNCTION("""COMPUTED_VALUE"""),"")</f>
        <v/>
      </c>
      <c r="Y21" t="str">
        <f>IFERROR(__xludf.DUMMYFUNCTION("""COMPUTED_VALUE"""),"")</f>
        <v/>
      </c>
      <c r="Z21" t="str">
        <f>IFERROR(__xludf.DUMMYFUNCTION("""COMPUTED_VALUE"""),"")</f>
        <v/>
      </c>
      <c r="AA21" t="str">
        <f>IFERROR(__xludf.DUMMYFUNCTION("""COMPUTED_VALUE"""),"")</f>
        <v/>
      </c>
      <c r="AB21" t="str">
        <f>IFERROR(__xludf.DUMMYFUNCTION("""COMPUTED_VALUE"""),"")</f>
        <v/>
      </c>
      <c r="AC21" t="str">
        <f>IFERROR(__xludf.DUMMYFUNCTION("""COMPUTED_VALUE"""),"")</f>
        <v/>
      </c>
      <c r="AD21" t="str">
        <f>IFERROR(__xludf.DUMMYFUNCTION("""COMPUTED_VALUE"""),"")</f>
        <v/>
      </c>
      <c r="AE21" t="str">
        <f>IFERROR(__xludf.DUMMYFUNCTION("""COMPUTED_VALUE"""),"")</f>
        <v/>
      </c>
      <c r="AF21" t="str">
        <f>IFERROR(__xludf.DUMMYFUNCTION("""COMPUTED_VALUE"""),"")</f>
        <v/>
      </c>
      <c r="AG21" t="str">
        <f>IFERROR(__xludf.DUMMYFUNCTION("""COMPUTED_VALUE"""),"")</f>
        <v/>
      </c>
      <c r="AH21" t="str">
        <f>IFERROR(__xludf.DUMMYFUNCTION("""COMPUTED_VALUE"""),"")</f>
        <v/>
      </c>
      <c r="AI21" t="str">
        <f>IFERROR(__xludf.DUMMYFUNCTION("""COMPUTED_VALUE"""),"")</f>
        <v/>
      </c>
      <c r="AJ21" t="str">
        <f>IFERROR(__xludf.DUMMYFUNCTION("""COMPUTED_VALUE"""),"")</f>
        <v/>
      </c>
      <c r="AK21" s="3" t="str">
        <f>IFERROR(__xludf.DUMMYFUNCTION("""COMPUTED_VALUE"""),"")</f>
        <v/>
      </c>
    </row>
    <row r="22">
      <c r="A22" t="str">
        <f>IFERROR(__xludf.DUMMYFUNCTION("""COMPUTED_VALUE"""),"")</f>
        <v/>
      </c>
      <c r="B22" t="str">
        <f>IFERROR(__xludf.DUMMYFUNCTION("""COMPUTED_VALUE"""),"")</f>
        <v/>
      </c>
      <c r="C22" t="str">
        <f>IFERROR(__xludf.DUMMYFUNCTION("""COMPUTED_VALUE"""),"")</f>
        <v/>
      </c>
      <c r="D22" t="str">
        <f>IFERROR(__xludf.DUMMYFUNCTION("""COMPUTED_VALUE"""),"")</f>
        <v/>
      </c>
      <c r="E22" t="str">
        <f>IFERROR(__xludf.DUMMYFUNCTION("""COMPUTED_VALUE"""),"")</f>
        <v/>
      </c>
      <c r="F22" t="str">
        <f>IFERROR(__xludf.DUMMYFUNCTION("""COMPUTED_VALUE"""),"")</f>
        <v/>
      </c>
      <c r="G22" t="str">
        <f>IFERROR(__xludf.DUMMYFUNCTION("""COMPUTED_VALUE"""),"")</f>
        <v/>
      </c>
      <c r="H22" t="str">
        <f>IFERROR(__xludf.DUMMYFUNCTION("""COMPUTED_VALUE"""),"")</f>
        <v/>
      </c>
      <c r="I22" t="str">
        <f>IFERROR(__xludf.DUMMYFUNCTION("""COMPUTED_VALUE"""),"")</f>
        <v/>
      </c>
      <c r="J22" t="str">
        <f>IFERROR(__xludf.DUMMYFUNCTION("""COMPUTED_VALUE"""),"")</f>
        <v/>
      </c>
      <c r="K22" t="str">
        <f>IFERROR(__xludf.DUMMYFUNCTION("""COMPUTED_VALUE"""),"")</f>
        <v/>
      </c>
      <c r="L22" t="str">
        <f>IFERROR(__xludf.DUMMYFUNCTION("""COMPUTED_VALUE"""),"")</f>
        <v/>
      </c>
      <c r="M22" t="str">
        <f>IFERROR(__xludf.DUMMYFUNCTION("""COMPUTED_VALUE"""),"")</f>
        <v/>
      </c>
      <c r="N22" t="str">
        <f>IFERROR(__xludf.DUMMYFUNCTION("""COMPUTED_VALUE"""),"")</f>
        <v/>
      </c>
      <c r="O22" t="str">
        <f>IFERROR(__xludf.DUMMYFUNCTION("""COMPUTED_VALUE"""),"")</f>
        <v/>
      </c>
      <c r="P22" t="str">
        <f>IFERROR(__xludf.DUMMYFUNCTION("""COMPUTED_VALUE"""),"")</f>
        <v/>
      </c>
      <c r="Q22" t="str">
        <f>IFERROR(__xludf.DUMMYFUNCTION("""COMPUTED_VALUE"""),"")</f>
        <v/>
      </c>
      <c r="R22" t="str">
        <f>IFERROR(__xludf.DUMMYFUNCTION("""COMPUTED_VALUE"""),"")</f>
        <v/>
      </c>
      <c r="S22" t="str">
        <f>IFERROR(__xludf.DUMMYFUNCTION("""COMPUTED_VALUE"""),"")</f>
        <v/>
      </c>
      <c r="T22" t="str">
        <f>IFERROR(__xludf.DUMMYFUNCTION("""COMPUTED_VALUE"""),"")</f>
        <v/>
      </c>
      <c r="U22" t="str">
        <f>IFERROR(__xludf.DUMMYFUNCTION("""COMPUTED_VALUE"""),"")</f>
        <v/>
      </c>
      <c r="V22" t="str">
        <f>IFERROR(__xludf.DUMMYFUNCTION("""COMPUTED_VALUE"""),"")</f>
        <v/>
      </c>
      <c r="W22" t="str">
        <f>IFERROR(__xludf.DUMMYFUNCTION("""COMPUTED_VALUE"""),"")</f>
        <v/>
      </c>
      <c r="X22" t="str">
        <f>IFERROR(__xludf.DUMMYFUNCTION("""COMPUTED_VALUE"""),"")</f>
        <v/>
      </c>
      <c r="Y22" t="str">
        <f>IFERROR(__xludf.DUMMYFUNCTION("""COMPUTED_VALUE"""),"")</f>
        <v/>
      </c>
      <c r="Z22" t="str">
        <f>IFERROR(__xludf.DUMMYFUNCTION("""COMPUTED_VALUE"""),"")</f>
        <v/>
      </c>
      <c r="AA22" t="str">
        <f>IFERROR(__xludf.DUMMYFUNCTION("""COMPUTED_VALUE"""),"")</f>
        <v/>
      </c>
      <c r="AB22" t="str">
        <f>IFERROR(__xludf.DUMMYFUNCTION("""COMPUTED_VALUE"""),"")</f>
        <v/>
      </c>
      <c r="AC22" t="str">
        <f>IFERROR(__xludf.DUMMYFUNCTION("""COMPUTED_VALUE"""),"")</f>
        <v/>
      </c>
      <c r="AD22" t="str">
        <f>IFERROR(__xludf.DUMMYFUNCTION("""COMPUTED_VALUE"""),"")</f>
        <v/>
      </c>
      <c r="AE22" t="str">
        <f>IFERROR(__xludf.DUMMYFUNCTION("""COMPUTED_VALUE"""),"")</f>
        <v/>
      </c>
      <c r="AF22" t="str">
        <f>IFERROR(__xludf.DUMMYFUNCTION("""COMPUTED_VALUE"""),"")</f>
        <v/>
      </c>
      <c r="AG22" t="str">
        <f>IFERROR(__xludf.DUMMYFUNCTION("""COMPUTED_VALUE"""),"")</f>
        <v/>
      </c>
      <c r="AH22" t="str">
        <f>IFERROR(__xludf.DUMMYFUNCTION("""COMPUTED_VALUE"""),"")</f>
        <v/>
      </c>
      <c r="AI22" t="str">
        <f>IFERROR(__xludf.DUMMYFUNCTION("""COMPUTED_VALUE"""),"")</f>
        <v/>
      </c>
      <c r="AJ22" t="str">
        <f>IFERROR(__xludf.DUMMYFUNCTION("""COMPUTED_VALUE"""),"")</f>
        <v/>
      </c>
      <c r="AK22" s="3" t="str">
        <f>IFERROR(__xludf.DUMMYFUNCTION("""COMPUTED_VALUE"""),"")</f>
        <v/>
      </c>
    </row>
    <row r="23">
      <c r="A23" t="str">
        <f>IFERROR(__xludf.DUMMYFUNCTION("""COMPUTED_VALUE"""),"")</f>
        <v/>
      </c>
      <c r="B23" t="str">
        <f>IFERROR(__xludf.DUMMYFUNCTION("""COMPUTED_VALUE"""),"")</f>
        <v/>
      </c>
      <c r="C23" t="str">
        <f>IFERROR(__xludf.DUMMYFUNCTION("""COMPUTED_VALUE"""),"")</f>
        <v/>
      </c>
      <c r="D23" t="str">
        <f>IFERROR(__xludf.DUMMYFUNCTION("""COMPUTED_VALUE"""),"")</f>
        <v/>
      </c>
      <c r="E23" t="str">
        <f>IFERROR(__xludf.DUMMYFUNCTION("""COMPUTED_VALUE"""),"")</f>
        <v/>
      </c>
      <c r="F23" t="str">
        <f>IFERROR(__xludf.DUMMYFUNCTION("""COMPUTED_VALUE"""),"")</f>
        <v/>
      </c>
      <c r="G23" t="str">
        <f>IFERROR(__xludf.DUMMYFUNCTION("""COMPUTED_VALUE"""),"")</f>
        <v/>
      </c>
      <c r="H23" t="str">
        <f>IFERROR(__xludf.DUMMYFUNCTION("""COMPUTED_VALUE"""),"")</f>
        <v/>
      </c>
      <c r="I23" t="str">
        <f>IFERROR(__xludf.DUMMYFUNCTION("""COMPUTED_VALUE"""),"")</f>
        <v/>
      </c>
      <c r="J23" t="str">
        <f>IFERROR(__xludf.DUMMYFUNCTION("""COMPUTED_VALUE"""),"")</f>
        <v/>
      </c>
      <c r="K23" t="str">
        <f>IFERROR(__xludf.DUMMYFUNCTION("""COMPUTED_VALUE"""),"")</f>
        <v/>
      </c>
      <c r="L23" t="str">
        <f>IFERROR(__xludf.DUMMYFUNCTION("""COMPUTED_VALUE"""),"")</f>
        <v/>
      </c>
      <c r="M23" t="str">
        <f>IFERROR(__xludf.DUMMYFUNCTION("""COMPUTED_VALUE"""),"")</f>
        <v/>
      </c>
      <c r="N23" t="str">
        <f>IFERROR(__xludf.DUMMYFUNCTION("""COMPUTED_VALUE"""),"")</f>
        <v/>
      </c>
      <c r="O23" t="str">
        <f>IFERROR(__xludf.DUMMYFUNCTION("""COMPUTED_VALUE"""),"")</f>
        <v/>
      </c>
      <c r="P23" t="str">
        <f>IFERROR(__xludf.DUMMYFUNCTION("""COMPUTED_VALUE"""),"")</f>
        <v/>
      </c>
      <c r="Q23" t="str">
        <f>IFERROR(__xludf.DUMMYFUNCTION("""COMPUTED_VALUE"""),"")</f>
        <v/>
      </c>
      <c r="R23" t="str">
        <f>IFERROR(__xludf.DUMMYFUNCTION("""COMPUTED_VALUE"""),"")</f>
        <v/>
      </c>
      <c r="S23" t="str">
        <f>IFERROR(__xludf.DUMMYFUNCTION("""COMPUTED_VALUE"""),"")</f>
        <v/>
      </c>
      <c r="T23" t="str">
        <f>IFERROR(__xludf.DUMMYFUNCTION("""COMPUTED_VALUE"""),"")</f>
        <v/>
      </c>
      <c r="U23" t="str">
        <f>IFERROR(__xludf.DUMMYFUNCTION("""COMPUTED_VALUE"""),"")</f>
        <v/>
      </c>
      <c r="V23" t="str">
        <f>IFERROR(__xludf.DUMMYFUNCTION("""COMPUTED_VALUE"""),"")</f>
        <v/>
      </c>
      <c r="W23" t="str">
        <f>IFERROR(__xludf.DUMMYFUNCTION("""COMPUTED_VALUE"""),"")</f>
        <v/>
      </c>
      <c r="X23" t="str">
        <f>IFERROR(__xludf.DUMMYFUNCTION("""COMPUTED_VALUE"""),"")</f>
        <v/>
      </c>
      <c r="Y23" t="str">
        <f>IFERROR(__xludf.DUMMYFUNCTION("""COMPUTED_VALUE"""),"")</f>
        <v/>
      </c>
      <c r="Z23" t="str">
        <f>IFERROR(__xludf.DUMMYFUNCTION("""COMPUTED_VALUE"""),"")</f>
        <v/>
      </c>
      <c r="AA23" t="str">
        <f>IFERROR(__xludf.DUMMYFUNCTION("""COMPUTED_VALUE"""),"")</f>
        <v/>
      </c>
      <c r="AB23" t="str">
        <f>IFERROR(__xludf.DUMMYFUNCTION("""COMPUTED_VALUE"""),"")</f>
        <v/>
      </c>
      <c r="AC23" t="str">
        <f>IFERROR(__xludf.DUMMYFUNCTION("""COMPUTED_VALUE"""),"")</f>
        <v/>
      </c>
      <c r="AD23" t="str">
        <f>IFERROR(__xludf.DUMMYFUNCTION("""COMPUTED_VALUE"""),"")</f>
        <v/>
      </c>
      <c r="AE23" t="str">
        <f>IFERROR(__xludf.DUMMYFUNCTION("""COMPUTED_VALUE"""),"")</f>
        <v/>
      </c>
      <c r="AF23" t="str">
        <f>IFERROR(__xludf.DUMMYFUNCTION("""COMPUTED_VALUE"""),"")</f>
        <v/>
      </c>
      <c r="AG23" t="str">
        <f>IFERROR(__xludf.DUMMYFUNCTION("""COMPUTED_VALUE"""),"")</f>
        <v/>
      </c>
      <c r="AH23" t="str">
        <f>IFERROR(__xludf.DUMMYFUNCTION("""COMPUTED_VALUE"""),"")</f>
        <v/>
      </c>
      <c r="AI23" t="str">
        <f>IFERROR(__xludf.DUMMYFUNCTION("""COMPUTED_VALUE"""),"")</f>
        <v/>
      </c>
      <c r="AJ23" t="str">
        <f>IFERROR(__xludf.DUMMYFUNCTION("""COMPUTED_VALUE"""),"")</f>
        <v/>
      </c>
      <c r="AK23" s="3" t="str">
        <f>IFERROR(__xludf.DUMMYFUNCTION("""COMPUTED_VALUE"""),"")</f>
        <v/>
      </c>
    </row>
    <row r="24">
      <c r="A24" t="str">
        <f>IFERROR(__xludf.DUMMYFUNCTION("""COMPUTED_VALUE"""),"")</f>
        <v/>
      </c>
      <c r="B24" t="str">
        <f>IFERROR(__xludf.DUMMYFUNCTION("""COMPUTED_VALUE"""),"")</f>
        <v/>
      </c>
      <c r="C24" t="str">
        <f>IFERROR(__xludf.DUMMYFUNCTION("""COMPUTED_VALUE"""),"")</f>
        <v/>
      </c>
      <c r="D24" t="str">
        <f>IFERROR(__xludf.DUMMYFUNCTION("""COMPUTED_VALUE"""),"")</f>
        <v/>
      </c>
      <c r="E24" t="str">
        <f>IFERROR(__xludf.DUMMYFUNCTION("""COMPUTED_VALUE"""),"")</f>
        <v/>
      </c>
      <c r="F24" t="str">
        <f>IFERROR(__xludf.DUMMYFUNCTION("""COMPUTED_VALUE"""),"")</f>
        <v/>
      </c>
      <c r="G24" t="str">
        <f>IFERROR(__xludf.DUMMYFUNCTION("""COMPUTED_VALUE"""),"")</f>
        <v/>
      </c>
      <c r="H24" t="str">
        <f>IFERROR(__xludf.DUMMYFUNCTION("""COMPUTED_VALUE"""),"")</f>
        <v/>
      </c>
      <c r="I24" t="str">
        <f>IFERROR(__xludf.DUMMYFUNCTION("""COMPUTED_VALUE"""),"")</f>
        <v/>
      </c>
      <c r="J24" t="str">
        <f>IFERROR(__xludf.DUMMYFUNCTION("""COMPUTED_VALUE"""),"")</f>
        <v/>
      </c>
      <c r="K24" t="str">
        <f>IFERROR(__xludf.DUMMYFUNCTION("""COMPUTED_VALUE"""),"")</f>
        <v/>
      </c>
      <c r="L24" t="str">
        <f>IFERROR(__xludf.DUMMYFUNCTION("""COMPUTED_VALUE"""),"")</f>
        <v/>
      </c>
      <c r="M24" t="str">
        <f>IFERROR(__xludf.DUMMYFUNCTION("""COMPUTED_VALUE"""),"")</f>
        <v/>
      </c>
      <c r="N24" t="str">
        <f>IFERROR(__xludf.DUMMYFUNCTION("""COMPUTED_VALUE"""),"")</f>
        <v/>
      </c>
      <c r="O24" t="str">
        <f>IFERROR(__xludf.DUMMYFUNCTION("""COMPUTED_VALUE"""),"")</f>
        <v/>
      </c>
      <c r="P24" t="str">
        <f>IFERROR(__xludf.DUMMYFUNCTION("""COMPUTED_VALUE"""),"")</f>
        <v/>
      </c>
      <c r="Q24" t="str">
        <f>IFERROR(__xludf.DUMMYFUNCTION("""COMPUTED_VALUE"""),"")</f>
        <v/>
      </c>
      <c r="R24" t="str">
        <f>IFERROR(__xludf.DUMMYFUNCTION("""COMPUTED_VALUE"""),"")</f>
        <v/>
      </c>
      <c r="S24" t="str">
        <f>IFERROR(__xludf.DUMMYFUNCTION("""COMPUTED_VALUE"""),"")</f>
        <v/>
      </c>
      <c r="T24" t="str">
        <f>IFERROR(__xludf.DUMMYFUNCTION("""COMPUTED_VALUE"""),"")</f>
        <v/>
      </c>
      <c r="U24" t="str">
        <f>IFERROR(__xludf.DUMMYFUNCTION("""COMPUTED_VALUE"""),"")</f>
        <v/>
      </c>
      <c r="V24" t="str">
        <f>IFERROR(__xludf.DUMMYFUNCTION("""COMPUTED_VALUE"""),"")</f>
        <v/>
      </c>
      <c r="W24" t="str">
        <f>IFERROR(__xludf.DUMMYFUNCTION("""COMPUTED_VALUE"""),"")</f>
        <v/>
      </c>
      <c r="X24" t="str">
        <f>IFERROR(__xludf.DUMMYFUNCTION("""COMPUTED_VALUE"""),"")</f>
        <v/>
      </c>
      <c r="Y24" t="str">
        <f>IFERROR(__xludf.DUMMYFUNCTION("""COMPUTED_VALUE"""),"")</f>
        <v/>
      </c>
      <c r="Z24" t="str">
        <f>IFERROR(__xludf.DUMMYFUNCTION("""COMPUTED_VALUE"""),"")</f>
        <v/>
      </c>
      <c r="AA24" t="str">
        <f>IFERROR(__xludf.DUMMYFUNCTION("""COMPUTED_VALUE"""),"")</f>
        <v/>
      </c>
      <c r="AB24" t="str">
        <f>IFERROR(__xludf.DUMMYFUNCTION("""COMPUTED_VALUE"""),"")</f>
        <v/>
      </c>
      <c r="AC24" t="str">
        <f>IFERROR(__xludf.DUMMYFUNCTION("""COMPUTED_VALUE"""),"")</f>
        <v/>
      </c>
      <c r="AD24" t="str">
        <f>IFERROR(__xludf.DUMMYFUNCTION("""COMPUTED_VALUE"""),"")</f>
        <v/>
      </c>
      <c r="AE24" t="str">
        <f>IFERROR(__xludf.DUMMYFUNCTION("""COMPUTED_VALUE"""),"")</f>
        <v/>
      </c>
      <c r="AF24" t="str">
        <f>IFERROR(__xludf.DUMMYFUNCTION("""COMPUTED_VALUE"""),"")</f>
        <v/>
      </c>
      <c r="AG24" t="str">
        <f>IFERROR(__xludf.DUMMYFUNCTION("""COMPUTED_VALUE"""),"")</f>
        <v/>
      </c>
      <c r="AH24" t="str">
        <f>IFERROR(__xludf.DUMMYFUNCTION("""COMPUTED_VALUE"""),"")</f>
        <v/>
      </c>
      <c r="AI24" t="str">
        <f>IFERROR(__xludf.DUMMYFUNCTION("""COMPUTED_VALUE"""),"")</f>
        <v/>
      </c>
      <c r="AJ24" t="str">
        <f>IFERROR(__xludf.DUMMYFUNCTION("""COMPUTED_VALUE"""),"")</f>
        <v/>
      </c>
      <c r="AK24" s="3" t="str">
        <f>IFERROR(__xludf.DUMMYFUNCTION("""COMPUTED_VALUE"""),"")</f>
        <v/>
      </c>
    </row>
    <row r="25">
      <c r="A25" t="str">
        <f>IFERROR(__xludf.DUMMYFUNCTION("""COMPUTED_VALUE"""),"")</f>
        <v/>
      </c>
      <c r="B25" t="str">
        <f>IFERROR(__xludf.DUMMYFUNCTION("""COMPUTED_VALUE"""),"")</f>
        <v/>
      </c>
      <c r="C25" t="str">
        <f>IFERROR(__xludf.DUMMYFUNCTION("""COMPUTED_VALUE"""),"")</f>
        <v/>
      </c>
      <c r="D25" t="str">
        <f>IFERROR(__xludf.DUMMYFUNCTION("""COMPUTED_VALUE"""),"")</f>
        <v/>
      </c>
      <c r="E25" t="str">
        <f>IFERROR(__xludf.DUMMYFUNCTION("""COMPUTED_VALUE"""),"")</f>
        <v/>
      </c>
      <c r="F25" t="str">
        <f>IFERROR(__xludf.DUMMYFUNCTION("""COMPUTED_VALUE"""),"")</f>
        <v/>
      </c>
      <c r="G25" t="str">
        <f>IFERROR(__xludf.DUMMYFUNCTION("""COMPUTED_VALUE"""),"")</f>
        <v/>
      </c>
      <c r="H25" t="str">
        <f>IFERROR(__xludf.DUMMYFUNCTION("""COMPUTED_VALUE"""),"")</f>
        <v/>
      </c>
      <c r="I25" t="str">
        <f>IFERROR(__xludf.DUMMYFUNCTION("""COMPUTED_VALUE"""),"")</f>
        <v/>
      </c>
      <c r="J25" t="str">
        <f>IFERROR(__xludf.DUMMYFUNCTION("""COMPUTED_VALUE"""),"")</f>
        <v/>
      </c>
      <c r="K25" t="str">
        <f>IFERROR(__xludf.DUMMYFUNCTION("""COMPUTED_VALUE"""),"")</f>
        <v/>
      </c>
      <c r="L25" t="str">
        <f>IFERROR(__xludf.DUMMYFUNCTION("""COMPUTED_VALUE"""),"")</f>
        <v/>
      </c>
      <c r="M25" t="str">
        <f>IFERROR(__xludf.DUMMYFUNCTION("""COMPUTED_VALUE"""),"")</f>
        <v/>
      </c>
      <c r="N25" t="str">
        <f>IFERROR(__xludf.DUMMYFUNCTION("""COMPUTED_VALUE"""),"")</f>
        <v/>
      </c>
      <c r="O25" t="str">
        <f>IFERROR(__xludf.DUMMYFUNCTION("""COMPUTED_VALUE"""),"")</f>
        <v/>
      </c>
      <c r="P25" t="str">
        <f>IFERROR(__xludf.DUMMYFUNCTION("""COMPUTED_VALUE"""),"")</f>
        <v/>
      </c>
      <c r="Q25" t="str">
        <f>IFERROR(__xludf.DUMMYFUNCTION("""COMPUTED_VALUE"""),"")</f>
        <v/>
      </c>
      <c r="R25" t="str">
        <f>IFERROR(__xludf.DUMMYFUNCTION("""COMPUTED_VALUE"""),"")</f>
        <v/>
      </c>
      <c r="S25" t="str">
        <f>IFERROR(__xludf.DUMMYFUNCTION("""COMPUTED_VALUE"""),"")</f>
        <v/>
      </c>
      <c r="T25" t="str">
        <f>IFERROR(__xludf.DUMMYFUNCTION("""COMPUTED_VALUE"""),"")</f>
        <v/>
      </c>
      <c r="U25" t="str">
        <f>IFERROR(__xludf.DUMMYFUNCTION("""COMPUTED_VALUE"""),"")</f>
        <v/>
      </c>
      <c r="V25" t="str">
        <f>IFERROR(__xludf.DUMMYFUNCTION("""COMPUTED_VALUE"""),"")</f>
        <v/>
      </c>
      <c r="W25" t="str">
        <f>IFERROR(__xludf.DUMMYFUNCTION("""COMPUTED_VALUE"""),"")</f>
        <v/>
      </c>
      <c r="X25" t="str">
        <f>IFERROR(__xludf.DUMMYFUNCTION("""COMPUTED_VALUE"""),"")</f>
        <v/>
      </c>
      <c r="Y25" t="str">
        <f>IFERROR(__xludf.DUMMYFUNCTION("""COMPUTED_VALUE"""),"")</f>
        <v/>
      </c>
      <c r="Z25" t="str">
        <f>IFERROR(__xludf.DUMMYFUNCTION("""COMPUTED_VALUE"""),"")</f>
        <v/>
      </c>
      <c r="AA25" t="str">
        <f>IFERROR(__xludf.DUMMYFUNCTION("""COMPUTED_VALUE"""),"")</f>
        <v/>
      </c>
      <c r="AB25" t="str">
        <f>IFERROR(__xludf.DUMMYFUNCTION("""COMPUTED_VALUE"""),"")</f>
        <v/>
      </c>
      <c r="AC25" t="str">
        <f>IFERROR(__xludf.DUMMYFUNCTION("""COMPUTED_VALUE"""),"")</f>
        <v/>
      </c>
      <c r="AD25" t="str">
        <f>IFERROR(__xludf.DUMMYFUNCTION("""COMPUTED_VALUE"""),"")</f>
        <v/>
      </c>
      <c r="AE25" t="str">
        <f>IFERROR(__xludf.DUMMYFUNCTION("""COMPUTED_VALUE"""),"")</f>
        <v/>
      </c>
      <c r="AF25" t="str">
        <f>IFERROR(__xludf.DUMMYFUNCTION("""COMPUTED_VALUE"""),"")</f>
        <v/>
      </c>
      <c r="AG25" t="str">
        <f>IFERROR(__xludf.DUMMYFUNCTION("""COMPUTED_VALUE"""),"")</f>
        <v/>
      </c>
      <c r="AH25" t="str">
        <f>IFERROR(__xludf.DUMMYFUNCTION("""COMPUTED_VALUE"""),"")</f>
        <v/>
      </c>
      <c r="AI25" t="str">
        <f>IFERROR(__xludf.DUMMYFUNCTION("""COMPUTED_VALUE"""),"")</f>
        <v/>
      </c>
      <c r="AJ25" t="str">
        <f>IFERROR(__xludf.DUMMYFUNCTION("""COMPUTED_VALUE"""),"")</f>
        <v/>
      </c>
      <c r="AK25" s="3" t="str">
        <f>IFERROR(__xludf.DUMMYFUNCTION("""COMPUTED_VALUE"""),"")</f>
        <v/>
      </c>
    </row>
    <row r="26">
      <c r="A26" t="str">
        <f>IFERROR(__xludf.DUMMYFUNCTION("""COMPUTED_VALUE"""),"")</f>
        <v/>
      </c>
      <c r="B26" t="str">
        <f>IFERROR(__xludf.DUMMYFUNCTION("""COMPUTED_VALUE"""),"")</f>
        <v/>
      </c>
      <c r="C26" t="str">
        <f>IFERROR(__xludf.DUMMYFUNCTION("""COMPUTED_VALUE"""),"")</f>
        <v/>
      </c>
      <c r="D26" t="str">
        <f>IFERROR(__xludf.DUMMYFUNCTION("""COMPUTED_VALUE"""),"")</f>
        <v/>
      </c>
      <c r="E26" t="str">
        <f>IFERROR(__xludf.DUMMYFUNCTION("""COMPUTED_VALUE"""),"")</f>
        <v/>
      </c>
      <c r="F26" t="str">
        <f>IFERROR(__xludf.DUMMYFUNCTION("""COMPUTED_VALUE"""),"")</f>
        <v/>
      </c>
      <c r="G26" t="str">
        <f>IFERROR(__xludf.DUMMYFUNCTION("""COMPUTED_VALUE"""),"")</f>
        <v/>
      </c>
      <c r="H26" t="str">
        <f>IFERROR(__xludf.DUMMYFUNCTION("""COMPUTED_VALUE"""),"")</f>
        <v/>
      </c>
      <c r="I26" t="str">
        <f>IFERROR(__xludf.DUMMYFUNCTION("""COMPUTED_VALUE"""),"")</f>
        <v/>
      </c>
      <c r="J26" t="str">
        <f>IFERROR(__xludf.DUMMYFUNCTION("""COMPUTED_VALUE"""),"")</f>
        <v/>
      </c>
      <c r="K26" t="str">
        <f>IFERROR(__xludf.DUMMYFUNCTION("""COMPUTED_VALUE"""),"")</f>
        <v/>
      </c>
      <c r="L26" t="str">
        <f>IFERROR(__xludf.DUMMYFUNCTION("""COMPUTED_VALUE"""),"")</f>
        <v/>
      </c>
      <c r="M26" t="str">
        <f>IFERROR(__xludf.DUMMYFUNCTION("""COMPUTED_VALUE"""),"")</f>
        <v/>
      </c>
      <c r="N26" t="str">
        <f>IFERROR(__xludf.DUMMYFUNCTION("""COMPUTED_VALUE"""),"")</f>
        <v/>
      </c>
      <c r="O26" t="str">
        <f>IFERROR(__xludf.DUMMYFUNCTION("""COMPUTED_VALUE"""),"")</f>
        <v/>
      </c>
      <c r="P26" t="str">
        <f>IFERROR(__xludf.DUMMYFUNCTION("""COMPUTED_VALUE"""),"")</f>
        <v/>
      </c>
      <c r="Q26" t="str">
        <f>IFERROR(__xludf.DUMMYFUNCTION("""COMPUTED_VALUE"""),"")</f>
        <v/>
      </c>
      <c r="R26" t="str">
        <f>IFERROR(__xludf.DUMMYFUNCTION("""COMPUTED_VALUE"""),"")</f>
        <v/>
      </c>
      <c r="S26" t="str">
        <f>IFERROR(__xludf.DUMMYFUNCTION("""COMPUTED_VALUE"""),"")</f>
        <v/>
      </c>
      <c r="T26" t="str">
        <f>IFERROR(__xludf.DUMMYFUNCTION("""COMPUTED_VALUE"""),"")</f>
        <v/>
      </c>
      <c r="U26" t="str">
        <f>IFERROR(__xludf.DUMMYFUNCTION("""COMPUTED_VALUE"""),"")</f>
        <v/>
      </c>
      <c r="V26" t="str">
        <f>IFERROR(__xludf.DUMMYFUNCTION("""COMPUTED_VALUE"""),"")</f>
        <v/>
      </c>
      <c r="W26" t="str">
        <f>IFERROR(__xludf.DUMMYFUNCTION("""COMPUTED_VALUE"""),"")</f>
        <v/>
      </c>
      <c r="X26" t="str">
        <f>IFERROR(__xludf.DUMMYFUNCTION("""COMPUTED_VALUE"""),"")</f>
        <v/>
      </c>
      <c r="Y26" t="str">
        <f>IFERROR(__xludf.DUMMYFUNCTION("""COMPUTED_VALUE"""),"")</f>
        <v/>
      </c>
      <c r="Z26" t="str">
        <f>IFERROR(__xludf.DUMMYFUNCTION("""COMPUTED_VALUE"""),"")</f>
        <v/>
      </c>
      <c r="AA26" t="str">
        <f>IFERROR(__xludf.DUMMYFUNCTION("""COMPUTED_VALUE"""),"")</f>
        <v/>
      </c>
      <c r="AB26" t="str">
        <f>IFERROR(__xludf.DUMMYFUNCTION("""COMPUTED_VALUE"""),"")</f>
        <v/>
      </c>
      <c r="AC26" t="str">
        <f>IFERROR(__xludf.DUMMYFUNCTION("""COMPUTED_VALUE"""),"")</f>
        <v/>
      </c>
      <c r="AD26" t="str">
        <f>IFERROR(__xludf.DUMMYFUNCTION("""COMPUTED_VALUE"""),"")</f>
        <v/>
      </c>
      <c r="AE26" t="str">
        <f>IFERROR(__xludf.DUMMYFUNCTION("""COMPUTED_VALUE"""),"")</f>
        <v/>
      </c>
      <c r="AF26" t="str">
        <f>IFERROR(__xludf.DUMMYFUNCTION("""COMPUTED_VALUE"""),"")</f>
        <v/>
      </c>
      <c r="AG26" t="str">
        <f>IFERROR(__xludf.DUMMYFUNCTION("""COMPUTED_VALUE"""),"")</f>
        <v/>
      </c>
      <c r="AH26" t="str">
        <f>IFERROR(__xludf.DUMMYFUNCTION("""COMPUTED_VALUE"""),"")</f>
        <v/>
      </c>
      <c r="AI26" t="str">
        <f>IFERROR(__xludf.DUMMYFUNCTION("""COMPUTED_VALUE"""),"")</f>
        <v/>
      </c>
      <c r="AJ26" t="str">
        <f>IFERROR(__xludf.DUMMYFUNCTION("""COMPUTED_VALUE"""),"")</f>
        <v/>
      </c>
      <c r="AK26" s="3" t="str">
        <f>IFERROR(__xludf.DUMMYFUNCTION("""COMPUTED_VALUE"""),"")</f>
        <v/>
      </c>
    </row>
    <row r="27">
      <c r="A27" t="str">
        <f>IFERROR(__xludf.DUMMYFUNCTION("""COMPUTED_VALUE"""),"")</f>
        <v/>
      </c>
      <c r="B27" t="str">
        <f>IFERROR(__xludf.DUMMYFUNCTION("""COMPUTED_VALUE"""),"")</f>
        <v/>
      </c>
      <c r="C27" t="str">
        <f>IFERROR(__xludf.DUMMYFUNCTION("""COMPUTED_VALUE"""),"")</f>
        <v/>
      </c>
      <c r="D27" t="str">
        <f>IFERROR(__xludf.DUMMYFUNCTION("""COMPUTED_VALUE"""),"")</f>
        <v/>
      </c>
      <c r="E27" t="str">
        <f>IFERROR(__xludf.DUMMYFUNCTION("""COMPUTED_VALUE"""),"")</f>
        <v/>
      </c>
      <c r="F27" t="str">
        <f>IFERROR(__xludf.DUMMYFUNCTION("""COMPUTED_VALUE"""),"")</f>
        <v/>
      </c>
      <c r="G27" t="str">
        <f>IFERROR(__xludf.DUMMYFUNCTION("""COMPUTED_VALUE"""),"")</f>
        <v/>
      </c>
      <c r="H27" t="str">
        <f>IFERROR(__xludf.DUMMYFUNCTION("""COMPUTED_VALUE"""),"")</f>
        <v/>
      </c>
      <c r="I27" t="str">
        <f>IFERROR(__xludf.DUMMYFUNCTION("""COMPUTED_VALUE"""),"")</f>
        <v/>
      </c>
      <c r="J27" t="str">
        <f>IFERROR(__xludf.DUMMYFUNCTION("""COMPUTED_VALUE"""),"")</f>
        <v/>
      </c>
      <c r="K27" t="str">
        <f>IFERROR(__xludf.DUMMYFUNCTION("""COMPUTED_VALUE"""),"")</f>
        <v/>
      </c>
      <c r="L27" t="str">
        <f>IFERROR(__xludf.DUMMYFUNCTION("""COMPUTED_VALUE"""),"")</f>
        <v/>
      </c>
      <c r="M27" t="str">
        <f>IFERROR(__xludf.DUMMYFUNCTION("""COMPUTED_VALUE"""),"")</f>
        <v/>
      </c>
      <c r="N27" t="str">
        <f>IFERROR(__xludf.DUMMYFUNCTION("""COMPUTED_VALUE"""),"")</f>
        <v/>
      </c>
      <c r="O27" t="str">
        <f>IFERROR(__xludf.DUMMYFUNCTION("""COMPUTED_VALUE"""),"")</f>
        <v/>
      </c>
      <c r="P27" t="str">
        <f>IFERROR(__xludf.DUMMYFUNCTION("""COMPUTED_VALUE"""),"")</f>
        <v/>
      </c>
      <c r="Q27" t="str">
        <f>IFERROR(__xludf.DUMMYFUNCTION("""COMPUTED_VALUE"""),"")</f>
        <v/>
      </c>
      <c r="R27" t="str">
        <f>IFERROR(__xludf.DUMMYFUNCTION("""COMPUTED_VALUE"""),"")</f>
        <v/>
      </c>
      <c r="S27" t="str">
        <f>IFERROR(__xludf.DUMMYFUNCTION("""COMPUTED_VALUE"""),"")</f>
        <v/>
      </c>
      <c r="T27" t="str">
        <f>IFERROR(__xludf.DUMMYFUNCTION("""COMPUTED_VALUE"""),"")</f>
        <v/>
      </c>
      <c r="U27" t="str">
        <f>IFERROR(__xludf.DUMMYFUNCTION("""COMPUTED_VALUE"""),"")</f>
        <v/>
      </c>
      <c r="V27" t="str">
        <f>IFERROR(__xludf.DUMMYFUNCTION("""COMPUTED_VALUE"""),"")</f>
        <v/>
      </c>
      <c r="W27" t="str">
        <f>IFERROR(__xludf.DUMMYFUNCTION("""COMPUTED_VALUE"""),"")</f>
        <v/>
      </c>
      <c r="X27" t="str">
        <f>IFERROR(__xludf.DUMMYFUNCTION("""COMPUTED_VALUE"""),"")</f>
        <v/>
      </c>
      <c r="Y27" t="str">
        <f>IFERROR(__xludf.DUMMYFUNCTION("""COMPUTED_VALUE"""),"")</f>
        <v/>
      </c>
      <c r="Z27" t="str">
        <f>IFERROR(__xludf.DUMMYFUNCTION("""COMPUTED_VALUE"""),"")</f>
        <v/>
      </c>
      <c r="AA27" t="str">
        <f>IFERROR(__xludf.DUMMYFUNCTION("""COMPUTED_VALUE"""),"")</f>
        <v/>
      </c>
      <c r="AB27" t="str">
        <f>IFERROR(__xludf.DUMMYFUNCTION("""COMPUTED_VALUE"""),"")</f>
        <v/>
      </c>
      <c r="AC27" t="str">
        <f>IFERROR(__xludf.DUMMYFUNCTION("""COMPUTED_VALUE"""),"")</f>
        <v/>
      </c>
      <c r="AD27" t="str">
        <f>IFERROR(__xludf.DUMMYFUNCTION("""COMPUTED_VALUE"""),"")</f>
        <v/>
      </c>
      <c r="AE27" t="str">
        <f>IFERROR(__xludf.DUMMYFUNCTION("""COMPUTED_VALUE"""),"")</f>
        <v/>
      </c>
      <c r="AF27" t="str">
        <f>IFERROR(__xludf.DUMMYFUNCTION("""COMPUTED_VALUE"""),"")</f>
        <v/>
      </c>
      <c r="AG27" t="str">
        <f>IFERROR(__xludf.DUMMYFUNCTION("""COMPUTED_VALUE"""),"")</f>
        <v/>
      </c>
      <c r="AH27" t="str">
        <f>IFERROR(__xludf.DUMMYFUNCTION("""COMPUTED_VALUE"""),"")</f>
        <v/>
      </c>
      <c r="AI27" t="str">
        <f>IFERROR(__xludf.DUMMYFUNCTION("""COMPUTED_VALUE"""),"")</f>
        <v/>
      </c>
      <c r="AJ27" t="str">
        <f>IFERROR(__xludf.DUMMYFUNCTION("""COMPUTED_VALUE"""),"")</f>
        <v/>
      </c>
      <c r="AK27" s="3" t="str">
        <f>IFERROR(__xludf.DUMMYFUNCTION("""COMPUTED_VALUE"""),"")</f>
        <v/>
      </c>
    </row>
    <row r="28">
      <c r="A28" t="str">
        <f>IFERROR(__xludf.DUMMYFUNCTION("""COMPUTED_VALUE"""),"")</f>
        <v/>
      </c>
      <c r="B28" t="str">
        <f>IFERROR(__xludf.DUMMYFUNCTION("""COMPUTED_VALUE"""),"")</f>
        <v/>
      </c>
      <c r="C28" t="str">
        <f>IFERROR(__xludf.DUMMYFUNCTION("""COMPUTED_VALUE"""),"")</f>
        <v/>
      </c>
      <c r="D28" t="str">
        <f>IFERROR(__xludf.DUMMYFUNCTION("""COMPUTED_VALUE"""),"")</f>
        <v/>
      </c>
      <c r="E28" t="str">
        <f>IFERROR(__xludf.DUMMYFUNCTION("""COMPUTED_VALUE"""),"")</f>
        <v/>
      </c>
      <c r="F28" t="str">
        <f>IFERROR(__xludf.DUMMYFUNCTION("""COMPUTED_VALUE"""),"")</f>
        <v/>
      </c>
      <c r="G28" t="str">
        <f>IFERROR(__xludf.DUMMYFUNCTION("""COMPUTED_VALUE"""),"")</f>
        <v/>
      </c>
      <c r="H28" t="str">
        <f>IFERROR(__xludf.DUMMYFUNCTION("""COMPUTED_VALUE"""),"")</f>
        <v/>
      </c>
      <c r="I28" t="str">
        <f>IFERROR(__xludf.DUMMYFUNCTION("""COMPUTED_VALUE"""),"")</f>
        <v/>
      </c>
      <c r="J28" t="str">
        <f>IFERROR(__xludf.DUMMYFUNCTION("""COMPUTED_VALUE"""),"")</f>
        <v/>
      </c>
      <c r="K28" t="str">
        <f>IFERROR(__xludf.DUMMYFUNCTION("""COMPUTED_VALUE"""),"")</f>
        <v/>
      </c>
      <c r="L28" t="str">
        <f>IFERROR(__xludf.DUMMYFUNCTION("""COMPUTED_VALUE"""),"")</f>
        <v/>
      </c>
      <c r="M28" t="str">
        <f>IFERROR(__xludf.DUMMYFUNCTION("""COMPUTED_VALUE"""),"")</f>
        <v/>
      </c>
      <c r="N28" t="str">
        <f>IFERROR(__xludf.DUMMYFUNCTION("""COMPUTED_VALUE"""),"")</f>
        <v/>
      </c>
      <c r="O28" t="str">
        <f>IFERROR(__xludf.DUMMYFUNCTION("""COMPUTED_VALUE"""),"")</f>
        <v/>
      </c>
      <c r="P28" t="str">
        <f>IFERROR(__xludf.DUMMYFUNCTION("""COMPUTED_VALUE"""),"")</f>
        <v/>
      </c>
      <c r="Q28" t="str">
        <f>IFERROR(__xludf.DUMMYFUNCTION("""COMPUTED_VALUE"""),"")</f>
        <v/>
      </c>
      <c r="R28" t="str">
        <f>IFERROR(__xludf.DUMMYFUNCTION("""COMPUTED_VALUE"""),"")</f>
        <v/>
      </c>
      <c r="S28" t="str">
        <f>IFERROR(__xludf.DUMMYFUNCTION("""COMPUTED_VALUE"""),"")</f>
        <v/>
      </c>
      <c r="T28" t="str">
        <f>IFERROR(__xludf.DUMMYFUNCTION("""COMPUTED_VALUE"""),"")</f>
        <v/>
      </c>
      <c r="U28" t="str">
        <f>IFERROR(__xludf.DUMMYFUNCTION("""COMPUTED_VALUE"""),"")</f>
        <v/>
      </c>
      <c r="V28" t="str">
        <f>IFERROR(__xludf.DUMMYFUNCTION("""COMPUTED_VALUE"""),"")</f>
        <v/>
      </c>
      <c r="W28" t="str">
        <f>IFERROR(__xludf.DUMMYFUNCTION("""COMPUTED_VALUE"""),"")</f>
        <v/>
      </c>
      <c r="X28" t="str">
        <f>IFERROR(__xludf.DUMMYFUNCTION("""COMPUTED_VALUE"""),"")</f>
        <v/>
      </c>
      <c r="Y28" t="str">
        <f>IFERROR(__xludf.DUMMYFUNCTION("""COMPUTED_VALUE"""),"")</f>
        <v/>
      </c>
      <c r="Z28" t="str">
        <f>IFERROR(__xludf.DUMMYFUNCTION("""COMPUTED_VALUE"""),"")</f>
        <v/>
      </c>
      <c r="AA28" t="str">
        <f>IFERROR(__xludf.DUMMYFUNCTION("""COMPUTED_VALUE"""),"")</f>
        <v/>
      </c>
      <c r="AB28" t="str">
        <f>IFERROR(__xludf.DUMMYFUNCTION("""COMPUTED_VALUE"""),"")</f>
        <v/>
      </c>
      <c r="AC28" t="str">
        <f>IFERROR(__xludf.DUMMYFUNCTION("""COMPUTED_VALUE"""),"")</f>
        <v/>
      </c>
      <c r="AD28" t="str">
        <f>IFERROR(__xludf.DUMMYFUNCTION("""COMPUTED_VALUE"""),"")</f>
        <v/>
      </c>
      <c r="AE28" t="str">
        <f>IFERROR(__xludf.DUMMYFUNCTION("""COMPUTED_VALUE"""),"")</f>
        <v/>
      </c>
      <c r="AF28" t="str">
        <f>IFERROR(__xludf.DUMMYFUNCTION("""COMPUTED_VALUE"""),"")</f>
        <v/>
      </c>
      <c r="AG28" t="str">
        <f>IFERROR(__xludf.DUMMYFUNCTION("""COMPUTED_VALUE"""),"")</f>
        <v/>
      </c>
      <c r="AH28" t="str">
        <f>IFERROR(__xludf.DUMMYFUNCTION("""COMPUTED_VALUE"""),"")</f>
        <v/>
      </c>
      <c r="AI28" t="str">
        <f>IFERROR(__xludf.DUMMYFUNCTION("""COMPUTED_VALUE"""),"")</f>
        <v/>
      </c>
      <c r="AJ28" t="str">
        <f>IFERROR(__xludf.DUMMYFUNCTION("""COMPUTED_VALUE"""),"")</f>
        <v/>
      </c>
      <c r="AK28" s="3" t="str">
        <f>IFERROR(__xludf.DUMMYFUNCTION("""COMPUTED_VALUE"""),"")</f>
        <v/>
      </c>
    </row>
    <row r="29">
      <c r="A29" t="str">
        <f>IFERROR(__xludf.DUMMYFUNCTION("""COMPUTED_VALUE"""),"")</f>
        <v/>
      </c>
      <c r="B29" t="str">
        <f>IFERROR(__xludf.DUMMYFUNCTION("""COMPUTED_VALUE"""),"")</f>
        <v/>
      </c>
      <c r="C29" t="str">
        <f>IFERROR(__xludf.DUMMYFUNCTION("""COMPUTED_VALUE"""),"")</f>
        <v/>
      </c>
      <c r="D29" t="str">
        <f>IFERROR(__xludf.DUMMYFUNCTION("""COMPUTED_VALUE"""),"")</f>
        <v/>
      </c>
      <c r="E29" t="str">
        <f>IFERROR(__xludf.DUMMYFUNCTION("""COMPUTED_VALUE"""),"")</f>
        <v/>
      </c>
      <c r="F29" t="str">
        <f>IFERROR(__xludf.DUMMYFUNCTION("""COMPUTED_VALUE"""),"")</f>
        <v/>
      </c>
      <c r="G29" t="str">
        <f>IFERROR(__xludf.DUMMYFUNCTION("""COMPUTED_VALUE"""),"")</f>
        <v/>
      </c>
      <c r="H29" t="str">
        <f>IFERROR(__xludf.DUMMYFUNCTION("""COMPUTED_VALUE"""),"")</f>
        <v/>
      </c>
      <c r="I29" t="str">
        <f>IFERROR(__xludf.DUMMYFUNCTION("""COMPUTED_VALUE"""),"")</f>
        <v/>
      </c>
      <c r="J29" t="str">
        <f>IFERROR(__xludf.DUMMYFUNCTION("""COMPUTED_VALUE"""),"")</f>
        <v/>
      </c>
      <c r="K29" t="str">
        <f>IFERROR(__xludf.DUMMYFUNCTION("""COMPUTED_VALUE"""),"")</f>
        <v/>
      </c>
      <c r="L29" t="str">
        <f>IFERROR(__xludf.DUMMYFUNCTION("""COMPUTED_VALUE"""),"")</f>
        <v/>
      </c>
      <c r="M29" t="str">
        <f>IFERROR(__xludf.DUMMYFUNCTION("""COMPUTED_VALUE"""),"")</f>
        <v/>
      </c>
      <c r="N29" t="str">
        <f>IFERROR(__xludf.DUMMYFUNCTION("""COMPUTED_VALUE"""),"")</f>
        <v/>
      </c>
      <c r="O29" t="str">
        <f>IFERROR(__xludf.DUMMYFUNCTION("""COMPUTED_VALUE"""),"")</f>
        <v/>
      </c>
      <c r="P29" t="str">
        <f>IFERROR(__xludf.DUMMYFUNCTION("""COMPUTED_VALUE"""),"")</f>
        <v/>
      </c>
      <c r="Q29" t="str">
        <f>IFERROR(__xludf.DUMMYFUNCTION("""COMPUTED_VALUE"""),"")</f>
        <v/>
      </c>
      <c r="R29" t="str">
        <f>IFERROR(__xludf.DUMMYFUNCTION("""COMPUTED_VALUE"""),"")</f>
        <v/>
      </c>
      <c r="S29" t="str">
        <f>IFERROR(__xludf.DUMMYFUNCTION("""COMPUTED_VALUE"""),"")</f>
        <v/>
      </c>
      <c r="T29" t="str">
        <f>IFERROR(__xludf.DUMMYFUNCTION("""COMPUTED_VALUE"""),"")</f>
        <v/>
      </c>
      <c r="U29" t="str">
        <f>IFERROR(__xludf.DUMMYFUNCTION("""COMPUTED_VALUE"""),"")</f>
        <v/>
      </c>
      <c r="V29" t="str">
        <f>IFERROR(__xludf.DUMMYFUNCTION("""COMPUTED_VALUE"""),"")</f>
        <v/>
      </c>
      <c r="W29" t="str">
        <f>IFERROR(__xludf.DUMMYFUNCTION("""COMPUTED_VALUE"""),"")</f>
        <v/>
      </c>
      <c r="X29" t="str">
        <f>IFERROR(__xludf.DUMMYFUNCTION("""COMPUTED_VALUE"""),"")</f>
        <v/>
      </c>
      <c r="Y29" t="str">
        <f>IFERROR(__xludf.DUMMYFUNCTION("""COMPUTED_VALUE"""),"")</f>
        <v/>
      </c>
      <c r="Z29" t="str">
        <f>IFERROR(__xludf.DUMMYFUNCTION("""COMPUTED_VALUE"""),"")</f>
        <v/>
      </c>
      <c r="AA29" t="str">
        <f>IFERROR(__xludf.DUMMYFUNCTION("""COMPUTED_VALUE"""),"")</f>
        <v/>
      </c>
      <c r="AB29" t="str">
        <f>IFERROR(__xludf.DUMMYFUNCTION("""COMPUTED_VALUE"""),"")</f>
        <v/>
      </c>
      <c r="AC29" t="str">
        <f>IFERROR(__xludf.DUMMYFUNCTION("""COMPUTED_VALUE"""),"")</f>
        <v/>
      </c>
      <c r="AD29" t="str">
        <f>IFERROR(__xludf.DUMMYFUNCTION("""COMPUTED_VALUE"""),"")</f>
        <v/>
      </c>
      <c r="AE29" t="str">
        <f>IFERROR(__xludf.DUMMYFUNCTION("""COMPUTED_VALUE"""),"")</f>
        <v/>
      </c>
      <c r="AF29" t="str">
        <f>IFERROR(__xludf.DUMMYFUNCTION("""COMPUTED_VALUE"""),"")</f>
        <v/>
      </c>
      <c r="AG29" t="str">
        <f>IFERROR(__xludf.DUMMYFUNCTION("""COMPUTED_VALUE"""),"")</f>
        <v/>
      </c>
      <c r="AH29" t="str">
        <f>IFERROR(__xludf.DUMMYFUNCTION("""COMPUTED_VALUE"""),"")</f>
        <v/>
      </c>
      <c r="AI29" t="str">
        <f>IFERROR(__xludf.DUMMYFUNCTION("""COMPUTED_VALUE"""),"")</f>
        <v/>
      </c>
      <c r="AJ29" t="str">
        <f>IFERROR(__xludf.DUMMYFUNCTION("""COMPUTED_VALUE"""),"")</f>
        <v/>
      </c>
      <c r="AK29" s="3" t="str">
        <f>IFERROR(__xludf.DUMMYFUNCTION("""COMPUTED_VALUE"""),"")</f>
        <v/>
      </c>
    </row>
    <row r="30">
      <c r="A30" t="str">
        <f>IFERROR(__xludf.DUMMYFUNCTION("""COMPUTED_VALUE"""),"")</f>
        <v/>
      </c>
      <c r="B30" t="str">
        <f>IFERROR(__xludf.DUMMYFUNCTION("""COMPUTED_VALUE"""),"")</f>
        <v/>
      </c>
      <c r="C30" t="str">
        <f>IFERROR(__xludf.DUMMYFUNCTION("""COMPUTED_VALUE"""),"")</f>
        <v/>
      </c>
      <c r="D30" t="str">
        <f>IFERROR(__xludf.DUMMYFUNCTION("""COMPUTED_VALUE"""),"")</f>
        <v/>
      </c>
      <c r="E30" t="str">
        <f>IFERROR(__xludf.DUMMYFUNCTION("""COMPUTED_VALUE"""),"")</f>
        <v/>
      </c>
      <c r="F30" t="str">
        <f>IFERROR(__xludf.DUMMYFUNCTION("""COMPUTED_VALUE"""),"")</f>
        <v/>
      </c>
      <c r="G30" t="str">
        <f>IFERROR(__xludf.DUMMYFUNCTION("""COMPUTED_VALUE"""),"")</f>
        <v/>
      </c>
      <c r="H30" t="str">
        <f>IFERROR(__xludf.DUMMYFUNCTION("""COMPUTED_VALUE"""),"")</f>
        <v/>
      </c>
      <c r="I30" t="str">
        <f>IFERROR(__xludf.DUMMYFUNCTION("""COMPUTED_VALUE"""),"")</f>
        <v/>
      </c>
      <c r="J30" t="str">
        <f>IFERROR(__xludf.DUMMYFUNCTION("""COMPUTED_VALUE"""),"")</f>
        <v/>
      </c>
      <c r="K30" t="str">
        <f>IFERROR(__xludf.DUMMYFUNCTION("""COMPUTED_VALUE"""),"")</f>
        <v/>
      </c>
      <c r="L30" t="str">
        <f>IFERROR(__xludf.DUMMYFUNCTION("""COMPUTED_VALUE"""),"")</f>
        <v/>
      </c>
      <c r="M30" t="str">
        <f>IFERROR(__xludf.DUMMYFUNCTION("""COMPUTED_VALUE"""),"")</f>
        <v/>
      </c>
      <c r="N30" t="str">
        <f>IFERROR(__xludf.DUMMYFUNCTION("""COMPUTED_VALUE"""),"")</f>
        <v/>
      </c>
      <c r="O30" t="str">
        <f>IFERROR(__xludf.DUMMYFUNCTION("""COMPUTED_VALUE"""),"")</f>
        <v/>
      </c>
      <c r="P30" t="str">
        <f>IFERROR(__xludf.DUMMYFUNCTION("""COMPUTED_VALUE"""),"")</f>
        <v/>
      </c>
      <c r="Q30" t="str">
        <f>IFERROR(__xludf.DUMMYFUNCTION("""COMPUTED_VALUE"""),"")</f>
        <v/>
      </c>
      <c r="R30" t="str">
        <f>IFERROR(__xludf.DUMMYFUNCTION("""COMPUTED_VALUE"""),"")</f>
        <v/>
      </c>
      <c r="S30" t="str">
        <f>IFERROR(__xludf.DUMMYFUNCTION("""COMPUTED_VALUE"""),"")</f>
        <v/>
      </c>
      <c r="T30" t="str">
        <f>IFERROR(__xludf.DUMMYFUNCTION("""COMPUTED_VALUE"""),"")</f>
        <v/>
      </c>
      <c r="U30" t="str">
        <f>IFERROR(__xludf.DUMMYFUNCTION("""COMPUTED_VALUE"""),"")</f>
        <v/>
      </c>
      <c r="V30" t="str">
        <f>IFERROR(__xludf.DUMMYFUNCTION("""COMPUTED_VALUE"""),"")</f>
        <v/>
      </c>
      <c r="W30" t="str">
        <f>IFERROR(__xludf.DUMMYFUNCTION("""COMPUTED_VALUE"""),"")</f>
        <v/>
      </c>
      <c r="X30" t="str">
        <f>IFERROR(__xludf.DUMMYFUNCTION("""COMPUTED_VALUE"""),"")</f>
        <v/>
      </c>
      <c r="Y30" t="str">
        <f>IFERROR(__xludf.DUMMYFUNCTION("""COMPUTED_VALUE"""),"")</f>
        <v/>
      </c>
      <c r="Z30" t="str">
        <f>IFERROR(__xludf.DUMMYFUNCTION("""COMPUTED_VALUE"""),"")</f>
        <v/>
      </c>
      <c r="AA30" t="str">
        <f>IFERROR(__xludf.DUMMYFUNCTION("""COMPUTED_VALUE"""),"")</f>
        <v/>
      </c>
      <c r="AB30" t="str">
        <f>IFERROR(__xludf.DUMMYFUNCTION("""COMPUTED_VALUE"""),"")</f>
        <v/>
      </c>
      <c r="AC30" t="str">
        <f>IFERROR(__xludf.DUMMYFUNCTION("""COMPUTED_VALUE"""),"")</f>
        <v/>
      </c>
      <c r="AD30" t="str">
        <f>IFERROR(__xludf.DUMMYFUNCTION("""COMPUTED_VALUE"""),"")</f>
        <v/>
      </c>
      <c r="AE30" t="str">
        <f>IFERROR(__xludf.DUMMYFUNCTION("""COMPUTED_VALUE"""),"")</f>
        <v/>
      </c>
      <c r="AF30" t="str">
        <f>IFERROR(__xludf.DUMMYFUNCTION("""COMPUTED_VALUE"""),"")</f>
        <v/>
      </c>
      <c r="AG30" t="str">
        <f>IFERROR(__xludf.DUMMYFUNCTION("""COMPUTED_VALUE"""),"")</f>
        <v/>
      </c>
      <c r="AH30" t="str">
        <f>IFERROR(__xludf.DUMMYFUNCTION("""COMPUTED_VALUE"""),"")</f>
        <v/>
      </c>
      <c r="AI30" t="str">
        <f>IFERROR(__xludf.DUMMYFUNCTION("""COMPUTED_VALUE"""),"")</f>
        <v/>
      </c>
      <c r="AJ30" t="str">
        <f>IFERROR(__xludf.DUMMYFUNCTION("""COMPUTED_VALUE"""),"")</f>
        <v/>
      </c>
      <c r="AK30" s="3" t="str">
        <f>IFERROR(__xludf.DUMMYFUNCTION("""COMPUTED_VALUE"""),"")</f>
        <v/>
      </c>
    </row>
    <row r="31">
      <c r="A31" t="str">
        <f>IFERROR(__xludf.DUMMYFUNCTION("""COMPUTED_VALUE"""),"")</f>
        <v/>
      </c>
      <c r="B31" t="str">
        <f>IFERROR(__xludf.DUMMYFUNCTION("""COMPUTED_VALUE"""),"")</f>
        <v/>
      </c>
      <c r="C31" t="str">
        <f>IFERROR(__xludf.DUMMYFUNCTION("""COMPUTED_VALUE"""),"")</f>
        <v/>
      </c>
      <c r="D31" t="str">
        <f>IFERROR(__xludf.DUMMYFUNCTION("""COMPUTED_VALUE"""),"")</f>
        <v/>
      </c>
      <c r="E31" t="str">
        <f>IFERROR(__xludf.DUMMYFUNCTION("""COMPUTED_VALUE"""),"")</f>
        <v/>
      </c>
      <c r="F31" t="str">
        <f>IFERROR(__xludf.DUMMYFUNCTION("""COMPUTED_VALUE"""),"")</f>
        <v/>
      </c>
      <c r="G31" t="str">
        <f>IFERROR(__xludf.DUMMYFUNCTION("""COMPUTED_VALUE"""),"")</f>
        <v/>
      </c>
      <c r="H31" t="str">
        <f>IFERROR(__xludf.DUMMYFUNCTION("""COMPUTED_VALUE"""),"")</f>
        <v/>
      </c>
      <c r="I31" t="str">
        <f>IFERROR(__xludf.DUMMYFUNCTION("""COMPUTED_VALUE"""),"")</f>
        <v/>
      </c>
      <c r="J31" t="str">
        <f>IFERROR(__xludf.DUMMYFUNCTION("""COMPUTED_VALUE"""),"")</f>
        <v/>
      </c>
      <c r="K31" t="str">
        <f>IFERROR(__xludf.DUMMYFUNCTION("""COMPUTED_VALUE"""),"")</f>
        <v/>
      </c>
      <c r="L31" t="str">
        <f>IFERROR(__xludf.DUMMYFUNCTION("""COMPUTED_VALUE"""),"")</f>
        <v/>
      </c>
      <c r="M31" t="str">
        <f>IFERROR(__xludf.DUMMYFUNCTION("""COMPUTED_VALUE"""),"")</f>
        <v/>
      </c>
      <c r="N31" t="str">
        <f>IFERROR(__xludf.DUMMYFUNCTION("""COMPUTED_VALUE"""),"")</f>
        <v/>
      </c>
      <c r="O31" t="str">
        <f>IFERROR(__xludf.DUMMYFUNCTION("""COMPUTED_VALUE"""),"")</f>
        <v/>
      </c>
      <c r="P31" t="str">
        <f>IFERROR(__xludf.DUMMYFUNCTION("""COMPUTED_VALUE"""),"")</f>
        <v/>
      </c>
      <c r="Q31" t="str">
        <f>IFERROR(__xludf.DUMMYFUNCTION("""COMPUTED_VALUE"""),"")</f>
        <v/>
      </c>
      <c r="R31" t="str">
        <f>IFERROR(__xludf.DUMMYFUNCTION("""COMPUTED_VALUE"""),"")</f>
        <v/>
      </c>
      <c r="S31" t="str">
        <f>IFERROR(__xludf.DUMMYFUNCTION("""COMPUTED_VALUE"""),"")</f>
        <v/>
      </c>
      <c r="T31" t="str">
        <f>IFERROR(__xludf.DUMMYFUNCTION("""COMPUTED_VALUE"""),"")</f>
        <v/>
      </c>
      <c r="U31" t="str">
        <f>IFERROR(__xludf.DUMMYFUNCTION("""COMPUTED_VALUE"""),"")</f>
        <v/>
      </c>
      <c r="V31" t="str">
        <f>IFERROR(__xludf.DUMMYFUNCTION("""COMPUTED_VALUE"""),"")</f>
        <v/>
      </c>
      <c r="W31" t="str">
        <f>IFERROR(__xludf.DUMMYFUNCTION("""COMPUTED_VALUE"""),"")</f>
        <v/>
      </c>
      <c r="X31" t="str">
        <f>IFERROR(__xludf.DUMMYFUNCTION("""COMPUTED_VALUE"""),"")</f>
        <v/>
      </c>
      <c r="Y31" t="str">
        <f>IFERROR(__xludf.DUMMYFUNCTION("""COMPUTED_VALUE"""),"")</f>
        <v/>
      </c>
      <c r="Z31" t="str">
        <f>IFERROR(__xludf.DUMMYFUNCTION("""COMPUTED_VALUE"""),"")</f>
        <v/>
      </c>
      <c r="AA31" t="str">
        <f>IFERROR(__xludf.DUMMYFUNCTION("""COMPUTED_VALUE"""),"")</f>
        <v/>
      </c>
      <c r="AB31" t="str">
        <f>IFERROR(__xludf.DUMMYFUNCTION("""COMPUTED_VALUE"""),"")</f>
        <v/>
      </c>
      <c r="AC31" t="str">
        <f>IFERROR(__xludf.DUMMYFUNCTION("""COMPUTED_VALUE"""),"")</f>
        <v/>
      </c>
      <c r="AD31" t="str">
        <f>IFERROR(__xludf.DUMMYFUNCTION("""COMPUTED_VALUE"""),"")</f>
        <v/>
      </c>
      <c r="AE31" t="str">
        <f>IFERROR(__xludf.DUMMYFUNCTION("""COMPUTED_VALUE"""),"")</f>
        <v/>
      </c>
      <c r="AF31" t="str">
        <f>IFERROR(__xludf.DUMMYFUNCTION("""COMPUTED_VALUE"""),"")</f>
        <v/>
      </c>
      <c r="AG31" t="str">
        <f>IFERROR(__xludf.DUMMYFUNCTION("""COMPUTED_VALUE"""),"")</f>
        <v/>
      </c>
      <c r="AH31" t="str">
        <f>IFERROR(__xludf.DUMMYFUNCTION("""COMPUTED_VALUE"""),"")</f>
        <v/>
      </c>
      <c r="AI31" t="str">
        <f>IFERROR(__xludf.DUMMYFUNCTION("""COMPUTED_VALUE"""),"")</f>
        <v/>
      </c>
      <c r="AJ31" t="str">
        <f>IFERROR(__xludf.DUMMYFUNCTION("""COMPUTED_VALUE"""),"")</f>
        <v/>
      </c>
      <c r="AK31" s="3" t="str">
        <f>IFERROR(__xludf.DUMMYFUNCTION("""COMPUTED_VALUE"""),"")</f>
        <v/>
      </c>
    </row>
    <row r="32">
      <c r="A32" t="str">
        <f>IFERROR(__xludf.DUMMYFUNCTION("""COMPUTED_VALUE"""),"")</f>
        <v/>
      </c>
      <c r="B32" t="str">
        <f>IFERROR(__xludf.DUMMYFUNCTION("""COMPUTED_VALUE"""),"")</f>
        <v/>
      </c>
      <c r="C32" t="str">
        <f>IFERROR(__xludf.DUMMYFUNCTION("""COMPUTED_VALUE"""),"")</f>
        <v/>
      </c>
      <c r="D32" t="str">
        <f>IFERROR(__xludf.DUMMYFUNCTION("""COMPUTED_VALUE"""),"")</f>
        <v/>
      </c>
      <c r="E32" t="str">
        <f>IFERROR(__xludf.DUMMYFUNCTION("""COMPUTED_VALUE"""),"")</f>
        <v/>
      </c>
      <c r="F32" t="str">
        <f>IFERROR(__xludf.DUMMYFUNCTION("""COMPUTED_VALUE"""),"")</f>
        <v/>
      </c>
      <c r="G32" t="str">
        <f>IFERROR(__xludf.DUMMYFUNCTION("""COMPUTED_VALUE"""),"")</f>
        <v/>
      </c>
      <c r="H32" t="str">
        <f>IFERROR(__xludf.DUMMYFUNCTION("""COMPUTED_VALUE"""),"")</f>
        <v/>
      </c>
      <c r="I32" t="str">
        <f>IFERROR(__xludf.DUMMYFUNCTION("""COMPUTED_VALUE"""),"")</f>
        <v/>
      </c>
      <c r="J32" t="str">
        <f>IFERROR(__xludf.DUMMYFUNCTION("""COMPUTED_VALUE"""),"")</f>
        <v/>
      </c>
      <c r="K32" t="str">
        <f>IFERROR(__xludf.DUMMYFUNCTION("""COMPUTED_VALUE"""),"")</f>
        <v/>
      </c>
      <c r="L32" t="str">
        <f>IFERROR(__xludf.DUMMYFUNCTION("""COMPUTED_VALUE"""),"")</f>
        <v/>
      </c>
      <c r="M32" t="str">
        <f>IFERROR(__xludf.DUMMYFUNCTION("""COMPUTED_VALUE"""),"")</f>
        <v/>
      </c>
      <c r="N32" t="str">
        <f>IFERROR(__xludf.DUMMYFUNCTION("""COMPUTED_VALUE"""),"")</f>
        <v/>
      </c>
      <c r="O32" t="str">
        <f>IFERROR(__xludf.DUMMYFUNCTION("""COMPUTED_VALUE"""),"")</f>
        <v/>
      </c>
      <c r="P32" t="str">
        <f>IFERROR(__xludf.DUMMYFUNCTION("""COMPUTED_VALUE"""),"")</f>
        <v/>
      </c>
      <c r="Q32" t="str">
        <f>IFERROR(__xludf.DUMMYFUNCTION("""COMPUTED_VALUE"""),"")</f>
        <v/>
      </c>
      <c r="R32" t="str">
        <f>IFERROR(__xludf.DUMMYFUNCTION("""COMPUTED_VALUE"""),"")</f>
        <v/>
      </c>
      <c r="S32" t="str">
        <f>IFERROR(__xludf.DUMMYFUNCTION("""COMPUTED_VALUE"""),"")</f>
        <v/>
      </c>
      <c r="T32" t="str">
        <f>IFERROR(__xludf.DUMMYFUNCTION("""COMPUTED_VALUE"""),"")</f>
        <v/>
      </c>
      <c r="U32" t="str">
        <f>IFERROR(__xludf.DUMMYFUNCTION("""COMPUTED_VALUE"""),"")</f>
        <v/>
      </c>
      <c r="V32" t="str">
        <f>IFERROR(__xludf.DUMMYFUNCTION("""COMPUTED_VALUE"""),"")</f>
        <v/>
      </c>
      <c r="W32" t="str">
        <f>IFERROR(__xludf.DUMMYFUNCTION("""COMPUTED_VALUE"""),"")</f>
        <v/>
      </c>
      <c r="X32" t="str">
        <f>IFERROR(__xludf.DUMMYFUNCTION("""COMPUTED_VALUE"""),"")</f>
        <v/>
      </c>
      <c r="Y32" t="str">
        <f>IFERROR(__xludf.DUMMYFUNCTION("""COMPUTED_VALUE"""),"")</f>
        <v/>
      </c>
      <c r="Z32" t="str">
        <f>IFERROR(__xludf.DUMMYFUNCTION("""COMPUTED_VALUE"""),"")</f>
        <v/>
      </c>
      <c r="AA32" t="str">
        <f>IFERROR(__xludf.DUMMYFUNCTION("""COMPUTED_VALUE"""),"")</f>
        <v/>
      </c>
      <c r="AB32" t="str">
        <f>IFERROR(__xludf.DUMMYFUNCTION("""COMPUTED_VALUE"""),"")</f>
        <v/>
      </c>
      <c r="AC32" t="str">
        <f>IFERROR(__xludf.DUMMYFUNCTION("""COMPUTED_VALUE"""),"")</f>
        <v/>
      </c>
      <c r="AD32" t="str">
        <f>IFERROR(__xludf.DUMMYFUNCTION("""COMPUTED_VALUE"""),"")</f>
        <v/>
      </c>
      <c r="AE32" t="str">
        <f>IFERROR(__xludf.DUMMYFUNCTION("""COMPUTED_VALUE"""),"")</f>
        <v/>
      </c>
      <c r="AF32" t="str">
        <f>IFERROR(__xludf.DUMMYFUNCTION("""COMPUTED_VALUE"""),"")</f>
        <v/>
      </c>
      <c r="AG32" t="str">
        <f>IFERROR(__xludf.DUMMYFUNCTION("""COMPUTED_VALUE"""),"")</f>
        <v/>
      </c>
      <c r="AH32" t="str">
        <f>IFERROR(__xludf.DUMMYFUNCTION("""COMPUTED_VALUE"""),"")</f>
        <v/>
      </c>
      <c r="AI32" t="str">
        <f>IFERROR(__xludf.DUMMYFUNCTION("""COMPUTED_VALUE"""),"")</f>
        <v/>
      </c>
      <c r="AJ32" t="str">
        <f>IFERROR(__xludf.DUMMYFUNCTION("""COMPUTED_VALUE"""),"")</f>
        <v/>
      </c>
      <c r="AK32" s="3" t="str">
        <f>IFERROR(__xludf.DUMMYFUNCTION("""COMPUTED_VALUE"""),"")</f>
        <v/>
      </c>
    </row>
    <row r="33">
      <c r="A33" t="str">
        <f>IFERROR(__xludf.DUMMYFUNCTION("""COMPUTED_VALUE"""),"")</f>
        <v/>
      </c>
      <c r="B33" t="str">
        <f>IFERROR(__xludf.DUMMYFUNCTION("""COMPUTED_VALUE"""),"")</f>
        <v/>
      </c>
      <c r="C33" t="str">
        <f>IFERROR(__xludf.DUMMYFUNCTION("""COMPUTED_VALUE"""),"")</f>
        <v/>
      </c>
      <c r="D33" t="str">
        <f>IFERROR(__xludf.DUMMYFUNCTION("""COMPUTED_VALUE"""),"")</f>
        <v/>
      </c>
      <c r="E33" t="str">
        <f>IFERROR(__xludf.DUMMYFUNCTION("""COMPUTED_VALUE"""),"")</f>
        <v/>
      </c>
      <c r="F33" t="str">
        <f>IFERROR(__xludf.DUMMYFUNCTION("""COMPUTED_VALUE"""),"")</f>
        <v/>
      </c>
      <c r="G33" t="str">
        <f>IFERROR(__xludf.DUMMYFUNCTION("""COMPUTED_VALUE"""),"")</f>
        <v/>
      </c>
      <c r="H33" t="str">
        <f>IFERROR(__xludf.DUMMYFUNCTION("""COMPUTED_VALUE"""),"")</f>
        <v/>
      </c>
      <c r="I33" t="str">
        <f>IFERROR(__xludf.DUMMYFUNCTION("""COMPUTED_VALUE"""),"")</f>
        <v/>
      </c>
      <c r="J33" t="str">
        <f>IFERROR(__xludf.DUMMYFUNCTION("""COMPUTED_VALUE"""),"")</f>
        <v/>
      </c>
      <c r="K33" t="str">
        <f>IFERROR(__xludf.DUMMYFUNCTION("""COMPUTED_VALUE"""),"")</f>
        <v/>
      </c>
      <c r="L33" t="str">
        <f>IFERROR(__xludf.DUMMYFUNCTION("""COMPUTED_VALUE"""),"")</f>
        <v/>
      </c>
      <c r="M33" t="str">
        <f>IFERROR(__xludf.DUMMYFUNCTION("""COMPUTED_VALUE"""),"")</f>
        <v/>
      </c>
      <c r="N33" t="str">
        <f>IFERROR(__xludf.DUMMYFUNCTION("""COMPUTED_VALUE"""),"")</f>
        <v/>
      </c>
      <c r="O33" t="str">
        <f>IFERROR(__xludf.DUMMYFUNCTION("""COMPUTED_VALUE"""),"")</f>
        <v/>
      </c>
      <c r="P33" t="str">
        <f>IFERROR(__xludf.DUMMYFUNCTION("""COMPUTED_VALUE"""),"")</f>
        <v/>
      </c>
      <c r="Q33" t="str">
        <f>IFERROR(__xludf.DUMMYFUNCTION("""COMPUTED_VALUE"""),"")</f>
        <v/>
      </c>
      <c r="R33" t="str">
        <f>IFERROR(__xludf.DUMMYFUNCTION("""COMPUTED_VALUE"""),"")</f>
        <v/>
      </c>
      <c r="S33" t="str">
        <f>IFERROR(__xludf.DUMMYFUNCTION("""COMPUTED_VALUE"""),"")</f>
        <v/>
      </c>
      <c r="T33" t="str">
        <f>IFERROR(__xludf.DUMMYFUNCTION("""COMPUTED_VALUE"""),"")</f>
        <v/>
      </c>
      <c r="U33" t="str">
        <f>IFERROR(__xludf.DUMMYFUNCTION("""COMPUTED_VALUE"""),"")</f>
        <v/>
      </c>
      <c r="V33" t="str">
        <f>IFERROR(__xludf.DUMMYFUNCTION("""COMPUTED_VALUE"""),"")</f>
        <v/>
      </c>
      <c r="W33" t="str">
        <f>IFERROR(__xludf.DUMMYFUNCTION("""COMPUTED_VALUE"""),"")</f>
        <v/>
      </c>
      <c r="X33" t="str">
        <f>IFERROR(__xludf.DUMMYFUNCTION("""COMPUTED_VALUE"""),"")</f>
        <v/>
      </c>
      <c r="Y33" t="str">
        <f>IFERROR(__xludf.DUMMYFUNCTION("""COMPUTED_VALUE"""),"")</f>
        <v/>
      </c>
      <c r="Z33" t="str">
        <f>IFERROR(__xludf.DUMMYFUNCTION("""COMPUTED_VALUE"""),"")</f>
        <v/>
      </c>
      <c r="AA33" t="str">
        <f>IFERROR(__xludf.DUMMYFUNCTION("""COMPUTED_VALUE"""),"")</f>
        <v/>
      </c>
      <c r="AB33" t="str">
        <f>IFERROR(__xludf.DUMMYFUNCTION("""COMPUTED_VALUE"""),"")</f>
        <v/>
      </c>
      <c r="AC33" t="str">
        <f>IFERROR(__xludf.DUMMYFUNCTION("""COMPUTED_VALUE"""),"")</f>
        <v/>
      </c>
      <c r="AD33" t="str">
        <f>IFERROR(__xludf.DUMMYFUNCTION("""COMPUTED_VALUE"""),"")</f>
        <v/>
      </c>
      <c r="AE33" t="str">
        <f>IFERROR(__xludf.DUMMYFUNCTION("""COMPUTED_VALUE"""),"")</f>
        <v/>
      </c>
      <c r="AF33" t="str">
        <f>IFERROR(__xludf.DUMMYFUNCTION("""COMPUTED_VALUE"""),"")</f>
        <v/>
      </c>
      <c r="AG33" t="str">
        <f>IFERROR(__xludf.DUMMYFUNCTION("""COMPUTED_VALUE"""),"")</f>
        <v/>
      </c>
      <c r="AH33" t="str">
        <f>IFERROR(__xludf.DUMMYFUNCTION("""COMPUTED_VALUE"""),"")</f>
        <v/>
      </c>
      <c r="AI33" t="str">
        <f>IFERROR(__xludf.DUMMYFUNCTION("""COMPUTED_VALUE"""),"")</f>
        <v/>
      </c>
      <c r="AJ33" t="str">
        <f>IFERROR(__xludf.DUMMYFUNCTION("""COMPUTED_VALUE"""),"")</f>
        <v/>
      </c>
      <c r="AK33" s="3" t="str">
        <f>IFERROR(__xludf.DUMMYFUNCTION("""COMPUTED_VALUE"""),"")</f>
        <v/>
      </c>
    </row>
    <row r="34">
      <c r="A34" t="str">
        <f>IFERROR(__xludf.DUMMYFUNCTION("""COMPUTED_VALUE"""),"")</f>
        <v/>
      </c>
      <c r="B34" t="str">
        <f>IFERROR(__xludf.DUMMYFUNCTION("""COMPUTED_VALUE"""),"")</f>
        <v/>
      </c>
      <c r="C34" t="str">
        <f>IFERROR(__xludf.DUMMYFUNCTION("""COMPUTED_VALUE"""),"")</f>
        <v/>
      </c>
      <c r="D34" t="str">
        <f>IFERROR(__xludf.DUMMYFUNCTION("""COMPUTED_VALUE"""),"")</f>
        <v/>
      </c>
      <c r="E34" t="str">
        <f>IFERROR(__xludf.DUMMYFUNCTION("""COMPUTED_VALUE"""),"")</f>
        <v/>
      </c>
      <c r="F34" t="str">
        <f>IFERROR(__xludf.DUMMYFUNCTION("""COMPUTED_VALUE"""),"")</f>
        <v/>
      </c>
      <c r="G34" t="str">
        <f>IFERROR(__xludf.DUMMYFUNCTION("""COMPUTED_VALUE"""),"")</f>
        <v/>
      </c>
      <c r="H34" t="str">
        <f>IFERROR(__xludf.DUMMYFUNCTION("""COMPUTED_VALUE"""),"")</f>
        <v/>
      </c>
      <c r="I34" t="str">
        <f>IFERROR(__xludf.DUMMYFUNCTION("""COMPUTED_VALUE"""),"")</f>
        <v/>
      </c>
      <c r="J34" t="str">
        <f>IFERROR(__xludf.DUMMYFUNCTION("""COMPUTED_VALUE"""),"")</f>
        <v/>
      </c>
      <c r="K34" t="str">
        <f>IFERROR(__xludf.DUMMYFUNCTION("""COMPUTED_VALUE"""),"")</f>
        <v/>
      </c>
      <c r="L34" t="str">
        <f>IFERROR(__xludf.DUMMYFUNCTION("""COMPUTED_VALUE"""),"")</f>
        <v/>
      </c>
      <c r="M34" t="str">
        <f>IFERROR(__xludf.DUMMYFUNCTION("""COMPUTED_VALUE"""),"")</f>
        <v/>
      </c>
      <c r="N34" t="str">
        <f>IFERROR(__xludf.DUMMYFUNCTION("""COMPUTED_VALUE"""),"")</f>
        <v/>
      </c>
      <c r="O34" t="str">
        <f>IFERROR(__xludf.DUMMYFUNCTION("""COMPUTED_VALUE"""),"")</f>
        <v/>
      </c>
      <c r="P34" t="str">
        <f>IFERROR(__xludf.DUMMYFUNCTION("""COMPUTED_VALUE"""),"")</f>
        <v/>
      </c>
      <c r="Q34" t="str">
        <f>IFERROR(__xludf.DUMMYFUNCTION("""COMPUTED_VALUE"""),"")</f>
        <v/>
      </c>
      <c r="R34" t="str">
        <f>IFERROR(__xludf.DUMMYFUNCTION("""COMPUTED_VALUE"""),"")</f>
        <v/>
      </c>
      <c r="S34" t="str">
        <f>IFERROR(__xludf.DUMMYFUNCTION("""COMPUTED_VALUE"""),"")</f>
        <v/>
      </c>
      <c r="T34" t="str">
        <f>IFERROR(__xludf.DUMMYFUNCTION("""COMPUTED_VALUE"""),"")</f>
        <v/>
      </c>
      <c r="U34" t="str">
        <f>IFERROR(__xludf.DUMMYFUNCTION("""COMPUTED_VALUE"""),"")</f>
        <v/>
      </c>
      <c r="V34" t="str">
        <f>IFERROR(__xludf.DUMMYFUNCTION("""COMPUTED_VALUE"""),"")</f>
        <v/>
      </c>
      <c r="W34" t="str">
        <f>IFERROR(__xludf.DUMMYFUNCTION("""COMPUTED_VALUE"""),"")</f>
        <v/>
      </c>
      <c r="X34" t="str">
        <f>IFERROR(__xludf.DUMMYFUNCTION("""COMPUTED_VALUE"""),"")</f>
        <v/>
      </c>
      <c r="Y34" t="str">
        <f>IFERROR(__xludf.DUMMYFUNCTION("""COMPUTED_VALUE"""),"")</f>
        <v/>
      </c>
      <c r="Z34" t="str">
        <f>IFERROR(__xludf.DUMMYFUNCTION("""COMPUTED_VALUE"""),"")</f>
        <v/>
      </c>
      <c r="AA34" t="str">
        <f>IFERROR(__xludf.DUMMYFUNCTION("""COMPUTED_VALUE"""),"")</f>
        <v/>
      </c>
      <c r="AB34" t="str">
        <f>IFERROR(__xludf.DUMMYFUNCTION("""COMPUTED_VALUE"""),"")</f>
        <v/>
      </c>
      <c r="AC34" t="str">
        <f>IFERROR(__xludf.DUMMYFUNCTION("""COMPUTED_VALUE"""),"")</f>
        <v/>
      </c>
      <c r="AD34" t="str">
        <f>IFERROR(__xludf.DUMMYFUNCTION("""COMPUTED_VALUE"""),"")</f>
        <v/>
      </c>
      <c r="AE34" t="str">
        <f>IFERROR(__xludf.DUMMYFUNCTION("""COMPUTED_VALUE"""),"")</f>
        <v/>
      </c>
      <c r="AF34" t="str">
        <f>IFERROR(__xludf.DUMMYFUNCTION("""COMPUTED_VALUE"""),"")</f>
        <v/>
      </c>
      <c r="AG34" t="str">
        <f>IFERROR(__xludf.DUMMYFUNCTION("""COMPUTED_VALUE"""),"")</f>
        <v/>
      </c>
      <c r="AH34" t="str">
        <f>IFERROR(__xludf.DUMMYFUNCTION("""COMPUTED_VALUE"""),"")</f>
        <v/>
      </c>
      <c r="AI34" t="str">
        <f>IFERROR(__xludf.DUMMYFUNCTION("""COMPUTED_VALUE"""),"")</f>
        <v/>
      </c>
      <c r="AJ34" t="str">
        <f>IFERROR(__xludf.DUMMYFUNCTION("""COMPUTED_VALUE"""),"")</f>
        <v/>
      </c>
      <c r="AK34" s="3" t="str">
        <f>IFERROR(__xludf.DUMMYFUNCTION("""COMPUTED_VALUE"""),"")</f>
        <v/>
      </c>
    </row>
    <row r="35">
      <c r="A35" t="str">
        <f>IFERROR(__xludf.DUMMYFUNCTION("""COMPUTED_VALUE"""),"")</f>
        <v/>
      </c>
      <c r="B35" t="str">
        <f>IFERROR(__xludf.DUMMYFUNCTION("""COMPUTED_VALUE"""),"")</f>
        <v/>
      </c>
      <c r="C35" t="str">
        <f>IFERROR(__xludf.DUMMYFUNCTION("""COMPUTED_VALUE"""),"")</f>
        <v/>
      </c>
      <c r="D35" t="str">
        <f>IFERROR(__xludf.DUMMYFUNCTION("""COMPUTED_VALUE"""),"")</f>
        <v/>
      </c>
      <c r="E35" t="str">
        <f>IFERROR(__xludf.DUMMYFUNCTION("""COMPUTED_VALUE"""),"")</f>
        <v/>
      </c>
      <c r="F35" t="str">
        <f>IFERROR(__xludf.DUMMYFUNCTION("""COMPUTED_VALUE"""),"")</f>
        <v/>
      </c>
      <c r="G35" t="str">
        <f>IFERROR(__xludf.DUMMYFUNCTION("""COMPUTED_VALUE"""),"")</f>
        <v/>
      </c>
      <c r="H35" t="str">
        <f>IFERROR(__xludf.DUMMYFUNCTION("""COMPUTED_VALUE"""),"")</f>
        <v/>
      </c>
      <c r="I35" t="str">
        <f>IFERROR(__xludf.DUMMYFUNCTION("""COMPUTED_VALUE"""),"")</f>
        <v/>
      </c>
      <c r="J35" t="str">
        <f>IFERROR(__xludf.DUMMYFUNCTION("""COMPUTED_VALUE"""),"")</f>
        <v/>
      </c>
      <c r="K35" t="str">
        <f>IFERROR(__xludf.DUMMYFUNCTION("""COMPUTED_VALUE"""),"")</f>
        <v/>
      </c>
      <c r="L35" t="str">
        <f>IFERROR(__xludf.DUMMYFUNCTION("""COMPUTED_VALUE"""),"")</f>
        <v/>
      </c>
      <c r="M35" t="str">
        <f>IFERROR(__xludf.DUMMYFUNCTION("""COMPUTED_VALUE"""),"")</f>
        <v/>
      </c>
      <c r="N35" t="str">
        <f>IFERROR(__xludf.DUMMYFUNCTION("""COMPUTED_VALUE"""),"")</f>
        <v/>
      </c>
      <c r="O35" t="str">
        <f>IFERROR(__xludf.DUMMYFUNCTION("""COMPUTED_VALUE"""),"")</f>
        <v/>
      </c>
      <c r="P35" t="str">
        <f>IFERROR(__xludf.DUMMYFUNCTION("""COMPUTED_VALUE"""),"")</f>
        <v/>
      </c>
      <c r="Q35" t="str">
        <f>IFERROR(__xludf.DUMMYFUNCTION("""COMPUTED_VALUE"""),"")</f>
        <v/>
      </c>
      <c r="R35" t="str">
        <f>IFERROR(__xludf.DUMMYFUNCTION("""COMPUTED_VALUE"""),"")</f>
        <v/>
      </c>
      <c r="S35" t="str">
        <f>IFERROR(__xludf.DUMMYFUNCTION("""COMPUTED_VALUE"""),"")</f>
        <v/>
      </c>
      <c r="T35" t="str">
        <f>IFERROR(__xludf.DUMMYFUNCTION("""COMPUTED_VALUE"""),"")</f>
        <v/>
      </c>
      <c r="U35" t="str">
        <f>IFERROR(__xludf.DUMMYFUNCTION("""COMPUTED_VALUE"""),"")</f>
        <v/>
      </c>
      <c r="V35" t="str">
        <f>IFERROR(__xludf.DUMMYFUNCTION("""COMPUTED_VALUE"""),"")</f>
        <v/>
      </c>
      <c r="W35" t="str">
        <f>IFERROR(__xludf.DUMMYFUNCTION("""COMPUTED_VALUE"""),"")</f>
        <v/>
      </c>
      <c r="X35" t="str">
        <f>IFERROR(__xludf.DUMMYFUNCTION("""COMPUTED_VALUE"""),"")</f>
        <v/>
      </c>
      <c r="Y35" t="str">
        <f>IFERROR(__xludf.DUMMYFUNCTION("""COMPUTED_VALUE"""),"")</f>
        <v/>
      </c>
      <c r="Z35" t="str">
        <f>IFERROR(__xludf.DUMMYFUNCTION("""COMPUTED_VALUE"""),"")</f>
        <v/>
      </c>
      <c r="AA35" t="str">
        <f>IFERROR(__xludf.DUMMYFUNCTION("""COMPUTED_VALUE"""),"")</f>
        <v/>
      </c>
      <c r="AB35" t="str">
        <f>IFERROR(__xludf.DUMMYFUNCTION("""COMPUTED_VALUE"""),"")</f>
        <v/>
      </c>
      <c r="AC35" t="str">
        <f>IFERROR(__xludf.DUMMYFUNCTION("""COMPUTED_VALUE"""),"")</f>
        <v/>
      </c>
      <c r="AD35" t="str">
        <f>IFERROR(__xludf.DUMMYFUNCTION("""COMPUTED_VALUE"""),"")</f>
        <v/>
      </c>
      <c r="AE35" t="str">
        <f>IFERROR(__xludf.DUMMYFUNCTION("""COMPUTED_VALUE"""),"")</f>
        <v/>
      </c>
      <c r="AF35" t="str">
        <f>IFERROR(__xludf.DUMMYFUNCTION("""COMPUTED_VALUE"""),"")</f>
        <v/>
      </c>
      <c r="AG35" t="str">
        <f>IFERROR(__xludf.DUMMYFUNCTION("""COMPUTED_VALUE"""),"")</f>
        <v/>
      </c>
      <c r="AH35" t="str">
        <f>IFERROR(__xludf.DUMMYFUNCTION("""COMPUTED_VALUE"""),"")</f>
        <v/>
      </c>
      <c r="AI35" t="str">
        <f>IFERROR(__xludf.DUMMYFUNCTION("""COMPUTED_VALUE"""),"")</f>
        <v/>
      </c>
      <c r="AJ35" t="str">
        <f>IFERROR(__xludf.DUMMYFUNCTION("""COMPUTED_VALUE"""),"")</f>
        <v/>
      </c>
      <c r="AK35" s="3" t="str">
        <f>IFERROR(__xludf.DUMMYFUNCTION("""COMPUTED_VALUE"""),"")</f>
        <v/>
      </c>
    </row>
    <row r="36">
      <c r="A36" t="str">
        <f>IFERROR(__xludf.DUMMYFUNCTION("""COMPUTED_VALUE"""),"")</f>
        <v/>
      </c>
      <c r="B36" t="str">
        <f>IFERROR(__xludf.DUMMYFUNCTION("""COMPUTED_VALUE"""),"")</f>
        <v/>
      </c>
      <c r="C36" t="str">
        <f>IFERROR(__xludf.DUMMYFUNCTION("""COMPUTED_VALUE"""),"")</f>
        <v/>
      </c>
      <c r="D36" t="str">
        <f>IFERROR(__xludf.DUMMYFUNCTION("""COMPUTED_VALUE"""),"")</f>
        <v/>
      </c>
      <c r="E36" t="str">
        <f>IFERROR(__xludf.DUMMYFUNCTION("""COMPUTED_VALUE"""),"")</f>
        <v/>
      </c>
      <c r="F36" t="str">
        <f>IFERROR(__xludf.DUMMYFUNCTION("""COMPUTED_VALUE"""),"")</f>
        <v/>
      </c>
      <c r="G36" t="str">
        <f>IFERROR(__xludf.DUMMYFUNCTION("""COMPUTED_VALUE"""),"")</f>
        <v/>
      </c>
      <c r="H36" t="str">
        <f>IFERROR(__xludf.DUMMYFUNCTION("""COMPUTED_VALUE"""),"")</f>
        <v/>
      </c>
      <c r="I36" t="str">
        <f>IFERROR(__xludf.DUMMYFUNCTION("""COMPUTED_VALUE"""),"")</f>
        <v/>
      </c>
      <c r="J36" t="str">
        <f>IFERROR(__xludf.DUMMYFUNCTION("""COMPUTED_VALUE"""),"")</f>
        <v/>
      </c>
      <c r="K36" t="str">
        <f>IFERROR(__xludf.DUMMYFUNCTION("""COMPUTED_VALUE"""),"")</f>
        <v/>
      </c>
      <c r="L36" t="str">
        <f>IFERROR(__xludf.DUMMYFUNCTION("""COMPUTED_VALUE"""),"")</f>
        <v/>
      </c>
      <c r="M36" t="str">
        <f>IFERROR(__xludf.DUMMYFUNCTION("""COMPUTED_VALUE"""),"")</f>
        <v/>
      </c>
      <c r="N36" t="str">
        <f>IFERROR(__xludf.DUMMYFUNCTION("""COMPUTED_VALUE"""),"")</f>
        <v/>
      </c>
      <c r="O36" t="str">
        <f>IFERROR(__xludf.DUMMYFUNCTION("""COMPUTED_VALUE"""),"")</f>
        <v/>
      </c>
      <c r="P36" t="str">
        <f>IFERROR(__xludf.DUMMYFUNCTION("""COMPUTED_VALUE"""),"")</f>
        <v/>
      </c>
      <c r="Q36" t="str">
        <f>IFERROR(__xludf.DUMMYFUNCTION("""COMPUTED_VALUE"""),"")</f>
        <v/>
      </c>
      <c r="R36" t="str">
        <f>IFERROR(__xludf.DUMMYFUNCTION("""COMPUTED_VALUE"""),"")</f>
        <v/>
      </c>
      <c r="S36" t="str">
        <f>IFERROR(__xludf.DUMMYFUNCTION("""COMPUTED_VALUE"""),"")</f>
        <v/>
      </c>
      <c r="T36" t="str">
        <f>IFERROR(__xludf.DUMMYFUNCTION("""COMPUTED_VALUE"""),"")</f>
        <v/>
      </c>
      <c r="U36" t="str">
        <f>IFERROR(__xludf.DUMMYFUNCTION("""COMPUTED_VALUE"""),"")</f>
        <v/>
      </c>
      <c r="V36" t="str">
        <f>IFERROR(__xludf.DUMMYFUNCTION("""COMPUTED_VALUE"""),"")</f>
        <v/>
      </c>
      <c r="W36" t="str">
        <f>IFERROR(__xludf.DUMMYFUNCTION("""COMPUTED_VALUE"""),"")</f>
        <v/>
      </c>
      <c r="X36" t="str">
        <f>IFERROR(__xludf.DUMMYFUNCTION("""COMPUTED_VALUE"""),"")</f>
        <v/>
      </c>
      <c r="Y36" t="str">
        <f>IFERROR(__xludf.DUMMYFUNCTION("""COMPUTED_VALUE"""),"")</f>
        <v/>
      </c>
      <c r="Z36" t="str">
        <f>IFERROR(__xludf.DUMMYFUNCTION("""COMPUTED_VALUE"""),"")</f>
        <v/>
      </c>
      <c r="AA36" t="str">
        <f>IFERROR(__xludf.DUMMYFUNCTION("""COMPUTED_VALUE"""),"")</f>
        <v/>
      </c>
      <c r="AB36" t="str">
        <f>IFERROR(__xludf.DUMMYFUNCTION("""COMPUTED_VALUE"""),"")</f>
        <v/>
      </c>
      <c r="AC36" t="str">
        <f>IFERROR(__xludf.DUMMYFUNCTION("""COMPUTED_VALUE"""),"")</f>
        <v/>
      </c>
      <c r="AD36" t="str">
        <f>IFERROR(__xludf.DUMMYFUNCTION("""COMPUTED_VALUE"""),"")</f>
        <v/>
      </c>
      <c r="AE36" t="str">
        <f>IFERROR(__xludf.DUMMYFUNCTION("""COMPUTED_VALUE"""),"")</f>
        <v/>
      </c>
      <c r="AF36" t="str">
        <f>IFERROR(__xludf.DUMMYFUNCTION("""COMPUTED_VALUE"""),"")</f>
        <v/>
      </c>
      <c r="AG36" t="str">
        <f>IFERROR(__xludf.DUMMYFUNCTION("""COMPUTED_VALUE"""),"")</f>
        <v/>
      </c>
      <c r="AH36" t="str">
        <f>IFERROR(__xludf.DUMMYFUNCTION("""COMPUTED_VALUE"""),"")</f>
        <v/>
      </c>
      <c r="AI36" t="str">
        <f>IFERROR(__xludf.DUMMYFUNCTION("""COMPUTED_VALUE"""),"")</f>
        <v/>
      </c>
      <c r="AJ36" t="str">
        <f>IFERROR(__xludf.DUMMYFUNCTION("""COMPUTED_VALUE"""),"")</f>
        <v/>
      </c>
      <c r="AK36" s="3" t="str">
        <f>IFERROR(__xludf.DUMMYFUNCTION("""COMPUTED_VALUE"""),"")</f>
        <v/>
      </c>
    </row>
    <row r="37">
      <c r="A37" t="str">
        <f>IFERROR(__xludf.DUMMYFUNCTION("""COMPUTED_VALUE"""),"")</f>
        <v/>
      </c>
      <c r="B37" t="str">
        <f>IFERROR(__xludf.DUMMYFUNCTION("""COMPUTED_VALUE"""),"")</f>
        <v/>
      </c>
      <c r="C37" t="str">
        <f>IFERROR(__xludf.DUMMYFUNCTION("""COMPUTED_VALUE"""),"")</f>
        <v/>
      </c>
      <c r="D37" t="str">
        <f>IFERROR(__xludf.DUMMYFUNCTION("""COMPUTED_VALUE"""),"")</f>
        <v/>
      </c>
      <c r="E37" t="str">
        <f>IFERROR(__xludf.DUMMYFUNCTION("""COMPUTED_VALUE"""),"")</f>
        <v/>
      </c>
      <c r="F37" t="str">
        <f>IFERROR(__xludf.DUMMYFUNCTION("""COMPUTED_VALUE"""),"")</f>
        <v/>
      </c>
      <c r="G37" t="str">
        <f>IFERROR(__xludf.DUMMYFUNCTION("""COMPUTED_VALUE"""),"")</f>
        <v/>
      </c>
      <c r="H37" t="str">
        <f>IFERROR(__xludf.DUMMYFUNCTION("""COMPUTED_VALUE"""),"")</f>
        <v/>
      </c>
      <c r="I37" t="str">
        <f>IFERROR(__xludf.DUMMYFUNCTION("""COMPUTED_VALUE"""),"")</f>
        <v/>
      </c>
      <c r="J37" t="str">
        <f>IFERROR(__xludf.DUMMYFUNCTION("""COMPUTED_VALUE"""),"")</f>
        <v/>
      </c>
      <c r="K37" t="str">
        <f>IFERROR(__xludf.DUMMYFUNCTION("""COMPUTED_VALUE"""),"")</f>
        <v/>
      </c>
      <c r="L37" t="str">
        <f>IFERROR(__xludf.DUMMYFUNCTION("""COMPUTED_VALUE"""),"")</f>
        <v/>
      </c>
      <c r="M37" t="str">
        <f>IFERROR(__xludf.DUMMYFUNCTION("""COMPUTED_VALUE"""),"")</f>
        <v/>
      </c>
      <c r="N37" t="str">
        <f>IFERROR(__xludf.DUMMYFUNCTION("""COMPUTED_VALUE"""),"")</f>
        <v/>
      </c>
      <c r="O37" t="str">
        <f>IFERROR(__xludf.DUMMYFUNCTION("""COMPUTED_VALUE"""),"")</f>
        <v/>
      </c>
      <c r="P37" t="str">
        <f>IFERROR(__xludf.DUMMYFUNCTION("""COMPUTED_VALUE"""),"")</f>
        <v/>
      </c>
      <c r="Q37" t="str">
        <f>IFERROR(__xludf.DUMMYFUNCTION("""COMPUTED_VALUE"""),"")</f>
        <v/>
      </c>
      <c r="R37" t="str">
        <f>IFERROR(__xludf.DUMMYFUNCTION("""COMPUTED_VALUE"""),"")</f>
        <v/>
      </c>
      <c r="S37" t="str">
        <f>IFERROR(__xludf.DUMMYFUNCTION("""COMPUTED_VALUE"""),"")</f>
        <v/>
      </c>
      <c r="T37" t="str">
        <f>IFERROR(__xludf.DUMMYFUNCTION("""COMPUTED_VALUE"""),"")</f>
        <v/>
      </c>
      <c r="U37" t="str">
        <f>IFERROR(__xludf.DUMMYFUNCTION("""COMPUTED_VALUE"""),"")</f>
        <v/>
      </c>
      <c r="V37" t="str">
        <f>IFERROR(__xludf.DUMMYFUNCTION("""COMPUTED_VALUE"""),"")</f>
        <v/>
      </c>
      <c r="W37" t="str">
        <f>IFERROR(__xludf.DUMMYFUNCTION("""COMPUTED_VALUE"""),"")</f>
        <v/>
      </c>
      <c r="X37" t="str">
        <f>IFERROR(__xludf.DUMMYFUNCTION("""COMPUTED_VALUE"""),"")</f>
        <v/>
      </c>
      <c r="Y37" t="str">
        <f>IFERROR(__xludf.DUMMYFUNCTION("""COMPUTED_VALUE"""),"")</f>
        <v/>
      </c>
      <c r="Z37" t="str">
        <f>IFERROR(__xludf.DUMMYFUNCTION("""COMPUTED_VALUE"""),"")</f>
        <v/>
      </c>
      <c r="AA37" t="str">
        <f>IFERROR(__xludf.DUMMYFUNCTION("""COMPUTED_VALUE"""),"")</f>
        <v/>
      </c>
      <c r="AB37" t="str">
        <f>IFERROR(__xludf.DUMMYFUNCTION("""COMPUTED_VALUE"""),"")</f>
        <v/>
      </c>
      <c r="AC37" t="str">
        <f>IFERROR(__xludf.DUMMYFUNCTION("""COMPUTED_VALUE"""),"")</f>
        <v/>
      </c>
      <c r="AD37" t="str">
        <f>IFERROR(__xludf.DUMMYFUNCTION("""COMPUTED_VALUE"""),"")</f>
        <v/>
      </c>
      <c r="AE37" t="str">
        <f>IFERROR(__xludf.DUMMYFUNCTION("""COMPUTED_VALUE"""),"")</f>
        <v/>
      </c>
      <c r="AF37" t="str">
        <f>IFERROR(__xludf.DUMMYFUNCTION("""COMPUTED_VALUE"""),"")</f>
        <v/>
      </c>
      <c r="AG37" t="str">
        <f>IFERROR(__xludf.DUMMYFUNCTION("""COMPUTED_VALUE"""),"")</f>
        <v/>
      </c>
      <c r="AH37" t="str">
        <f>IFERROR(__xludf.DUMMYFUNCTION("""COMPUTED_VALUE"""),"")</f>
        <v/>
      </c>
      <c r="AI37" t="str">
        <f>IFERROR(__xludf.DUMMYFUNCTION("""COMPUTED_VALUE"""),"")</f>
        <v/>
      </c>
      <c r="AJ37" t="str">
        <f>IFERROR(__xludf.DUMMYFUNCTION("""COMPUTED_VALUE"""),"")</f>
        <v/>
      </c>
      <c r="AK37" s="3" t="str">
        <f>IFERROR(__xludf.DUMMYFUNCTION("""COMPUTED_VALUE"""),"")</f>
        <v/>
      </c>
    </row>
    <row r="38">
      <c r="A38" t="str">
        <f>IFERROR(__xludf.DUMMYFUNCTION("""COMPUTED_VALUE"""),"")</f>
        <v/>
      </c>
      <c r="B38" t="str">
        <f>IFERROR(__xludf.DUMMYFUNCTION("""COMPUTED_VALUE"""),"")</f>
        <v/>
      </c>
      <c r="C38" t="str">
        <f>IFERROR(__xludf.DUMMYFUNCTION("""COMPUTED_VALUE"""),"")</f>
        <v/>
      </c>
      <c r="D38" t="str">
        <f>IFERROR(__xludf.DUMMYFUNCTION("""COMPUTED_VALUE"""),"")</f>
        <v/>
      </c>
      <c r="E38" t="str">
        <f>IFERROR(__xludf.DUMMYFUNCTION("""COMPUTED_VALUE"""),"")</f>
        <v/>
      </c>
      <c r="F38" t="str">
        <f>IFERROR(__xludf.DUMMYFUNCTION("""COMPUTED_VALUE"""),"")</f>
        <v/>
      </c>
      <c r="G38" t="str">
        <f>IFERROR(__xludf.DUMMYFUNCTION("""COMPUTED_VALUE"""),"")</f>
        <v/>
      </c>
      <c r="H38" t="str">
        <f>IFERROR(__xludf.DUMMYFUNCTION("""COMPUTED_VALUE"""),"")</f>
        <v/>
      </c>
      <c r="I38" t="str">
        <f>IFERROR(__xludf.DUMMYFUNCTION("""COMPUTED_VALUE"""),"")</f>
        <v/>
      </c>
      <c r="J38" t="str">
        <f>IFERROR(__xludf.DUMMYFUNCTION("""COMPUTED_VALUE"""),"")</f>
        <v/>
      </c>
      <c r="K38" t="str">
        <f>IFERROR(__xludf.DUMMYFUNCTION("""COMPUTED_VALUE"""),"")</f>
        <v/>
      </c>
      <c r="L38" t="str">
        <f>IFERROR(__xludf.DUMMYFUNCTION("""COMPUTED_VALUE"""),"")</f>
        <v/>
      </c>
      <c r="M38" t="str">
        <f>IFERROR(__xludf.DUMMYFUNCTION("""COMPUTED_VALUE"""),"")</f>
        <v/>
      </c>
      <c r="N38" t="str">
        <f>IFERROR(__xludf.DUMMYFUNCTION("""COMPUTED_VALUE"""),"")</f>
        <v/>
      </c>
      <c r="O38" t="str">
        <f>IFERROR(__xludf.DUMMYFUNCTION("""COMPUTED_VALUE"""),"")</f>
        <v/>
      </c>
      <c r="P38" t="str">
        <f>IFERROR(__xludf.DUMMYFUNCTION("""COMPUTED_VALUE"""),"")</f>
        <v/>
      </c>
      <c r="Q38" t="str">
        <f>IFERROR(__xludf.DUMMYFUNCTION("""COMPUTED_VALUE"""),"")</f>
        <v/>
      </c>
      <c r="R38" t="str">
        <f>IFERROR(__xludf.DUMMYFUNCTION("""COMPUTED_VALUE"""),"")</f>
        <v/>
      </c>
      <c r="S38" t="str">
        <f>IFERROR(__xludf.DUMMYFUNCTION("""COMPUTED_VALUE"""),"")</f>
        <v/>
      </c>
      <c r="T38" t="str">
        <f>IFERROR(__xludf.DUMMYFUNCTION("""COMPUTED_VALUE"""),"")</f>
        <v/>
      </c>
      <c r="U38" t="str">
        <f>IFERROR(__xludf.DUMMYFUNCTION("""COMPUTED_VALUE"""),"")</f>
        <v/>
      </c>
      <c r="V38" t="str">
        <f>IFERROR(__xludf.DUMMYFUNCTION("""COMPUTED_VALUE"""),"")</f>
        <v/>
      </c>
      <c r="W38" t="str">
        <f>IFERROR(__xludf.DUMMYFUNCTION("""COMPUTED_VALUE"""),"")</f>
        <v/>
      </c>
      <c r="X38" t="str">
        <f>IFERROR(__xludf.DUMMYFUNCTION("""COMPUTED_VALUE"""),"")</f>
        <v/>
      </c>
      <c r="Y38" t="str">
        <f>IFERROR(__xludf.DUMMYFUNCTION("""COMPUTED_VALUE"""),"")</f>
        <v/>
      </c>
      <c r="Z38" t="str">
        <f>IFERROR(__xludf.DUMMYFUNCTION("""COMPUTED_VALUE"""),"")</f>
        <v/>
      </c>
      <c r="AA38" t="str">
        <f>IFERROR(__xludf.DUMMYFUNCTION("""COMPUTED_VALUE"""),"")</f>
        <v/>
      </c>
      <c r="AB38" t="str">
        <f>IFERROR(__xludf.DUMMYFUNCTION("""COMPUTED_VALUE"""),"")</f>
        <v/>
      </c>
      <c r="AC38" t="str">
        <f>IFERROR(__xludf.DUMMYFUNCTION("""COMPUTED_VALUE"""),"")</f>
        <v/>
      </c>
      <c r="AD38" t="str">
        <f>IFERROR(__xludf.DUMMYFUNCTION("""COMPUTED_VALUE"""),"")</f>
        <v/>
      </c>
      <c r="AE38" t="str">
        <f>IFERROR(__xludf.DUMMYFUNCTION("""COMPUTED_VALUE"""),"")</f>
        <v/>
      </c>
      <c r="AF38" t="str">
        <f>IFERROR(__xludf.DUMMYFUNCTION("""COMPUTED_VALUE"""),"")</f>
        <v/>
      </c>
      <c r="AG38" t="str">
        <f>IFERROR(__xludf.DUMMYFUNCTION("""COMPUTED_VALUE"""),"")</f>
        <v/>
      </c>
      <c r="AH38" t="str">
        <f>IFERROR(__xludf.DUMMYFUNCTION("""COMPUTED_VALUE"""),"")</f>
        <v/>
      </c>
      <c r="AI38" t="str">
        <f>IFERROR(__xludf.DUMMYFUNCTION("""COMPUTED_VALUE"""),"")</f>
        <v/>
      </c>
      <c r="AJ38" t="str">
        <f>IFERROR(__xludf.DUMMYFUNCTION("""COMPUTED_VALUE"""),"")</f>
        <v/>
      </c>
      <c r="AK38" s="3" t="str">
        <f>IFERROR(__xludf.DUMMYFUNCTION("""COMPUTED_VALUE"""),"")</f>
        <v/>
      </c>
    </row>
    <row r="39">
      <c r="A39" t="str">
        <f>IFERROR(__xludf.DUMMYFUNCTION("""COMPUTED_VALUE"""),"")</f>
        <v/>
      </c>
      <c r="B39" t="str">
        <f>IFERROR(__xludf.DUMMYFUNCTION("""COMPUTED_VALUE"""),"")</f>
        <v/>
      </c>
      <c r="C39" t="str">
        <f>IFERROR(__xludf.DUMMYFUNCTION("""COMPUTED_VALUE"""),"")</f>
        <v/>
      </c>
      <c r="D39" t="str">
        <f>IFERROR(__xludf.DUMMYFUNCTION("""COMPUTED_VALUE"""),"")</f>
        <v/>
      </c>
      <c r="E39" t="str">
        <f>IFERROR(__xludf.DUMMYFUNCTION("""COMPUTED_VALUE"""),"")</f>
        <v/>
      </c>
      <c r="F39" t="str">
        <f>IFERROR(__xludf.DUMMYFUNCTION("""COMPUTED_VALUE"""),"")</f>
        <v/>
      </c>
      <c r="G39" t="str">
        <f>IFERROR(__xludf.DUMMYFUNCTION("""COMPUTED_VALUE"""),"")</f>
        <v/>
      </c>
      <c r="H39" t="str">
        <f>IFERROR(__xludf.DUMMYFUNCTION("""COMPUTED_VALUE"""),"")</f>
        <v/>
      </c>
      <c r="I39" t="str">
        <f>IFERROR(__xludf.DUMMYFUNCTION("""COMPUTED_VALUE"""),"")</f>
        <v/>
      </c>
      <c r="J39" t="str">
        <f>IFERROR(__xludf.DUMMYFUNCTION("""COMPUTED_VALUE"""),"")</f>
        <v/>
      </c>
      <c r="K39" t="str">
        <f>IFERROR(__xludf.DUMMYFUNCTION("""COMPUTED_VALUE"""),"")</f>
        <v/>
      </c>
      <c r="L39" t="str">
        <f>IFERROR(__xludf.DUMMYFUNCTION("""COMPUTED_VALUE"""),"")</f>
        <v/>
      </c>
      <c r="M39" t="str">
        <f>IFERROR(__xludf.DUMMYFUNCTION("""COMPUTED_VALUE"""),"")</f>
        <v/>
      </c>
      <c r="N39" t="str">
        <f>IFERROR(__xludf.DUMMYFUNCTION("""COMPUTED_VALUE"""),"")</f>
        <v/>
      </c>
      <c r="O39" t="str">
        <f>IFERROR(__xludf.DUMMYFUNCTION("""COMPUTED_VALUE"""),"")</f>
        <v/>
      </c>
      <c r="P39" t="str">
        <f>IFERROR(__xludf.DUMMYFUNCTION("""COMPUTED_VALUE"""),"")</f>
        <v/>
      </c>
      <c r="Q39" t="str">
        <f>IFERROR(__xludf.DUMMYFUNCTION("""COMPUTED_VALUE"""),"")</f>
        <v/>
      </c>
      <c r="R39" t="str">
        <f>IFERROR(__xludf.DUMMYFUNCTION("""COMPUTED_VALUE"""),"")</f>
        <v/>
      </c>
      <c r="S39" t="str">
        <f>IFERROR(__xludf.DUMMYFUNCTION("""COMPUTED_VALUE"""),"")</f>
        <v/>
      </c>
      <c r="T39" t="str">
        <f>IFERROR(__xludf.DUMMYFUNCTION("""COMPUTED_VALUE"""),"")</f>
        <v/>
      </c>
      <c r="U39" t="str">
        <f>IFERROR(__xludf.DUMMYFUNCTION("""COMPUTED_VALUE"""),"")</f>
        <v/>
      </c>
      <c r="V39" t="str">
        <f>IFERROR(__xludf.DUMMYFUNCTION("""COMPUTED_VALUE"""),"")</f>
        <v/>
      </c>
      <c r="W39" t="str">
        <f>IFERROR(__xludf.DUMMYFUNCTION("""COMPUTED_VALUE"""),"")</f>
        <v/>
      </c>
      <c r="X39" t="str">
        <f>IFERROR(__xludf.DUMMYFUNCTION("""COMPUTED_VALUE"""),"")</f>
        <v/>
      </c>
      <c r="Y39" t="str">
        <f>IFERROR(__xludf.DUMMYFUNCTION("""COMPUTED_VALUE"""),"")</f>
        <v/>
      </c>
      <c r="Z39" t="str">
        <f>IFERROR(__xludf.DUMMYFUNCTION("""COMPUTED_VALUE"""),"")</f>
        <v/>
      </c>
      <c r="AA39" t="str">
        <f>IFERROR(__xludf.DUMMYFUNCTION("""COMPUTED_VALUE"""),"")</f>
        <v/>
      </c>
      <c r="AB39" t="str">
        <f>IFERROR(__xludf.DUMMYFUNCTION("""COMPUTED_VALUE"""),"")</f>
        <v/>
      </c>
      <c r="AC39" t="str">
        <f>IFERROR(__xludf.DUMMYFUNCTION("""COMPUTED_VALUE"""),"")</f>
        <v/>
      </c>
      <c r="AD39" t="str">
        <f>IFERROR(__xludf.DUMMYFUNCTION("""COMPUTED_VALUE"""),"")</f>
        <v/>
      </c>
      <c r="AE39" t="str">
        <f>IFERROR(__xludf.DUMMYFUNCTION("""COMPUTED_VALUE"""),"")</f>
        <v/>
      </c>
      <c r="AF39" t="str">
        <f>IFERROR(__xludf.DUMMYFUNCTION("""COMPUTED_VALUE"""),"")</f>
        <v/>
      </c>
      <c r="AG39" t="str">
        <f>IFERROR(__xludf.DUMMYFUNCTION("""COMPUTED_VALUE"""),"")</f>
        <v/>
      </c>
      <c r="AH39" t="str">
        <f>IFERROR(__xludf.DUMMYFUNCTION("""COMPUTED_VALUE"""),"")</f>
        <v/>
      </c>
      <c r="AI39" t="str">
        <f>IFERROR(__xludf.DUMMYFUNCTION("""COMPUTED_VALUE"""),"")</f>
        <v/>
      </c>
      <c r="AJ39" t="str">
        <f>IFERROR(__xludf.DUMMYFUNCTION("""COMPUTED_VALUE"""),"")</f>
        <v/>
      </c>
      <c r="AK39" s="3" t="str">
        <f>IFERROR(__xludf.DUMMYFUNCTION("""COMPUTED_VALUE"""),"")</f>
        <v/>
      </c>
    </row>
    <row r="40">
      <c r="A40" t="str">
        <f>IFERROR(__xludf.DUMMYFUNCTION("""COMPUTED_VALUE"""),"")</f>
        <v/>
      </c>
      <c r="B40" t="str">
        <f>IFERROR(__xludf.DUMMYFUNCTION("""COMPUTED_VALUE"""),"")</f>
        <v/>
      </c>
      <c r="C40" t="str">
        <f>IFERROR(__xludf.DUMMYFUNCTION("""COMPUTED_VALUE"""),"")</f>
        <v/>
      </c>
      <c r="D40" t="str">
        <f>IFERROR(__xludf.DUMMYFUNCTION("""COMPUTED_VALUE"""),"")</f>
        <v/>
      </c>
      <c r="E40" t="str">
        <f>IFERROR(__xludf.DUMMYFUNCTION("""COMPUTED_VALUE"""),"")</f>
        <v/>
      </c>
      <c r="F40" t="str">
        <f>IFERROR(__xludf.DUMMYFUNCTION("""COMPUTED_VALUE"""),"")</f>
        <v/>
      </c>
      <c r="G40" t="str">
        <f>IFERROR(__xludf.DUMMYFUNCTION("""COMPUTED_VALUE"""),"")</f>
        <v/>
      </c>
      <c r="H40" t="str">
        <f>IFERROR(__xludf.DUMMYFUNCTION("""COMPUTED_VALUE"""),"")</f>
        <v/>
      </c>
      <c r="I40" t="str">
        <f>IFERROR(__xludf.DUMMYFUNCTION("""COMPUTED_VALUE"""),"")</f>
        <v/>
      </c>
      <c r="J40" t="str">
        <f>IFERROR(__xludf.DUMMYFUNCTION("""COMPUTED_VALUE"""),"")</f>
        <v/>
      </c>
      <c r="K40" t="str">
        <f>IFERROR(__xludf.DUMMYFUNCTION("""COMPUTED_VALUE"""),"")</f>
        <v/>
      </c>
      <c r="L40" t="str">
        <f>IFERROR(__xludf.DUMMYFUNCTION("""COMPUTED_VALUE"""),"")</f>
        <v/>
      </c>
      <c r="M40" t="str">
        <f>IFERROR(__xludf.DUMMYFUNCTION("""COMPUTED_VALUE"""),"")</f>
        <v/>
      </c>
      <c r="N40" t="str">
        <f>IFERROR(__xludf.DUMMYFUNCTION("""COMPUTED_VALUE"""),"")</f>
        <v/>
      </c>
      <c r="O40" t="str">
        <f>IFERROR(__xludf.DUMMYFUNCTION("""COMPUTED_VALUE"""),"")</f>
        <v/>
      </c>
      <c r="P40" t="str">
        <f>IFERROR(__xludf.DUMMYFUNCTION("""COMPUTED_VALUE"""),"")</f>
        <v/>
      </c>
      <c r="Q40" t="str">
        <f>IFERROR(__xludf.DUMMYFUNCTION("""COMPUTED_VALUE"""),"")</f>
        <v/>
      </c>
      <c r="R40" t="str">
        <f>IFERROR(__xludf.DUMMYFUNCTION("""COMPUTED_VALUE"""),"")</f>
        <v/>
      </c>
      <c r="S40" t="str">
        <f>IFERROR(__xludf.DUMMYFUNCTION("""COMPUTED_VALUE"""),"")</f>
        <v/>
      </c>
      <c r="T40" t="str">
        <f>IFERROR(__xludf.DUMMYFUNCTION("""COMPUTED_VALUE"""),"")</f>
        <v/>
      </c>
      <c r="U40" t="str">
        <f>IFERROR(__xludf.DUMMYFUNCTION("""COMPUTED_VALUE"""),"")</f>
        <v/>
      </c>
      <c r="V40" t="str">
        <f>IFERROR(__xludf.DUMMYFUNCTION("""COMPUTED_VALUE"""),"")</f>
        <v/>
      </c>
      <c r="W40" t="str">
        <f>IFERROR(__xludf.DUMMYFUNCTION("""COMPUTED_VALUE"""),"")</f>
        <v/>
      </c>
      <c r="X40" t="str">
        <f>IFERROR(__xludf.DUMMYFUNCTION("""COMPUTED_VALUE"""),"")</f>
        <v/>
      </c>
      <c r="Y40" t="str">
        <f>IFERROR(__xludf.DUMMYFUNCTION("""COMPUTED_VALUE"""),"")</f>
        <v/>
      </c>
      <c r="Z40" t="str">
        <f>IFERROR(__xludf.DUMMYFUNCTION("""COMPUTED_VALUE"""),"")</f>
        <v/>
      </c>
      <c r="AA40" t="str">
        <f>IFERROR(__xludf.DUMMYFUNCTION("""COMPUTED_VALUE"""),"")</f>
        <v/>
      </c>
      <c r="AB40" t="str">
        <f>IFERROR(__xludf.DUMMYFUNCTION("""COMPUTED_VALUE"""),"")</f>
        <v/>
      </c>
      <c r="AC40" t="str">
        <f>IFERROR(__xludf.DUMMYFUNCTION("""COMPUTED_VALUE"""),"")</f>
        <v/>
      </c>
      <c r="AD40" t="str">
        <f>IFERROR(__xludf.DUMMYFUNCTION("""COMPUTED_VALUE"""),"")</f>
        <v/>
      </c>
      <c r="AE40" t="str">
        <f>IFERROR(__xludf.DUMMYFUNCTION("""COMPUTED_VALUE"""),"")</f>
        <v/>
      </c>
      <c r="AF40" t="str">
        <f>IFERROR(__xludf.DUMMYFUNCTION("""COMPUTED_VALUE"""),"")</f>
        <v/>
      </c>
      <c r="AG40" t="str">
        <f>IFERROR(__xludf.DUMMYFUNCTION("""COMPUTED_VALUE"""),"")</f>
        <v/>
      </c>
      <c r="AH40" t="str">
        <f>IFERROR(__xludf.DUMMYFUNCTION("""COMPUTED_VALUE"""),"")</f>
        <v/>
      </c>
      <c r="AI40" t="str">
        <f>IFERROR(__xludf.DUMMYFUNCTION("""COMPUTED_VALUE"""),"")</f>
        <v/>
      </c>
      <c r="AJ40" t="str">
        <f>IFERROR(__xludf.DUMMYFUNCTION("""COMPUTED_VALUE"""),"")</f>
        <v/>
      </c>
      <c r="AK40" s="3" t="str">
        <f>IFERROR(__xludf.DUMMYFUNCTION("""COMPUTED_VALUE"""),"")</f>
        <v/>
      </c>
    </row>
    <row r="41">
      <c r="A41" t="str">
        <f>IFERROR(__xludf.DUMMYFUNCTION("""COMPUTED_VALUE"""),"")</f>
        <v/>
      </c>
      <c r="B41" t="str">
        <f>IFERROR(__xludf.DUMMYFUNCTION("""COMPUTED_VALUE"""),"")</f>
        <v/>
      </c>
      <c r="C41" t="str">
        <f>IFERROR(__xludf.DUMMYFUNCTION("""COMPUTED_VALUE"""),"")</f>
        <v/>
      </c>
      <c r="D41" t="str">
        <f>IFERROR(__xludf.DUMMYFUNCTION("""COMPUTED_VALUE"""),"")</f>
        <v/>
      </c>
      <c r="E41" t="str">
        <f>IFERROR(__xludf.DUMMYFUNCTION("""COMPUTED_VALUE"""),"")</f>
        <v/>
      </c>
      <c r="F41" t="str">
        <f>IFERROR(__xludf.DUMMYFUNCTION("""COMPUTED_VALUE"""),"")</f>
        <v/>
      </c>
      <c r="G41" t="str">
        <f>IFERROR(__xludf.DUMMYFUNCTION("""COMPUTED_VALUE"""),"")</f>
        <v/>
      </c>
      <c r="H41" t="str">
        <f>IFERROR(__xludf.DUMMYFUNCTION("""COMPUTED_VALUE"""),"")</f>
        <v/>
      </c>
      <c r="I41" t="str">
        <f>IFERROR(__xludf.DUMMYFUNCTION("""COMPUTED_VALUE"""),"")</f>
        <v/>
      </c>
      <c r="J41" t="str">
        <f>IFERROR(__xludf.DUMMYFUNCTION("""COMPUTED_VALUE"""),"")</f>
        <v/>
      </c>
      <c r="K41" t="str">
        <f>IFERROR(__xludf.DUMMYFUNCTION("""COMPUTED_VALUE"""),"")</f>
        <v/>
      </c>
      <c r="L41" t="str">
        <f>IFERROR(__xludf.DUMMYFUNCTION("""COMPUTED_VALUE"""),"")</f>
        <v/>
      </c>
      <c r="M41" t="str">
        <f>IFERROR(__xludf.DUMMYFUNCTION("""COMPUTED_VALUE"""),"")</f>
        <v/>
      </c>
      <c r="N41" t="str">
        <f>IFERROR(__xludf.DUMMYFUNCTION("""COMPUTED_VALUE"""),"")</f>
        <v/>
      </c>
      <c r="O41" t="str">
        <f>IFERROR(__xludf.DUMMYFUNCTION("""COMPUTED_VALUE"""),"")</f>
        <v/>
      </c>
      <c r="P41" t="str">
        <f>IFERROR(__xludf.DUMMYFUNCTION("""COMPUTED_VALUE"""),"")</f>
        <v/>
      </c>
      <c r="Q41" t="str">
        <f>IFERROR(__xludf.DUMMYFUNCTION("""COMPUTED_VALUE"""),"")</f>
        <v/>
      </c>
      <c r="R41" t="str">
        <f>IFERROR(__xludf.DUMMYFUNCTION("""COMPUTED_VALUE"""),"")</f>
        <v/>
      </c>
      <c r="S41" t="str">
        <f>IFERROR(__xludf.DUMMYFUNCTION("""COMPUTED_VALUE"""),"")</f>
        <v/>
      </c>
      <c r="T41" t="str">
        <f>IFERROR(__xludf.DUMMYFUNCTION("""COMPUTED_VALUE"""),"")</f>
        <v/>
      </c>
      <c r="U41" t="str">
        <f>IFERROR(__xludf.DUMMYFUNCTION("""COMPUTED_VALUE"""),"")</f>
        <v/>
      </c>
      <c r="V41" t="str">
        <f>IFERROR(__xludf.DUMMYFUNCTION("""COMPUTED_VALUE"""),"")</f>
        <v/>
      </c>
      <c r="W41" t="str">
        <f>IFERROR(__xludf.DUMMYFUNCTION("""COMPUTED_VALUE"""),"")</f>
        <v/>
      </c>
      <c r="X41" t="str">
        <f>IFERROR(__xludf.DUMMYFUNCTION("""COMPUTED_VALUE"""),"")</f>
        <v/>
      </c>
      <c r="Y41" t="str">
        <f>IFERROR(__xludf.DUMMYFUNCTION("""COMPUTED_VALUE"""),"")</f>
        <v/>
      </c>
      <c r="Z41" t="str">
        <f>IFERROR(__xludf.DUMMYFUNCTION("""COMPUTED_VALUE"""),"")</f>
        <v/>
      </c>
      <c r="AA41" t="str">
        <f>IFERROR(__xludf.DUMMYFUNCTION("""COMPUTED_VALUE"""),"")</f>
        <v/>
      </c>
      <c r="AB41" t="str">
        <f>IFERROR(__xludf.DUMMYFUNCTION("""COMPUTED_VALUE"""),"")</f>
        <v/>
      </c>
      <c r="AC41" t="str">
        <f>IFERROR(__xludf.DUMMYFUNCTION("""COMPUTED_VALUE"""),"")</f>
        <v/>
      </c>
      <c r="AD41" t="str">
        <f>IFERROR(__xludf.DUMMYFUNCTION("""COMPUTED_VALUE"""),"")</f>
        <v/>
      </c>
      <c r="AE41" t="str">
        <f>IFERROR(__xludf.DUMMYFUNCTION("""COMPUTED_VALUE"""),"")</f>
        <v/>
      </c>
      <c r="AF41" t="str">
        <f>IFERROR(__xludf.DUMMYFUNCTION("""COMPUTED_VALUE"""),"")</f>
        <v/>
      </c>
      <c r="AG41" t="str">
        <f>IFERROR(__xludf.DUMMYFUNCTION("""COMPUTED_VALUE"""),"")</f>
        <v/>
      </c>
      <c r="AH41" t="str">
        <f>IFERROR(__xludf.DUMMYFUNCTION("""COMPUTED_VALUE"""),"")</f>
        <v/>
      </c>
      <c r="AI41" t="str">
        <f>IFERROR(__xludf.DUMMYFUNCTION("""COMPUTED_VALUE"""),"")</f>
        <v/>
      </c>
      <c r="AJ41" t="str">
        <f>IFERROR(__xludf.DUMMYFUNCTION("""COMPUTED_VALUE"""),"")</f>
        <v/>
      </c>
      <c r="AK41" s="3" t="str">
        <f>IFERROR(__xludf.DUMMYFUNCTION("""COMPUTED_VALUE"""),"")</f>
        <v/>
      </c>
    </row>
    <row r="42">
      <c r="A42" t="str">
        <f>IFERROR(__xludf.DUMMYFUNCTION("""COMPUTED_VALUE"""),"")</f>
        <v/>
      </c>
      <c r="B42" t="str">
        <f>IFERROR(__xludf.DUMMYFUNCTION("""COMPUTED_VALUE"""),"")</f>
        <v/>
      </c>
      <c r="C42" t="str">
        <f>IFERROR(__xludf.DUMMYFUNCTION("""COMPUTED_VALUE"""),"")</f>
        <v/>
      </c>
      <c r="D42" t="str">
        <f>IFERROR(__xludf.DUMMYFUNCTION("""COMPUTED_VALUE"""),"")</f>
        <v/>
      </c>
      <c r="E42" t="str">
        <f>IFERROR(__xludf.DUMMYFUNCTION("""COMPUTED_VALUE"""),"")</f>
        <v/>
      </c>
      <c r="F42" t="str">
        <f>IFERROR(__xludf.DUMMYFUNCTION("""COMPUTED_VALUE"""),"")</f>
        <v/>
      </c>
      <c r="G42" t="str">
        <f>IFERROR(__xludf.DUMMYFUNCTION("""COMPUTED_VALUE"""),"")</f>
        <v/>
      </c>
      <c r="H42" t="str">
        <f>IFERROR(__xludf.DUMMYFUNCTION("""COMPUTED_VALUE"""),"")</f>
        <v/>
      </c>
      <c r="I42" t="str">
        <f>IFERROR(__xludf.DUMMYFUNCTION("""COMPUTED_VALUE"""),"")</f>
        <v/>
      </c>
      <c r="J42" t="str">
        <f>IFERROR(__xludf.DUMMYFUNCTION("""COMPUTED_VALUE"""),"")</f>
        <v/>
      </c>
      <c r="K42" t="str">
        <f>IFERROR(__xludf.DUMMYFUNCTION("""COMPUTED_VALUE"""),"")</f>
        <v/>
      </c>
      <c r="L42" t="str">
        <f>IFERROR(__xludf.DUMMYFUNCTION("""COMPUTED_VALUE"""),"")</f>
        <v/>
      </c>
      <c r="M42" t="str">
        <f>IFERROR(__xludf.DUMMYFUNCTION("""COMPUTED_VALUE"""),"")</f>
        <v/>
      </c>
      <c r="N42" t="str">
        <f>IFERROR(__xludf.DUMMYFUNCTION("""COMPUTED_VALUE"""),"")</f>
        <v/>
      </c>
      <c r="O42" t="str">
        <f>IFERROR(__xludf.DUMMYFUNCTION("""COMPUTED_VALUE"""),"")</f>
        <v/>
      </c>
      <c r="P42" t="str">
        <f>IFERROR(__xludf.DUMMYFUNCTION("""COMPUTED_VALUE"""),"")</f>
        <v/>
      </c>
      <c r="Q42" t="str">
        <f>IFERROR(__xludf.DUMMYFUNCTION("""COMPUTED_VALUE"""),"")</f>
        <v/>
      </c>
      <c r="R42" t="str">
        <f>IFERROR(__xludf.DUMMYFUNCTION("""COMPUTED_VALUE"""),"")</f>
        <v/>
      </c>
      <c r="S42" t="str">
        <f>IFERROR(__xludf.DUMMYFUNCTION("""COMPUTED_VALUE"""),"")</f>
        <v/>
      </c>
      <c r="T42" t="str">
        <f>IFERROR(__xludf.DUMMYFUNCTION("""COMPUTED_VALUE"""),"")</f>
        <v/>
      </c>
      <c r="U42" t="str">
        <f>IFERROR(__xludf.DUMMYFUNCTION("""COMPUTED_VALUE"""),"")</f>
        <v/>
      </c>
      <c r="V42" t="str">
        <f>IFERROR(__xludf.DUMMYFUNCTION("""COMPUTED_VALUE"""),"")</f>
        <v/>
      </c>
      <c r="W42" t="str">
        <f>IFERROR(__xludf.DUMMYFUNCTION("""COMPUTED_VALUE"""),"")</f>
        <v/>
      </c>
      <c r="X42" t="str">
        <f>IFERROR(__xludf.DUMMYFUNCTION("""COMPUTED_VALUE"""),"")</f>
        <v/>
      </c>
      <c r="Y42" t="str">
        <f>IFERROR(__xludf.DUMMYFUNCTION("""COMPUTED_VALUE"""),"")</f>
        <v/>
      </c>
      <c r="Z42" t="str">
        <f>IFERROR(__xludf.DUMMYFUNCTION("""COMPUTED_VALUE"""),"")</f>
        <v/>
      </c>
      <c r="AA42" t="str">
        <f>IFERROR(__xludf.DUMMYFUNCTION("""COMPUTED_VALUE"""),"")</f>
        <v/>
      </c>
      <c r="AB42" t="str">
        <f>IFERROR(__xludf.DUMMYFUNCTION("""COMPUTED_VALUE"""),"")</f>
        <v/>
      </c>
      <c r="AC42" t="str">
        <f>IFERROR(__xludf.DUMMYFUNCTION("""COMPUTED_VALUE"""),"")</f>
        <v/>
      </c>
      <c r="AD42" t="str">
        <f>IFERROR(__xludf.DUMMYFUNCTION("""COMPUTED_VALUE"""),"")</f>
        <v/>
      </c>
      <c r="AE42" t="str">
        <f>IFERROR(__xludf.DUMMYFUNCTION("""COMPUTED_VALUE"""),"")</f>
        <v/>
      </c>
      <c r="AF42" t="str">
        <f>IFERROR(__xludf.DUMMYFUNCTION("""COMPUTED_VALUE"""),"")</f>
        <v/>
      </c>
      <c r="AG42" t="str">
        <f>IFERROR(__xludf.DUMMYFUNCTION("""COMPUTED_VALUE"""),"")</f>
        <v/>
      </c>
      <c r="AH42" t="str">
        <f>IFERROR(__xludf.DUMMYFUNCTION("""COMPUTED_VALUE"""),"")</f>
        <v/>
      </c>
      <c r="AI42" t="str">
        <f>IFERROR(__xludf.DUMMYFUNCTION("""COMPUTED_VALUE"""),"")</f>
        <v/>
      </c>
      <c r="AJ42" t="str">
        <f>IFERROR(__xludf.DUMMYFUNCTION("""COMPUTED_VALUE"""),"")</f>
        <v/>
      </c>
      <c r="AK42" s="3" t="str">
        <f>IFERROR(__xludf.DUMMYFUNCTION("""COMPUTED_VALUE"""),"")</f>
        <v/>
      </c>
    </row>
    <row r="43">
      <c r="A43" t="str">
        <f>IFERROR(__xludf.DUMMYFUNCTION("""COMPUTED_VALUE"""),"")</f>
        <v/>
      </c>
      <c r="B43" t="str">
        <f>IFERROR(__xludf.DUMMYFUNCTION("""COMPUTED_VALUE"""),"")</f>
        <v/>
      </c>
      <c r="C43" t="str">
        <f>IFERROR(__xludf.DUMMYFUNCTION("""COMPUTED_VALUE"""),"")</f>
        <v/>
      </c>
      <c r="D43" t="str">
        <f>IFERROR(__xludf.DUMMYFUNCTION("""COMPUTED_VALUE"""),"")</f>
        <v/>
      </c>
      <c r="E43" t="str">
        <f>IFERROR(__xludf.DUMMYFUNCTION("""COMPUTED_VALUE"""),"")</f>
        <v/>
      </c>
      <c r="F43" t="str">
        <f>IFERROR(__xludf.DUMMYFUNCTION("""COMPUTED_VALUE"""),"")</f>
        <v/>
      </c>
      <c r="G43" t="str">
        <f>IFERROR(__xludf.DUMMYFUNCTION("""COMPUTED_VALUE"""),"")</f>
        <v/>
      </c>
      <c r="H43" t="str">
        <f>IFERROR(__xludf.DUMMYFUNCTION("""COMPUTED_VALUE"""),"")</f>
        <v/>
      </c>
      <c r="I43" t="str">
        <f>IFERROR(__xludf.DUMMYFUNCTION("""COMPUTED_VALUE"""),"")</f>
        <v/>
      </c>
      <c r="J43" t="str">
        <f>IFERROR(__xludf.DUMMYFUNCTION("""COMPUTED_VALUE"""),"")</f>
        <v/>
      </c>
      <c r="K43" t="str">
        <f>IFERROR(__xludf.DUMMYFUNCTION("""COMPUTED_VALUE"""),"")</f>
        <v/>
      </c>
      <c r="L43" t="str">
        <f>IFERROR(__xludf.DUMMYFUNCTION("""COMPUTED_VALUE"""),"")</f>
        <v/>
      </c>
      <c r="M43" t="str">
        <f>IFERROR(__xludf.DUMMYFUNCTION("""COMPUTED_VALUE"""),"")</f>
        <v/>
      </c>
      <c r="N43" t="str">
        <f>IFERROR(__xludf.DUMMYFUNCTION("""COMPUTED_VALUE"""),"")</f>
        <v/>
      </c>
      <c r="O43" t="str">
        <f>IFERROR(__xludf.DUMMYFUNCTION("""COMPUTED_VALUE"""),"")</f>
        <v/>
      </c>
      <c r="P43" t="str">
        <f>IFERROR(__xludf.DUMMYFUNCTION("""COMPUTED_VALUE"""),"")</f>
        <v/>
      </c>
      <c r="Q43" t="str">
        <f>IFERROR(__xludf.DUMMYFUNCTION("""COMPUTED_VALUE"""),"")</f>
        <v/>
      </c>
      <c r="R43" t="str">
        <f>IFERROR(__xludf.DUMMYFUNCTION("""COMPUTED_VALUE"""),"")</f>
        <v/>
      </c>
      <c r="S43" t="str">
        <f>IFERROR(__xludf.DUMMYFUNCTION("""COMPUTED_VALUE"""),"")</f>
        <v/>
      </c>
      <c r="T43" t="str">
        <f>IFERROR(__xludf.DUMMYFUNCTION("""COMPUTED_VALUE"""),"")</f>
        <v/>
      </c>
      <c r="U43" t="str">
        <f>IFERROR(__xludf.DUMMYFUNCTION("""COMPUTED_VALUE"""),"")</f>
        <v/>
      </c>
      <c r="V43" t="str">
        <f>IFERROR(__xludf.DUMMYFUNCTION("""COMPUTED_VALUE"""),"")</f>
        <v/>
      </c>
      <c r="W43" t="str">
        <f>IFERROR(__xludf.DUMMYFUNCTION("""COMPUTED_VALUE"""),"")</f>
        <v/>
      </c>
      <c r="X43" t="str">
        <f>IFERROR(__xludf.DUMMYFUNCTION("""COMPUTED_VALUE"""),"")</f>
        <v/>
      </c>
      <c r="Y43" t="str">
        <f>IFERROR(__xludf.DUMMYFUNCTION("""COMPUTED_VALUE"""),"")</f>
        <v/>
      </c>
      <c r="Z43" t="str">
        <f>IFERROR(__xludf.DUMMYFUNCTION("""COMPUTED_VALUE"""),"")</f>
        <v/>
      </c>
      <c r="AA43" t="str">
        <f>IFERROR(__xludf.DUMMYFUNCTION("""COMPUTED_VALUE"""),"")</f>
        <v/>
      </c>
      <c r="AB43" t="str">
        <f>IFERROR(__xludf.DUMMYFUNCTION("""COMPUTED_VALUE"""),"")</f>
        <v/>
      </c>
      <c r="AC43" t="str">
        <f>IFERROR(__xludf.DUMMYFUNCTION("""COMPUTED_VALUE"""),"")</f>
        <v/>
      </c>
      <c r="AD43" t="str">
        <f>IFERROR(__xludf.DUMMYFUNCTION("""COMPUTED_VALUE"""),"")</f>
        <v/>
      </c>
      <c r="AE43" t="str">
        <f>IFERROR(__xludf.DUMMYFUNCTION("""COMPUTED_VALUE"""),"")</f>
        <v/>
      </c>
      <c r="AF43" t="str">
        <f>IFERROR(__xludf.DUMMYFUNCTION("""COMPUTED_VALUE"""),"")</f>
        <v/>
      </c>
      <c r="AG43" t="str">
        <f>IFERROR(__xludf.DUMMYFUNCTION("""COMPUTED_VALUE"""),"")</f>
        <v/>
      </c>
      <c r="AH43" t="str">
        <f>IFERROR(__xludf.DUMMYFUNCTION("""COMPUTED_VALUE"""),"")</f>
        <v/>
      </c>
      <c r="AI43" t="str">
        <f>IFERROR(__xludf.DUMMYFUNCTION("""COMPUTED_VALUE"""),"")</f>
        <v/>
      </c>
      <c r="AJ43" t="str">
        <f>IFERROR(__xludf.DUMMYFUNCTION("""COMPUTED_VALUE"""),"")</f>
        <v/>
      </c>
      <c r="AK43" s="3" t="str">
        <f>IFERROR(__xludf.DUMMYFUNCTION("""COMPUTED_VALUE"""),"")</f>
        <v/>
      </c>
    </row>
    <row r="44">
      <c r="A44" t="str">
        <f>IFERROR(__xludf.DUMMYFUNCTION("""COMPUTED_VALUE"""),"")</f>
        <v/>
      </c>
      <c r="B44" t="str">
        <f>IFERROR(__xludf.DUMMYFUNCTION("""COMPUTED_VALUE"""),"")</f>
        <v/>
      </c>
      <c r="C44" t="str">
        <f>IFERROR(__xludf.DUMMYFUNCTION("""COMPUTED_VALUE"""),"")</f>
        <v/>
      </c>
      <c r="D44" t="str">
        <f>IFERROR(__xludf.DUMMYFUNCTION("""COMPUTED_VALUE"""),"")</f>
        <v/>
      </c>
      <c r="E44" t="str">
        <f>IFERROR(__xludf.DUMMYFUNCTION("""COMPUTED_VALUE"""),"")</f>
        <v/>
      </c>
      <c r="F44" t="str">
        <f>IFERROR(__xludf.DUMMYFUNCTION("""COMPUTED_VALUE"""),"")</f>
        <v/>
      </c>
      <c r="G44" t="str">
        <f>IFERROR(__xludf.DUMMYFUNCTION("""COMPUTED_VALUE"""),"")</f>
        <v/>
      </c>
      <c r="H44" t="str">
        <f>IFERROR(__xludf.DUMMYFUNCTION("""COMPUTED_VALUE"""),"")</f>
        <v/>
      </c>
      <c r="I44" t="str">
        <f>IFERROR(__xludf.DUMMYFUNCTION("""COMPUTED_VALUE"""),"")</f>
        <v/>
      </c>
      <c r="J44" t="str">
        <f>IFERROR(__xludf.DUMMYFUNCTION("""COMPUTED_VALUE"""),"")</f>
        <v/>
      </c>
      <c r="K44" t="str">
        <f>IFERROR(__xludf.DUMMYFUNCTION("""COMPUTED_VALUE"""),"")</f>
        <v/>
      </c>
      <c r="L44" t="str">
        <f>IFERROR(__xludf.DUMMYFUNCTION("""COMPUTED_VALUE"""),"")</f>
        <v/>
      </c>
      <c r="M44" t="str">
        <f>IFERROR(__xludf.DUMMYFUNCTION("""COMPUTED_VALUE"""),"")</f>
        <v/>
      </c>
      <c r="N44" t="str">
        <f>IFERROR(__xludf.DUMMYFUNCTION("""COMPUTED_VALUE"""),"")</f>
        <v/>
      </c>
      <c r="O44" t="str">
        <f>IFERROR(__xludf.DUMMYFUNCTION("""COMPUTED_VALUE"""),"")</f>
        <v/>
      </c>
      <c r="P44" t="str">
        <f>IFERROR(__xludf.DUMMYFUNCTION("""COMPUTED_VALUE"""),"")</f>
        <v/>
      </c>
      <c r="Q44" t="str">
        <f>IFERROR(__xludf.DUMMYFUNCTION("""COMPUTED_VALUE"""),"")</f>
        <v/>
      </c>
      <c r="R44" t="str">
        <f>IFERROR(__xludf.DUMMYFUNCTION("""COMPUTED_VALUE"""),"")</f>
        <v/>
      </c>
      <c r="S44" t="str">
        <f>IFERROR(__xludf.DUMMYFUNCTION("""COMPUTED_VALUE"""),"")</f>
        <v/>
      </c>
      <c r="T44" t="str">
        <f>IFERROR(__xludf.DUMMYFUNCTION("""COMPUTED_VALUE"""),"")</f>
        <v/>
      </c>
      <c r="U44" t="str">
        <f>IFERROR(__xludf.DUMMYFUNCTION("""COMPUTED_VALUE"""),"")</f>
        <v/>
      </c>
      <c r="V44" t="str">
        <f>IFERROR(__xludf.DUMMYFUNCTION("""COMPUTED_VALUE"""),"")</f>
        <v/>
      </c>
      <c r="W44" t="str">
        <f>IFERROR(__xludf.DUMMYFUNCTION("""COMPUTED_VALUE"""),"")</f>
        <v/>
      </c>
      <c r="X44" t="str">
        <f>IFERROR(__xludf.DUMMYFUNCTION("""COMPUTED_VALUE"""),"")</f>
        <v/>
      </c>
      <c r="Y44" t="str">
        <f>IFERROR(__xludf.DUMMYFUNCTION("""COMPUTED_VALUE"""),"")</f>
        <v/>
      </c>
      <c r="Z44" t="str">
        <f>IFERROR(__xludf.DUMMYFUNCTION("""COMPUTED_VALUE"""),"")</f>
        <v/>
      </c>
      <c r="AA44" t="str">
        <f>IFERROR(__xludf.DUMMYFUNCTION("""COMPUTED_VALUE"""),"")</f>
        <v/>
      </c>
      <c r="AB44" t="str">
        <f>IFERROR(__xludf.DUMMYFUNCTION("""COMPUTED_VALUE"""),"")</f>
        <v/>
      </c>
      <c r="AC44" t="str">
        <f>IFERROR(__xludf.DUMMYFUNCTION("""COMPUTED_VALUE"""),"")</f>
        <v/>
      </c>
      <c r="AD44" t="str">
        <f>IFERROR(__xludf.DUMMYFUNCTION("""COMPUTED_VALUE"""),"")</f>
        <v/>
      </c>
      <c r="AE44" t="str">
        <f>IFERROR(__xludf.DUMMYFUNCTION("""COMPUTED_VALUE"""),"")</f>
        <v/>
      </c>
      <c r="AF44" t="str">
        <f>IFERROR(__xludf.DUMMYFUNCTION("""COMPUTED_VALUE"""),"")</f>
        <v/>
      </c>
      <c r="AG44" t="str">
        <f>IFERROR(__xludf.DUMMYFUNCTION("""COMPUTED_VALUE"""),"")</f>
        <v/>
      </c>
      <c r="AH44" t="str">
        <f>IFERROR(__xludf.DUMMYFUNCTION("""COMPUTED_VALUE"""),"")</f>
        <v/>
      </c>
      <c r="AI44" t="str">
        <f>IFERROR(__xludf.DUMMYFUNCTION("""COMPUTED_VALUE"""),"")</f>
        <v/>
      </c>
      <c r="AJ44" t="str">
        <f>IFERROR(__xludf.DUMMYFUNCTION("""COMPUTED_VALUE"""),"")</f>
        <v/>
      </c>
      <c r="AK44" s="3" t="str">
        <f>IFERROR(__xludf.DUMMYFUNCTION("""COMPUTED_VALUE"""),"")</f>
        <v/>
      </c>
    </row>
    <row r="45">
      <c r="A45" t="str">
        <f>IFERROR(__xludf.DUMMYFUNCTION("""COMPUTED_VALUE"""),"")</f>
        <v/>
      </c>
      <c r="B45" t="str">
        <f>IFERROR(__xludf.DUMMYFUNCTION("""COMPUTED_VALUE"""),"")</f>
        <v/>
      </c>
      <c r="C45" t="str">
        <f>IFERROR(__xludf.DUMMYFUNCTION("""COMPUTED_VALUE"""),"")</f>
        <v/>
      </c>
      <c r="D45" t="str">
        <f>IFERROR(__xludf.DUMMYFUNCTION("""COMPUTED_VALUE"""),"")</f>
        <v/>
      </c>
      <c r="E45" t="str">
        <f>IFERROR(__xludf.DUMMYFUNCTION("""COMPUTED_VALUE"""),"")</f>
        <v/>
      </c>
      <c r="F45" t="str">
        <f>IFERROR(__xludf.DUMMYFUNCTION("""COMPUTED_VALUE"""),"")</f>
        <v/>
      </c>
      <c r="G45" t="str">
        <f>IFERROR(__xludf.DUMMYFUNCTION("""COMPUTED_VALUE"""),"")</f>
        <v/>
      </c>
      <c r="H45" t="str">
        <f>IFERROR(__xludf.DUMMYFUNCTION("""COMPUTED_VALUE"""),"")</f>
        <v/>
      </c>
      <c r="I45" t="str">
        <f>IFERROR(__xludf.DUMMYFUNCTION("""COMPUTED_VALUE"""),"")</f>
        <v/>
      </c>
      <c r="J45" t="str">
        <f>IFERROR(__xludf.DUMMYFUNCTION("""COMPUTED_VALUE"""),"")</f>
        <v/>
      </c>
      <c r="K45" t="str">
        <f>IFERROR(__xludf.DUMMYFUNCTION("""COMPUTED_VALUE"""),"")</f>
        <v/>
      </c>
      <c r="L45" t="str">
        <f>IFERROR(__xludf.DUMMYFUNCTION("""COMPUTED_VALUE"""),"")</f>
        <v/>
      </c>
      <c r="M45" t="str">
        <f>IFERROR(__xludf.DUMMYFUNCTION("""COMPUTED_VALUE"""),"")</f>
        <v/>
      </c>
      <c r="N45" t="str">
        <f>IFERROR(__xludf.DUMMYFUNCTION("""COMPUTED_VALUE"""),"")</f>
        <v/>
      </c>
      <c r="O45" t="str">
        <f>IFERROR(__xludf.DUMMYFUNCTION("""COMPUTED_VALUE"""),"")</f>
        <v/>
      </c>
      <c r="P45" t="str">
        <f>IFERROR(__xludf.DUMMYFUNCTION("""COMPUTED_VALUE"""),"")</f>
        <v/>
      </c>
      <c r="Q45" t="str">
        <f>IFERROR(__xludf.DUMMYFUNCTION("""COMPUTED_VALUE"""),"")</f>
        <v/>
      </c>
      <c r="R45" t="str">
        <f>IFERROR(__xludf.DUMMYFUNCTION("""COMPUTED_VALUE"""),"")</f>
        <v/>
      </c>
      <c r="S45" t="str">
        <f>IFERROR(__xludf.DUMMYFUNCTION("""COMPUTED_VALUE"""),"")</f>
        <v/>
      </c>
      <c r="T45" t="str">
        <f>IFERROR(__xludf.DUMMYFUNCTION("""COMPUTED_VALUE"""),"")</f>
        <v/>
      </c>
      <c r="U45" t="str">
        <f>IFERROR(__xludf.DUMMYFUNCTION("""COMPUTED_VALUE"""),"")</f>
        <v/>
      </c>
      <c r="V45" t="str">
        <f>IFERROR(__xludf.DUMMYFUNCTION("""COMPUTED_VALUE"""),"")</f>
        <v/>
      </c>
      <c r="W45" t="str">
        <f>IFERROR(__xludf.DUMMYFUNCTION("""COMPUTED_VALUE"""),"")</f>
        <v/>
      </c>
      <c r="X45" t="str">
        <f>IFERROR(__xludf.DUMMYFUNCTION("""COMPUTED_VALUE"""),"")</f>
        <v/>
      </c>
      <c r="Y45" t="str">
        <f>IFERROR(__xludf.DUMMYFUNCTION("""COMPUTED_VALUE"""),"")</f>
        <v/>
      </c>
      <c r="Z45" t="str">
        <f>IFERROR(__xludf.DUMMYFUNCTION("""COMPUTED_VALUE"""),"")</f>
        <v/>
      </c>
      <c r="AA45" t="str">
        <f>IFERROR(__xludf.DUMMYFUNCTION("""COMPUTED_VALUE"""),"")</f>
        <v/>
      </c>
      <c r="AB45" t="str">
        <f>IFERROR(__xludf.DUMMYFUNCTION("""COMPUTED_VALUE"""),"")</f>
        <v/>
      </c>
      <c r="AC45" t="str">
        <f>IFERROR(__xludf.DUMMYFUNCTION("""COMPUTED_VALUE"""),"")</f>
        <v/>
      </c>
      <c r="AD45" t="str">
        <f>IFERROR(__xludf.DUMMYFUNCTION("""COMPUTED_VALUE"""),"")</f>
        <v/>
      </c>
      <c r="AE45" t="str">
        <f>IFERROR(__xludf.DUMMYFUNCTION("""COMPUTED_VALUE"""),"")</f>
        <v/>
      </c>
      <c r="AF45" t="str">
        <f>IFERROR(__xludf.DUMMYFUNCTION("""COMPUTED_VALUE"""),"")</f>
        <v/>
      </c>
      <c r="AG45" t="str">
        <f>IFERROR(__xludf.DUMMYFUNCTION("""COMPUTED_VALUE"""),"")</f>
        <v/>
      </c>
      <c r="AH45" t="str">
        <f>IFERROR(__xludf.DUMMYFUNCTION("""COMPUTED_VALUE"""),"")</f>
        <v/>
      </c>
      <c r="AI45" t="str">
        <f>IFERROR(__xludf.DUMMYFUNCTION("""COMPUTED_VALUE"""),"")</f>
        <v/>
      </c>
      <c r="AJ45" t="str">
        <f>IFERROR(__xludf.DUMMYFUNCTION("""COMPUTED_VALUE"""),"")</f>
        <v/>
      </c>
      <c r="AK45" s="3" t="str">
        <f>IFERROR(__xludf.DUMMYFUNCTION("""COMPUTED_VALUE"""),"")</f>
        <v/>
      </c>
    </row>
    <row r="46">
      <c r="A46" t="str">
        <f>IFERROR(__xludf.DUMMYFUNCTION("""COMPUTED_VALUE"""),"")</f>
        <v/>
      </c>
      <c r="B46" t="str">
        <f>IFERROR(__xludf.DUMMYFUNCTION("""COMPUTED_VALUE"""),"")</f>
        <v/>
      </c>
      <c r="C46" t="str">
        <f>IFERROR(__xludf.DUMMYFUNCTION("""COMPUTED_VALUE"""),"")</f>
        <v/>
      </c>
      <c r="D46" t="str">
        <f>IFERROR(__xludf.DUMMYFUNCTION("""COMPUTED_VALUE"""),"")</f>
        <v/>
      </c>
      <c r="E46" t="str">
        <f>IFERROR(__xludf.DUMMYFUNCTION("""COMPUTED_VALUE"""),"")</f>
        <v/>
      </c>
      <c r="F46" t="str">
        <f>IFERROR(__xludf.DUMMYFUNCTION("""COMPUTED_VALUE"""),"")</f>
        <v/>
      </c>
      <c r="G46" t="str">
        <f>IFERROR(__xludf.DUMMYFUNCTION("""COMPUTED_VALUE"""),"")</f>
        <v/>
      </c>
      <c r="H46" t="str">
        <f>IFERROR(__xludf.DUMMYFUNCTION("""COMPUTED_VALUE"""),"")</f>
        <v/>
      </c>
      <c r="I46" t="str">
        <f>IFERROR(__xludf.DUMMYFUNCTION("""COMPUTED_VALUE"""),"")</f>
        <v/>
      </c>
      <c r="J46" t="str">
        <f>IFERROR(__xludf.DUMMYFUNCTION("""COMPUTED_VALUE"""),"")</f>
        <v/>
      </c>
      <c r="K46" t="str">
        <f>IFERROR(__xludf.DUMMYFUNCTION("""COMPUTED_VALUE"""),"")</f>
        <v/>
      </c>
      <c r="L46" t="str">
        <f>IFERROR(__xludf.DUMMYFUNCTION("""COMPUTED_VALUE"""),"")</f>
        <v/>
      </c>
      <c r="M46" t="str">
        <f>IFERROR(__xludf.DUMMYFUNCTION("""COMPUTED_VALUE"""),"")</f>
        <v/>
      </c>
      <c r="N46" t="str">
        <f>IFERROR(__xludf.DUMMYFUNCTION("""COMPUTED_VALUE"""),"")</f>
        <v/>
      </c>
      <c r="O46" t="str">
        <f>IFERROR(__xludf.DUMMYFUNCTION("""COMPUTED_VALUE"""),"")</f>
        <v/>
      </c>
      <c r="P46" t="str">
        <f>IFERROR(__xludf.DUMMYFUNCTION("""COMPUTED_VALUE"""),"")</f>
        <v/>
      </c>
      <c r="Q46" t="str">
        <f>IFERROR(__xludf.DUMMYFUNCTION("""COMPUTED_VALUE"""),"")</f>
        <v/>
      </c>
      <c r="R46" t="str">
        <f>IFERROR(__xludf.DUMMYFUNCTION("""COMPUTED_VALUE"""),"")</f>
        <v/>
      </c>
      <c r="S46" t="str">
        <f>IFERROR(__xludf.DUMMYFUNCTION("""COMPUTED_VALUE"""),"")</f>
        <v/>
      </c>
      <c r="T46" t="str">
        <f>IFERROR(__xludf.DUMMYFUNCTION("""COMPUTED_VALUE"""),"")</f>
        <v/>
      </c>
      <c r="U46" t="str">
        <f>IFERROR(__xludf.DUMMYFUNCTION("""COMPUTED_VALUE"""),"")</f>
        <v/>
      </c>
      <c r="V46" t="str">
        <f>IFERROR(__xludf.DUMMYFUNCTION("""COMPUTED_VALUE"""),"")</f>
        <v/>
      </c>
      <c r="W46" t="str">
        <f>IFERROR(__xludf.DUMMYFUNCTION("""COMPUTED_VALUE"""),"")</f>
        <v/>
      </c>
      <c r="X46" t="str">
        <f>IFERROR(__xludf.DUMMYFUNCTION("""COMPUTED_VALUE"""),"")</f>
        <v/>
      </c>
      <c r="Y46" t="str">
        <f>IFERROR(__xludf.DUMMYFUNCTION("""COMPUTED_VALUE"""),"")</f>
        <v/>
      </c>
      <c r="Z46" t="str">
        <f>IFERROR(__xludf.DUMMYFUNCTION("""COMPUTED_VALUE"""),"")</f>
        <v/>
      </c>
      <c r="AA46" t="str">
        <f>IFERROR(__xludf.DUMMYFUNCTION("""COMPUTED_VALUE"""),"")</f>
        <v/>
      </c>
      <c r="AB46" t="str">
        <f>IFERROR(__xludf.DUMMYFUNCTION("""COMPUTED_VALUE"""),"")</f>
        <v/>
      </c>
      <c r="AC46" t="str">
        <f>IFERROR(__xludf.DUMMYFUNCTION("""COMPUTED_VALUE"""),"")</f>
        <v/>
      </c>
      <c r="AD46" t="str">
        <f>IFERROR(__xludf.DUMMYFUNCTION("""COMPUTED_VALUE"""),"")</f>
        <v/>
      </c>
      <c r="AE46" t="str">
        <f>IFERROR(__xludf.DUMMYFUNCTION("""COMPUTED_VALUE"""),"")</f>
        <v/>
      </c>
      <c r="AF46" t="str">
        <f>IFERROR(__xludf.DUMMYFUNCTION("""COMPUTED_VALUE"""),"")</f>
        <v/>
      </c>
      <c r="AG46" t="str">
        <f>IFERROR(__xludf.DUMMYFUNCTION("""COMPUTED_VALUE"""),"")</f>
        <v/>
      </c>
      <c r="AH46" t="str">
        <f>IFERROR(__xludf.DUMMYFUNCTION("""COMPUTED_VALUE"""),"")</f>
        <v/>
      </c>
      <c r="AI46" t="str">
        <f>IFERROR(__xludf.DUMMYFUNCTION("""COMPUTED_VALUE"""),"")</f>
        <v/>
      </c>
      <c r="AJ46" t="str">
        <f>IFERROR(__xludf.DUMMYFUNCTION("""COMPUTED_VALUE"""),"")</f>
        <v/>
      </c>
      <c r="AK46" s="3" t="str">
        <f>IFERROR(__xludf.DUMMYFUNCTION("""COMPUTED_VALUE"""),"")</f>
        <v/>
      </c>
    </row>
    <row r="47">
      <c r="A47" t="str">
        <f>IFERROR(__xludf.DUMMYFUNCTION("""COMPUTED_VALUE"""),"")</f>
        <v/>
      </c>
      <c r="B47" t="str">
        <f>IFERROR(__xludf.DUMMYFUNCTION("""COMPUTED_VALUE"""),"")</f>
        <v/>
      </c>
      <c r="C47" t="str">
        <f>IFERROR(__xludf.DUMMYFUNCTION("""COMPUTED_VALUE"""),"")</f>
        <v/>
      </c>
      <c r="D47" t="str">
        <f>IFERROR(__xludf.DUMMYFUNCTION("""COMPUTED_VALUE"""),"")</f>
        <v/>
      </c>
      <c r="E47" t="str">
        <f>IFERROR(__xludf.DUMMYFUNCTION("""COMPUTED_VALUE"""),"")</f>
        <v/>
      </c>
      <c r="F47" t="str">
        <f>IFERROR(__xludf.DUMMYFUNCTION("""COMPUTED_VALUE"""),"")</f>
        <v/>
      </c>
      <c r="G47" t="str">
        <f>IFERROR(__xludf.DUMMYFUNCTION("""COMPUTED_VALUE"""),"")</f>
        <v/>
      </c>
      <c r="H47" t="str">
        <f>IFERROR(__xludf.DUMMYFUNCTION("""COMPUTED_VALUE"""),"")</f>
        <v/>
      </c>
      <c r="I47" t="str">
        <f>IFERROR(__xludf.DUMMYFUNCTION("""COMPUTED_VALUE"""),"")</f>
        <v/>
      </c>
      <c r="J47" t="str">
        <f>IFERROR(__xludf.DUMMYFUNCTION("""COMPUTED_VALUE"""),"")</f>
        <v/>
      </c>
      <c r="K47" t="str">
        <f>IFERROR(__xludf.DUMMYFUNCTION("""COMPUTED_VALUE"""),"")</f>
        <v/>
      </c>
      <c r="L47" t="str">
        <f>IFERROR(__xludf.DUMMYFUNCTION("""COMPUTED_VALUE"""),"")</f>
        <v/>
      </c>
      <c r="M47" t="str">
        <f>IFERROR(__xludf.DUMMYFUNCTION("""COMPUTED_VALUE"""),"")</f>
        <v/>
      </c>
      <c r="N47" t="str">
        <f>IFERROR(__xludf.DUMMYFUNCTION("""COMPUTED_VALUE"""),"")</f>
        <v/>
      </c>
      <c r="O47" t="str">
        <f>IFERROR(__xludf.DUMMYFUNCTION("""COMPUTED_VALUE"""),"")</f>
        <v/>
      </c>
      <c r="P47" t="str">
        <f>IFERROR(__xludf.DUMMYFUNCTION("""COMPUTED_VALUE"""),"")</f>
        <v/>
      </c>
      <c r="Q47" t="str">
        <f>IFERROR(__xludf.DUMMYFUNCTION("""COMPUTED_VALUE"""),"")</f>
        <v/>
      </c>
      <c r="R47" t="str">
        <f>IFERROR(__xludf.DUMMYFUNCTION("""COMPUTED_VALUE"""),"")</f>
        <v/>
      </c>
      <c r="S47" t="str">
        <f>IFERROR(__xludf.DUMMYFUNCTION("""COMPUTED_VALUE"""),"")</f>
        <v/>
      </c>
      <c r="T47" t="str">
        <f>IFERROR(__xludf.DUMMYFUNCTION("""COMPUTED_VALUE"""),"")</f>
        <v/>
      </c>
      <c r="U47" t="str">
        <f>IFERROR(__xludf.DUMMYFUNCTION("""COMPUTED_VALUE"""),"")</f>
        <v/>
      </c>
      <c r="V47" t="str">
        <f>IFERROR(__xludf.DUMMYFUNCTION("""COMPUTED_VALUE"""),"")</f>
        <v/>
      </c>
      <c r="W47" t="str">
        <f>IFERROR(__xludf.DUMMYFUNCTION("""COMPUTED_VALUE"""),"")</f>
        <v/>
      </c>
      <c r="X47" t="str">
        <f>IFERROR(__xludf.DUMMYFUNCTION("""COMPUTED_VALUE"""),"")</f>
        <v/>
      </c>
      <c r="Y47" t="str">
        <f>IFERROR(__xludf.DUMMYFUNCTION("""COMPUTED_VALUE"""),"")</f>
        <v/>
      </c>
      <c r="Z47" t="str">
        <f>IFERROR(__xludf.DUMMYFUNCTION("""COMPUTED_VALUE"""),"")</f>
        <v/>
      </c>
      <c r="AA47" t="str">
        <f>IFERROR(__xludf.DUMMYFUNCTION("""COMPUTED_VALUE"""),"")</f>
        <v/>
      </c>
      <c r="AB47" t="str">
        <f>IFERROR(__xludf.DUMMYFUNCTION("""COMPUTED_VALUE"""),"")</f>
        <v/>
      </c>
      <c r="AC47" t="str">
        <f>IFERROR(__xludf.DUMMYFUNCTION("""COMPUTED_VALUE"""),"")</f>
        <v/>
      </c>
      <c r="AD47" t="str">
        <f>IFERROR(__xludf.DUMMYFUNCTION("""COMPUTED_VALUE"""),"")</f>
        <v/>
      </c>
      <c r="AE47" t="str">
        <f>IFERROR(__xludf.DUMMYFUNCTION("""COMPUTED_VALUE"""),"")</f>
        <v/>
      </c>
      <c r="AF47" t="str">
        <f>IFERROR(__xludf.DUMMYFUNCTION("""COMPUTED_VALUE"""),"")</f>
        <v/>
      </c>
      <c r="AG47" t="str">
        <f>IFERROR(__xludf.DUMMYFUNCTION("""COMPUTED_VALUE"""),"")</f>
        <v/>
      </c>
      <c r="AH47" t="str">
        <f>IFERROR(__xludf.DUMMYFUNCTION("""COMPUTED_VALUE"""),"")</f>
        <v/>
      </c>
      <c r="AI47" t="str">
        <f>IFERROR(__xludf.DUMMYFUNCTION("""COMPUTED_VALUE"""),"")</f>
        <v/>
      </c>
      <c r="AJ47" t="str">
        <f>IFERROR(__xludf.DUMMYFUNCTION("""COMPUTED_VALUE"""),"")</f>
        <v/>
      </c>
      <c r="AK47" s="3" t="str">
        <f>IFERROR(__xludf.DUMMYFUNCTION("""COMPUTED_VALUE"""),"")</f>
        <v/>
      </c>
    </row>
    <row r="48">
      <c r="A48" t="str">
        <f>IFERROR(__xludf.DUMMYFUNCTION("""COMPUTED_VALUE"""),"")</f>
        <v/>
      </c>
      <c r="B48" t="str">
        <f>IFERROR(__xludf.DUMMYFUNCTION("""COMPUTED_VALUE"""),"")</f>
        <v/>
      </c>
      <c r="C48" t="str">
        <f>IFERROR(__xludf.DUMMYFUNCTION("""COMPUTED_VALUE"""),"")</f>
        <v/>
      </c>
      <c r="D48" t="str">
        <f>IFERROR(__xludf.DUMMYFUNCTION("""COMPUTED_VALUE"""),"")</f>
        <v/>
      </c>
      <c r="E48" t="str">
        <f>IFERROR(__xludf.DUMMYFUNCTION("""COMPUTED_VALUE"""),"")</f>
        <v/>
      </c>
      <c r="F48" t="str">
        <f>IFERROR(__xludf.DUMMYFUNCTION("""COMPUTED_VALUE"""),"")</f>
        <v/>
      </c>
      <c r="G48" t="str">
        <f>IFERROR(__xludf.DUMMYFUNCTION("""COMPUTED_VALUE"""),"")</f>
        <v/>
      </c>
      <c r="H48" t="str">
        <f>IFERROR(__xludf.DUMMYFUNCTION("""COMPUTED_VALUE"""),"")</f>
        <v/>
      </c>
      <c r="I48" t="str">
        <f>IFERROR(__xludf.DUMMYFUNCTION("""COMPUTED_VALUE"""),"")</f>
        <v/>
      </c>
      <c r="J48" t="str">
        <f>IFERROR(__xludf.DUMMYFUNCTION("""COMPUTED_VALUE"""),"")</f>
        <v/>
      </c>
      <c r="K48" t="str">
        <f>IFERROR(__xludf.DUMMYFUNCTION("""COMPUTED_VALUE"""),"")</f>
        <v/>
      </c>
      <c r="L48" t="str">
        <f>IFERROR(__xludf.DUMMYFUNCTION("""COMPUTED_VALUE"""),"")</f>
        <v/>
      </c>
      <c r="M48" t="str">
        <f>IFERROR(__xludf.DUMMYFUNCTION("""COMPUTED_VALUE"""),"")</f>
        <v/>
      </c>
      <c r="N48" t="str">
        <f>IFERROR(__xludf.DUMMYFUNCTION("""COMPUTED_VALUE"""),"")</f>
        <v/>
      </c>
      <c r="O48" t="str">
        <f>IFERROR(__xludf.DUMMYFUNCTION("""COMPUTED_VALUE"""),"")</f>
        <v/>
      </c>
      <c r="P48" t="str">
        <f>IFERROR(__xludf.DUMMYFUNCTION("""COMPUTED_VALUE"""),"")</f>
        <v/>
      </c>
      <c r="Q48" t="str">
        <f>IFERROR(__xludf.DUMMYFUNCTION("""COMPUTED_VALUE"""),"")</f>
        <v/>
      </c>
      <c r="R48" t="str">
        <f>IFERROR(__xludf.DUMMYFUNCTION("""COMPUTED_VALUE"""),"")</f>
        <v/>
      </c>
      <c r="S48" t="str">
        <f>IFERROR(__xludf.DUMMYFUNCTION("""COMPUTED_VALUE"""),"")</f>
        <v/>
      </c>
      <c r="T48" t="str">
        <f>IFERROR(__xludf.DUMMYFUNCTION("""COMPUTED_VALUE"""),"")</f>
        <v/>
      </c>
      <c r="U48" t="str">
        <f>IFERROR(__xludf.DUMMYFUNCTION("""COMPUTED_VALUE"""),"")</f>
        <v/>
      </c>
      <c r="V48" t="str">
        <f>IFERROR(__xludf.DUMMYFUNCTION("""COMPUTED_VALUE"""),"")</f>
        <v/>
      </c>
      <c r="W48" t="str">
        <f>IFERROR(__xludf.DUMMYFUNCTION("""COMPUTED_VALUE"""),"")</f>
        <v/>
      </c>
      <c r="X48" t="str">
        <f>IFERROR(__xludf.DUMMYFUNCTION("""COMPUTED_VALUE"""),"")</f>
        <v/>
      </c>
      <c r="Y48" t="str">
        <f>IFERROR(__xludf.DUMMYFUNCTION("""COMPUTED_VALUE"""),"")</f>
        <v/>
      </c>
      <c r="Z48" t="str">
        <f>IFERROR(__xludf.DUMMYFUNCTION("""COMPUTED_VALUE"""),"")</f>
        <v/>
      </c>
      <c r="AA48" t="str">
        <f>IFERROR(__xludf.DUMMYFUNCTION("""COMPUTED_VALUE"""),"")</f>
        <v/>
      </c>
      <c r="AB48" t="str">
        <f>IFERROR(__xludf.DUMMYFUNCTION("""COMPUTED_VALUE"""),"")</f>
        <v/>
      </c>
      <c r="AC48" t="str">
        <f>IFERROR(__xludf.DUMMYFUNCTION("""COMPUTED_VALUE"""),"")</f>
        <v/>
      </c>
      <c r="AD48" t="str">
        <f>IFERROR(__xludf.DUMMYFUNCTION("""COMPUTED_VALUE"""),"")</f>
        <v/>
      </c>
      <c r="AE48" t="str">
        <f>IFERROR(__xludf.DUMMYFUNCTION("""COMPUTED_VALUE"""),"")</f>
        <v/>
      </c>
      <c r="AF48" t="str">
        <f>IFERROR(__xludf.DUMMYFUNCTION("""COMPUTED_VALUE"""),"")</f>
        <v/>
      </c>
      <c r="AG48" t="str">
        <f>IFERROR(__xludf.DUMMYFUNCTION("""COMPUTED_VALUE"""),"")</f>
        <v/>
      </c>
      <c r="AH48" t="str">
        <f>IFERROR(__xludf.DUMMYFUNCTION("""COMPUTED_VALUE"""),"")</f>
        <v/>
      </c>
      <c r="AI48" t="str">
        <f>IFERROR(__xludf.DUMMYFUNCTION("""COMPUTED_VALUE"""),"")</f>
        <v/>
      </c>
      <c r="AJ48" t="str">
        <f>IFERROR(__xludf.DUMMYFUNCTION("""COMPUTED_VALUE"""),"")</f>
        <v/>
      </c>
      <c r="AK48" s="3" t="str">
        <f>IFERROR(__xludf.DUMMYFUNCTION("""COMPUTED_VALUE"""),"")</f>
        <v/>
      </c>
    </row>
    <row r="49">
      <c r="A49" t="str">
        <f>IFERROR(__xludf.DUMMYFUNCTION("""COMPUTED_VALUE"""),"")</f>
        <v/>
      </c>
      <c r="B49" t="str">
        <f>IFERROR(__xludf.DUMMYFUNCTION("""COMPUTED_VALUE"""),"")</f>
        <v/>
      </c>
      <c r="C49" t="str">
        <f>IFERROR(__xludf.DUMMYFUNCTION("""COMPUTED_VALUE"""),"")</f>
        <v/>
      </c>
      <c r="D49" t="str">
        <f>IFERROR(__xludf.DUMMYFUNCTION("""COMPUTED_VALUE"""),"")</f>
        <v/>
      </c>
      <c r="E49" t="str">
        <f>IFERROR(__xludf.DUMMYFUNCTION("""COMPUTED_VALUE"""),"")</f>
        <v/>
      </c>
      <c r="F49" t="str">
        <f>IFERROR(__xludf.DUMMYFUNCTION("""COMPUTED_VALUE"""),"")</f>
        <v/>
      </c>
      <c r="G49" t="str">
        <f>IFERROR(__xludf.DUMMYFUNCTION("""COMPUTED_VALUE"""),"")</f>
        <v/>
      </c>
      <c r="H49" t="str">
        <f>IFERROR(__xludf.DUMMYFUNCTION("""COMPUTED_VALUE"""),"")</f>
        <v/>
      </c>
      <c r="I49" t="str">
        <f>IFERROR(__xludf.DUMMYFUNCTION("""COMPUTED_VALUE"""),"")</f>
        <v/>
      </c>
      <c r="J49" t="str">
        <f>IFERROR(__xludf.DUMMYFUNCTION("""COMPUTED_VALUE"""),"")</f>
        <v/>
      </c>
      <c r="K49" t="str">
        <f>IFERROR(__xludf.DUMMYFUNCTION("""COMPUTED_VALUE"""),"")</f>
        <v/>
      </c>
      <c r="L49" t="str">
        <f>IFERROR(__xludf.DUMMYFUNCTION("""COMPUTED_VALUE"""),"")</f>
        <v/>
      </c>
      <c r="M49" t="str">
        <f>IFERROR(__xludf.DUMMYFUNCTION("""COMPUTED_VALUE"""),"")</f>
        <v/>
      </c>
      <c r="N49" t="str">
        <f>IFERROR(__xludf.DUMMYFUNCTION("""COMPUTED_VALUE"""),"")</f>
        <v/>
      </c>
      <c r="O49" t="str">
        <f>IFERROR(__xludf.DUMMYFUNCTION("""COMPUTED_VALUE"""),"")</f>
        <v/>
      </c>
      <c r="P49" t="str">
        <f>IFERROR(__xludf.DUMMYFUNCTION("""COMPUTED_VALUE"""),"")</f>
        <v/>
      </c>
      <c r="Q49" t="str">
        <f>IFERROR(__xludf.DUMMYFUNCTION("""COMPUTED_VALUE"""),"")</f>
        <v/>
      </c>
      <c r="R49" t="str">
        <f>IFERROR(__xludf.DUMMYFUNCTION("""COMPUTED_VALUE"""),"")</f>
        <v/>
      </c>
      <c r="S49" t="str">
        <f>IFERROR(__xludf.DUMMYFUNCTION("""COMPUTED_VALUE"""),"")</f>
        <v/>
      </c>
      <c r="T49" t="str">
        <f>IFERROR(__xludf.DUMMYFUNCTION("""COMPUTED_VALUE"""),"")</f>
        <v/>
      </c>
      <c r="U49" t="str">
        <f>IFERROR(__xludf.DUMMYFUNCTION("""COMPUTED_VALUE"""),"")</f>
        <v/>
      </c>
      <c r="V49" t="str">
        <f>IFERROR(__xludf.DUMMYFUNCTION("""COMPUTED_VALUE"""),"")</f>
        <v/>
      </c>
      <c r="W49" t="str">
        <f>IFERROR(__xludf.DUMMYFUNCTION("""COMPUTED_VALUE"""),"")</f>
        <v/>
      </c>
      <c r="X49" t="str">
        <f>IFERROR(__xludf.DUMMYFUNCTION("""COMPUTED_VALUE"""),"")</f>
        <v/>
      </c>
      <c r="Y49" t="str">
        <f>IFERROR(__xludf.DUMMYFUNCTION("""COMPUTED_VALUE"""),"")</f>
        <v/>
      </c>
      <c r="Z49" t="str">
        <f>IFERROR(__xludf.DUMMYFUNCTION("""COMPUTED_VALUE"""),"")</f>
        <v/>
      </c>
      <c r="AA49" t="str">
        <f>IFERROR(__xludf.DUMMYFUNCTION("""COMPUTED_VALUE"""),"")</f>
        <v/>
      </c>
      <c r="AB49" t="str">
        <f>IFERROR(__xludf.DUMMYFUNCTION("""COMPUTED_VALUE"""),"")</f>
        <v/>
      </c>
      <c r="AC49" t="str">
        <f>IFERROR(__xludf.DUMMYFUNCTION("""COMPUTED_VALUE"""),"")</f>
        <v/>
      </c>
      <c r="AD49" t="str">
        <f>IFERROR(__xludf.DUMMYFUNCTION("""COMPUTED_VALUE"""),"")</f>
        <v/>
      </c>
      <c r="AE49" t="str">
        <f>IFERROR(__xludf.DUMMYFUNCTION("""COMPUTED_VALUE"""),"")</f>
        <v/>
      </c>
      <c r="AF49" t="str">
        <f>IFERROR(__xludf.DUMMYFUNCTION("""COMPUTED_VALUE"""),"")</f>
        <v/>
      </c>
      <c r="AG49" t="str">
        <f>IFERROR(__xludf.DUMMYFUNCTION("""COMPUTED_VALUE"""),"")</f>
        <v/>
      </c>
      <c r="AH49" t="str">
        <f>IFERROR(__xludf.DUMMYFUNCTION("""COMPUTED_VALUE"""),"")</f>
        <v/>
      </c>
      <c r="AI49" t="str">
        <f>IFERROR(__xludf.DUMMYFUNCTION("""COMPUTED_VALUE"""),"")</f>
        <v/>
      </c>
      <c r="AJ49" t="str">
        <f>IFERROR(__xludf.DUMMYFUNCTION("""COMPUTED_VALUE"""),"")</f>
        <v/>
      </c>
      <c r="AK49" s="3" t="str">
        <f>IFERROR(__xludf.DUMMYFUNCTION("""COMPUTED_VALUE"""),"")</f>
        <v/>
      </c>
    </row>
    <row r="50">
      <c r="A50" t="str">
        <f>IFERROR(__xludf.DUMMYFUNCTION("""COMPUTED_VALUE"""),"")</f>
        <v/>
      </c>
      <c r="B50" t="str">
        <f>IFERROR(__xludf.DUMMYFUNCTION("""COMPUTED_VALUE"""),"")</f>
        <v/>
      </c>
      <c r="C50" t="str">
        <f>IFERROR(__xludf.DUMMYFUNCTION("""COMPUTED_VALUE"""),"")</f>
        <v/>
      </c>
      <c r="D50" t="str">
        <f>IFERROR(__xludf.DUMMYFUNCTION("""COMPUTED_VALUE"""),"")</f>
        <v/>
      </c>
      <c r="E50" t="str">
        <f>IFERROR(__xludf.DUMMYFUNCTION("""COMPUTED_VALUE"""),"")</f>
        <v/>
      </c>
      <c r="F50" t="str">
        <f>IFERROR(__xludf.DUMMYFUNCTION("""COMPUTED_VALUE"""),"")</f>
        <v/>
      </c>
      <c r="G50" t="str">
        <f>IFERROR(__xludf.DUMMYFUNCTION("""COMPUTED_VALUE"""),"")</f>
        <v/>
      </c>
      <c r="H50" t="str">
        <f>IFERROR(__xludf.DUMMYFUNCTION("""COMPUTED_VALUE"""),"")</f>
        <v/>
      </c>
      <c r="I50" t="str">
        <f>IFERROR(__xludf.DUMMYFUNCTION("""COMPUTED_VALUE"""),"")</f>
        <v/>
      </c>
      <c r="J50" t="str">
        <f>IFERROR(__xludf.DUMMYFUNCTION("""COMPUTED_VALUE"""),"")</f>
        <v/>
      </c>
      <c r="K50" t="str">
        <f>IFERROR(__xludf.DUMMYFUNCTION("""COMPUTED_VALUE"""),"")</f>
        <v/>
      </c>
      <c r="L50" t="str">
        <f>IFERROR(__xludf.DUMMYFUNCTION("""COMPUTED_VALUE"""),"")</f>
        <v/>
      </c>
      <c r="M50" t="str">
        <f>IFERROR(__xludf.DUMMYFUNCTION("""COMPUTED_VALUE"""),"")</f>
        <v/>
      </c>
      <c r="N50" t="str">
        <f>IFERROR(__xludf.DUMMYFUNCTION("""COMPUTED_VALUE"""),"")</f>
        <v/>
      </c>
      <c r="O50" t="str">
        <f>IFERROR(__xludf.DUMMYFUNCTION("""COMPUTED_VALUE"""),"")</f>
        <v/>
      </c>
      <c r="P50" t="str">
        <f>IFERROR(__xludf.DUMMYFUNCTION("""COMPUTED_VALUE"""),"")</f>
        <v/>
      </c>
      <c r="Q50" t="str">
        <f>IFERROR(__xludf.DUMMYFUNCTION("""COMPUTED_VALUE"""),"")</f>
        <v/>
      </c>
      <c r="R50" t="str">
        <f>IFERROR(__xludf.DUMMYFUNCTION("""COMPUTED_VALUE"""),"")</f>
        <v/>
      </c>
      <c r="S50" t="str">
        <f>IFERROR(__xludf.DUMMYFUNCTION("""COMPUTED_VALUE"""),"")</f>
        <v/>
      </c>
      <c r="T50" t="str">
        <f>IFERROR(__xludf.DUMMYFUNCTION("""COMPUTED_VALUE"""),"")</f>
        <v/>
      </c>
      <c r="U50" t="str">
        <f>IFERROR(__xludf.DUMMYFUNCTION("""COMPUTED_VALUE"""),"")</f>
        <v/>
      </c>
      <c r="V50" t="str">
        <f>IFERROR(__xludf.DUMMYFUNCTION("""COMPUTED_VALUE"""),"")</f>
        <v/>
      </c>
      <c r="W50" t="str">
        <f>IFERROR(__xludf.DUMMYFUNCTION("""COMPUTED_VALUE"""),"")</f>
        <v/>
      </c>
      <c r="X50" t="str">
        <f>IFERROR(__xludf.DUMMYFUNCTION("""COMPUTED_VALUE"""),"")</f>
        <v/>
      </c>
      <c r="Y50" t="str">
        <f>IFERROR(__xludf.DUMMYFUNCTION("""COMPUTED_VALUE"""),"")</f>
        <v/>
      </c>
      <c r="Z50" t="str">
        <f>IFERROR(__xludf.DUMMYFUNCTION("""COMPUTED_VALUE"""),"")</f>
        <v/>
      </c>
      <c r="AA50" t="str">
        <f>IFERROR(__xludf.DUMMYFUNCTION("""COMPUTED_VALUE"""),"")</f>
        <v/>
      </c>
      <c r="AB50" t="str">
        <f>IFERROR(__xludf.DUMMYFUNCTION("""COMPUTED_VALUE"""),"")</f>
        <v/>
      </c>
      <c r="AC50" t="str">
        <f>IFERROR(__xludf.DUMMYFUNCTION("""COMPUTED_VALUE"""),"")</f>
        <v/>
      </c>
      <c r="AD50" t="str">
        <f>IFERROR(__xludf.DUMMYFUNCTION("""COMPUTED_VALUE"""),"")</f>
        <v/>
      </c>
      <c r="AE50" t="str">
        <f>IFERROR(__xludf.DUMMYFUNCTION("""COMPUTED_VALUE"""),"")</f>
        <v/>
      </c>
      <c r="AF50" t="str">
        <f>IFERROR(__xludf.DUMMYFUNCTION("""COMPUTED_VALUE"""),"")</f>
        <v/>
      </c>
      <c r="AG50" t="str">
        <f>IFERROR(__xludf.DUMMYFUNCTION("""COMPUTED_VALUE"""),"")</f>
        <v/>
      </c>
      <c r="AH50" t="str">
        <f>IFERROR(__xludf.DUMMYFUNCTION("""COMPUTED_VALUE"""),"")</f>
        <v/>
      </c>
      <c r="AI50" t="str">
        <f>IFERROR(__xludf.DUMMYFUNCTION("""COMPUTED_VALUE"""),"")</f>
        <v/>
      </c>
      <c r="AJ50" t="str">
        <f>IFERROR(__xludf.DUMMYFUNCTION("""COMPUTED_VALUE"""),"")</f>
        <v/>
      </c>
      <c r="AK50" s="3" t="str">
        <f>IFERROR(__xludf.DUMMYFUNCTION("""COMPUTED_VALUE"""),"")</f>
        <v/>
      </c>
    </row>
    <row r="51">
      <c r="A51" t="str">
        <f>IFERROR(__xludf.DUMMYFUNCTION("""COMPUTED_VALUE"""),"")</f>
        <v/>
      </c>
      <c r="B51" t="str">
        <f>IFERROR(__xludf.DUMMYFUNCTION("""COMPUTED_VALUE"""),"")</f>
        <v/>
      </c>
      <c r="C51" t="str">
        <f>IFERROR(__xludf.DUMMYFUNCTION("""COMPUTED_VALUE"""),"")</f>
        <v/>
      </c>
      <c r="D51" t="str">
        <f>IFERROR(__xludf.DUMMYFUNCTION("""COMPUTED_VALUE"""),"")</f>
        <v/>
      </c>
      <c r="E51" t="str">
        <f>IFERROR(__xludf.DUMMYFUNCTION("""COMPUTED_VALUE"""),"")</f>
        <v/>
      </c>
      <c r="F51" t="str">
        <f>IFERROR(__xludf.DUMMYFUNCTION("""COMPUTED_VALUE"""),"")</f>
        <v/>
      </c>
      <c r="G51" t="str">
        <f>IFERROR(__xludf.DUMMYFUNCTION("""COMPUTED_VALUE"""),"")</f>
        <v/>
      </c>
      <c r="H51" t="str">
        <f>IFERROR(__xludf.DUMMYFUNCTION("""COMPUTED_VALUE"""),"")</f>
        <v/>
      </c>
      <c r="I51" t="str">
        <f>IFERROR(__xludf.DUMMYFUNCTION("""COMPUTED_VALUE"""),"")</f>
        <v/>
      </c>
      <c r="J51" t="str">
        <f>IFERROR(__xludf.DUMMYFUNCTION("""COMPUTED_VALUE"""),"")</f>
        <v/>
      </c>
      <c r="K51" t="str">
        <f>IFERROR(__xludf.DUMMYFUNCTION("""COMPUTED_VALUE"""),"")</f>
        <v/>
      </c>
      <c r="L51" t="str">
        <f>IFERROR(__xludf.DUMMYFUNCTION("""COMPUTED_VALUE"""),"")</f>
        <v/>
      </c>
      <c r="M51" t="str">
        <f>IFERROR(__xludf.DUMMYFUNCTION("""COMPUTED_VALUE"""),"")</f>
        <v/>
      </c>
      <c r="N51" t="str">
        <f>IFERROR(__xludf.DUMMYFUNCTION("""COMPUTED_VALUE"""),"")</f>
        <v/>
      </c>
      <c r="O51" t="str">
        <f>IFERROR(__xludf.DUMMYFUNCTION("""COMPUTED_VALUE"""),"")</f>
        <v/>
      </c>
      <c r="P51" t="str">
        <f>IFERROR(__xludf.DUMMYFUNCTION("""COMPUTED_VALUE"""),"")</f>
        <v/>
      </c>
      <c r="Q51" t="str">
        <f>IFERROR(__xludf.DUMMYFUNCTION("""COMPUTED_VALUE"""),"")</f>
        <v/>
      </c>
      <c r="R51" t="str">
        <f>IFERROR(__xludf.DUMMYFUNCTION("""COMPUTED_VALUE"""),"")</f>
        <v/>
      </c>
      <c r="S51" t="str">
        <f>IFERROR(__xludf.DUMMYFUNCTION("""COMPUTED_VALUE"""),"")</f>
        <v/>
      </c>
      <c r="T51" t="str">
        <f>IFERROR(__xludf.DUMMYFUNCTION("""COMPUTED_VALUE"""),"")</f>
        <v/>
      </c>
      <c r="U51" t="str">
        <f>IFERROR(__xludf.DUMMYFUNCTION("""COMPUTED_VALUE"""),"")</f>
        <v/>
      </c>
      <c r="V51" t="str">
        <f>IFERROR(__xludf.DUMMYFUNCTION("""COMPUTED_VALUE"""),"")</f>
        <v/>
      </c>
      <c r="W51" t="str">
        <f>IFERROR(__xludf.DUMMYFUNCTION("""COMPUTED_VALUE"""),"")</f>
        <v/>
      </c>
      <c r="X51" t="str">
        <f>IFERROR(__xludf.DUMMYFUNCTION("""COMPUTED_VALUE"""),"")</f>
        <v/>
      </c>
      <c r="Y51" t="str">
        <f>IFERROR(__xludf.DUMMYFUNCTION("""COMPUTED_VALUE"""),"")</f>
        <v/>
      </c>
      <c r="Z51" t="str">
        <f>IFERROR(__xludf.DUMMYFUNCTION("""COMPUTED_VALUE"""),"")</f>
        <v/>
      </c>
      <c r="AA51" t="str">
        <f>IFERROR(__xludf.DUMMYFUNCTION("""COMPUTED_VALUE"""),"")</f>
        <v/>
      </c>
      <c r="AB51" t="str">
        <f>IFERROR(__xludf.DUMMYFUNCTION("""COMPUTED_VALUE"""),"")</f>
        <v/>
      </c>
      <c r="AC51" t="str">
        <f>IFERROR(__xludf.DUMMYFUNCTION("""COMPUTED_VALUE"""),"")</f>
        <v/>
      </c>
      <c r="AD51" t="str">
        <f>IFERROR(__xludf.DUMMYFUNCTION("""COMPUTED_VALUE"""),"")</f>
        <v/>
      </c>
      <c r="AE51" t="str">
        <f>IFERROR(__xludf.DUMMYFUNCTION("""COMPUTED_VALUE"""),"")</f>
        <v/>
      </c>
      <c r="AF51" t="str">
        <f>IFERROR(__xludf.DUMMYFUNCTION("""COMPUTED_VALUE"""),"")</f>
        <v/>
      </c>
      <c r="AG51" t="str">
        <f>IFERROR(__xludf.DUMMYFUNCTION("""COMPUTED_VALUE"""),"")</f>
        <v/>
      </c>
      <c r="AH51" t="str">
        <f>IFERROR(__xludf.DUMMYFUNCTION("""COMPUTED_VALUE"""),"")</f>
        <v/>
      </c>
      <c r="AI51" t="str">
        <f>IFERROR(__xludf.DUMMYFUNCTION("""COMPUTED_VALUE"""),"")</f>
        <v/>
      </c>
      <c r="AJ51" t="str">
        <f>IFERROR(__xludf.DUMMYFUNCTION("""COMPUTED_VALUE"""),"")</f>
        <v/>
      </c>
      <c r="AK51" s="3" t="str">
        <f>IFERROR(__xludf.DUMMYFUNCTION("""COMPUTED_VALUE"""),"")</f>
        <v/>
      </c>
    </row>
    <row r="52">
      <c r="A52" t="str">
        <f>IFERROR(__xludf.DUMMYFUNCTION("""COMPUTED_VALUE"""),"")</f>
        <v/>
      </c>
      <c r="B52" t="str">
        <f>IFERROR(__xludf.DUMMYFUNCTION("""COMPUTED_VALUE"""),"")</f>
        <v/>
      </c>
      <c r="C52" t="str">
        <f>IFERROR(__xludf.DUMMYFUNCTION("""COMPUTED_VALUE"""),"")</f>
        <v/>
      </c>
      <c r="D52" t="str">
        <f>IFERROR(__xludf.DUMMYFUNCTION("""COMPUTED_VALUE"""),"")</f>
        <v/>
      </c>
      <c r="E52" t="str">
        <f>IFERROR(__xludf.DUMMYFUNCTION("""COMPUTED_VALUE"""),"")</f>
        <v/>
      </c>
      <c r="F52" t="str">
        <f>IFERROR(__xludf.DUMMYFUNCTION("""COMPUTED_VALUE"""),"")</f>
        <v/>
      </c>
      <c r="G52" t="str">
        <f>IFERROR(__xludf.DUMMYFUNCTION("""COMPUTED_VALUE"""),"")</f>
        <v/>
      </c>
      <c r="H52" t="str">
        <f>IFERROR(__xludf.DUMMYFUNCTION("""COMPUTED_VALUE"""),"")</f>
        <v/>
      </c>
      <c r="I52" t="str">
        <f>IFERROR(__xludf.DUMMYFUNCTION("""COMPUTED_VALUE"""),"")</f>
        <v/>
      </c>
      <c r="J52" t="str">
        <f>IFERROR(__xludf.DUMMYFUNCTION("""COMPUTED_VALUE"""),"")</f>
        <v/>
      </c>
      <c r="K52" t="str">
        <f>IFERROR(__xludf.DUMMYFUNCTION("""COMPUTED_VALUE"""),"")</f>
        <v/>
      </c>
      <c r="L52" t="str">
        <f>IFERROR(__xludf.DUMMYFUNCTION("""COMPUTED_VALUE"""),"")</f>
        <v/>
      </c>
      <c r="M52" t="str">
        <f>IFERROR(__xludf.DUMMYFUNCTION("""COMPUTED_VALUE"""),"")</f>
        <v/>
      </c>
      <c r="N52" t="str">
        <f>IFERROR(__xludf.DUMMYFUNCTION("""COMPUTED_VALUE"""),"")</f>
        <v/>
      </c>
      <c r="O52" t="str">
        <f>IFERROR(__xludf.DUMMYFUNCTION("""COMPUTED_VALUE"""),"")</f>
        <v/>
      </c>
      <c r="P52" t="str">
        <f>IFERROR(__xludf.DUMMYFUNCTION("""COMPUTED_VALUE"""),"")</f>
        <v/>
      </c>
      <c r="Q52" t="str">
        <f>IFERROR(__xludf.DUMMYFUNCTION("""COMPUTED_VALUE"""),"")</f>
        <v/>
      </c>
      <c r="R52" t="str">
        <f>IFERROR(__xludf.DUMMYFUNCTION("""COMPUTED_VALUE"""),"")</f>
        <v/>
      </c>
      <c r="S52" t="str">
        <f>IFERROR(__xludf.DUMMYFUNCTION("""COMPUTED_VALUE"""),"")</f>
        <v/>
      </c>
      <c r="T52" t="str">
        <f>IFERROR(__xludf.DUMMYFUNCTION("""COMPUTED_VALUE"""),"")</f>
        <v/>
      </c>
      <c r="U52" t="str">
        <f>IFERROR(__xludf.DUMMYFUNCTION("""COMPUTED_VALUE"""),"")</f>
        <v/>
      </c>
      <c r="V52" t="str">
        <f>IFERROR(__xludf.DUMMYFUNCTION("""COMPUTED_VALUE"""),"")</f>
        <v/>
      </c>
      <c r="W52" t="str">
        <f>IFERROR(__xludf.DUMMYFUNCTION("""COMPUTED_VALUE"""),"")</f>
        <v/>
      </c>
      <c r="X52" t="str">
        <f>IFERROR(__xludf.DUMMYFUNCTION("""COMPUTED_VALUE"""),"")</f>
        <v/>
      </c>
      <c r="Y52" t="str">
        <f>IFERROR(__xludf.DUMMYFUNCTION("""COMPUTED_VALUE"""),"")</f>
        <v/>
      </c>
      <c r="Z52" t="str">
        <f>IFERROR(__xludf.DUMMYFUNCTION("""COMPUTED_VALUE"""),"")</f>
        <v/>
      </c>
      <c r="AA52" t="str">
        <f>IFERROR(__xludf.DUMMYFUNCTION("""COMPUTED_VALUE"""),"")</f>
        <v/>
      </c>
      <c r="AB52" t="str">
        <f>IFERROR(__xludf.DUMMYFUNCTION("""COMPUTED_VALUE"""),"")</f>
        <v/>
      </c>
      <c r="AC52" t="str">
        <f>IFERROR(__xludf.DUMMYFUNCTION("""COMPUTED_VALUE"""),"")</f>
        <v/>
      </c>
      <c r="AD52" t="str">
        <f>IFERROR(__xludf.DUMMYFUNCTION("""COMPUTED_VALUE"""),"")</f>
        <v/>
      </c>
      <c r="AE52" t="str">
        <f>IFERROR(__xludf.DUMMYFUNCTION("""COMPUTED_VALUE"""),"")</f>
        <v/>
      </c>
      <c r="AF52" t="str">
        <f>IFERROR(__xludf.DUMMYFUNCTION("""COMPUTED_VALUE"""),"")</f>
        <v/>
      </c>
      <c r="AG52" t="str">
        <f>IFERROR(__xludf.DUMMYFUNCTION("""COMPUTED_VALUE"""),"")</f>
        <v/>
      </c>
      <c r="AH52" t="str">
        <f>IFERROR(__xludf.DUMMYFUNCTION("""COMPUTED_VALUE"""),"")</f>
        <v/>
      </c>
      <c r="AI52" t="str">
        <f>IFERROR(__xludf.DUMMYFUNCTION("""COMPUTED_VALUE"""),"")</f>
        <v/>
      </c>
      <c r="AJ52" t="str">
        <f>IFERROR(__xludf.DUMMYFUNCTION("""COMPUTED_VALUE"""),"")</f>
        <v/>
      </c>
      <c r="AK52" s="3" t="str">
        <f>IFERROR(__xludf.DUMMYFUNCTION("""COMPUTED_VALUE"""),"")</f>
        <v/>
      </c>
    </row>
    <row r="53">
      <c r="A53" t="str">
        <f>IFERROR(__xludf.DUMMYFUNCTION("""COMPUTED_VALUE"""),"")</f>
        <v/>
      </c>
      <c r="B53" t="str">
        <f>IFERROR(__xludf.DUMMYFUNCTION("""COMPUTED_VALUE"""),"")</f>
        <v/>
      </c>
      <c r="C53" t="str">
        <f>IFERROR(__xludf.DUMMYFUNCTION("""COMPUTED_VALUE"""),"")</f>
        <v/>
      </c>
      <c r="D53" t="str">
        <f>IFERROR(__xludf.DUMMYFUNCTION("""COMPUTED_VALUE"""),"")</f>
        <v/>
      </c>
      <c r="E53" t="str">
        <f>IFERROR(__xludf.DUMMYFUNCTION("""COMPUTED_VALUE"""),"")</f>
        <v/>
      </c>
      <c r="F53" t="str">
        <f>IFERROR(__xludf.DUMMYFUNCTION("""COMPUTED_VALUE"""),"")</f>
        <v/>
      </c>
      <c r="G53" t="str">
        <f>IFERROR(__xludf.DUMMYFUNCTION("""COMPUTED_VALUE"""),"")</f>
        <v/>
      </c>
      <c r="H53" t="str">
        <f>IFERROR(__xludf.DUMMYFUNCTION("""COMPUTED_VALUE"""),"")</f>
        <v/>
      </c>
      <c r="I53" t="str">
        <f>IFERROR(__xludf.DUMMYFUNCTION("""COMPUTED_VALUE"""),"")</f>
        <v/>
      </c>
      <c r="J53" t="str">
        <f>IFERROR(__xludf.DUMMYFUNCTION("""COMPUTED_VALUE"""),"")</f>
        <v/>
      </c>
      <c r="K53" t="str">
        <f>IFERROR(__xludf.DUMMYFUNCTION("""COMPUTED_VALUE"""),"")</f>
        <v/>
      </c>
      <c r="L53" t="str">
        <f>IFERROR(__xludf.DUMMYFUNCTION("""COMPUTED_VALUE"""),"")</f>
        <v/>
      </c>
      <c r="M53" t="str">
        <f>IFERROR(__xludf.DUMMYFUNCTION("""COMPUTED_VALUE"""),"")</f>
        <v/>
      </c>
      <c r="N53" t="str">
        <f>IFERROR(__xludf.DUMMYFUNCTION("""COMPUTED_VALUE"""),"")</f>
        <v/>
      </c>
      <c r="O53" t="str">
        <f>IFERROR(__xludf.DUMMYFUNCTION("""COMPUTED_VALUE"""),"")</f>
        <v/>
      </c>
      <c r="P53" t="str">
        <f>IFERROR(__xludf.DUMMYFUNCTION("""COMPUTED_VALUE"""),"")</f>
        <v/>
      </c>
      <c r="Q53" t="str">
        <f>IFERROR(__xludf.DUMMYFUNCTION("""COMPUTED_VALUE"""),"")</f>
        <v/>
      </c>
      <c r="R53" t="str">
        <f>IFERROR(__xludf.DUMMYFUNCTION("""COMPUTED_VALUE"""),"")</f>
        <v/>
      </c>
      <c r="S53" t="str">
        <f>IFERROR(__xludf.DUMMYFUNCTION("""COMPUTED_VALUE"""),"")</f>
        <v/>
      </c>
      <c r="T53" t="str">
        <f>IFERROR(__xludf.DUMMYFUNCTION("""COMPUTED_VALUE"""),"")</f>
        <v/>
      </c>
      <c r="U53" t="str">
        <f>IFERROR(__xludf.DUMMYFUNCTION("""COMPUTED_VALUE"""),"")</f>
        <v/>
      </c>
      <c r="V53" t="str">
        <f>IFERROR(__xludf.DUMMYFUNCTION("""COMPUTED_VALUE"""),"")</f>
        <v/>
      </c>
      <c r="W53" t="str">
        <f>IFERROR(__xludf.DUMMYFUNCTION("""COMPUTED_VALUE"""),"")</f>
        <v/>
      </c>
      <c r="X53" t="str">
        <f>IFERROR(__xludf.DUMMYFUNCTION("""COMPUTED_VALUE"""),"")</f>
        <v/>
      </c>
      <c r="Y53" t="str">
        <f>IFERROR(__xludf.DUMMYFUNCTION("""COMPUTED_VALUE"""),"")</f>
        <v/>
      </c>
      <c r="Z53" t="str">
        <f>IFERROR(__xludf.DUMMYFUNCTION("""COMPUTED_VALUE"""),"")</f>
        <v/>
      </c>
      <c r="AA53" t="str">
        <f>IFERROR(__xludf.DUMMYFUNCTION("""COMPUTED_VALUE"""),"")</f>
        <v/>
      </c>
      <c r="AB53" t="str">
        <f>IFERROR(__xludf.DUMMYFUNCTION("""COMPUTED_VALUE"""),"")</f>
        <v/>
      </c>
      <c r="AC53" t="str">
        <f>IFERROR(__xludf.DUMMYFUNCTION("""COMPUTED_VALUE"""),"")</f>
        <v/>
      </c>
      <c r="AD53" t="str">
        <f>IFERROR(__xludf.DUMMYFUNCTION("""COMPUTED_VALUE"""),"")</f>
        <v/>
      </c>
      <c r="AE53" t="str">
        <f>IFERROR(__xludf.DUMMYFUNCTION("""COMPUTED_VALUE"""),"")</f>
        <v/>
      </c>
      <c r="AF53" t="str">
        <f>IFERROR(__xludf.DUMMYFUNCTION("""COMPUTED_VALUE"""),"")</f>
        <v/>
      </c>
      <c r="AG53" t="str">
        <f>IFERROR(__xludf.DUMMYFUNCTION("""COMPUTED_VALUE"""),"")</f>
        <v/>
      </c>
      <c r="AH53" t="str">
        <f>IFERROR(__xludf.DUMMYFUNCTION("""COMPUTED_VALUE"""),"")</f>
        <v/>
      </c>
      <c r="AI53" t="str">
        <f>IFERROR(__xludf.DUMMYFUNCTION("""COMPUTED_VALUE"""),"")</f>
        <v/>
      </c>
      <c r="AJ53" t="str">
        <f>IFERROR(__xludf.DUMMYFUNCTION("""COMPUTED_VALUE"""),"")</f>
        <v/>
      </c>
      <c r="AK53" s="3" t="str">
        <f>IFERROR(__xludf.DUMMYFUNCTION("""COMPUTED_VALUE"""),"")</f>
        <v/>
      </c>
    </row>
    <row r="54">
      <c r="A54" t="str">
        <f>IFERROR(__xludf.DUMMYFUNCTION("""COMPUTED_VALUE"""),"")</f>
        <v/>
      </c>
      <c r="B54" t="str">
        <f>IFERROR(__xludf.DUMMYFUNCTION("""COMPUTED_VALUE"""),"")</f>
        <v/>
      </c>
      <c r="C54" t="str">
        <f>IFERROR(__xludf.DUMMYFUNCTION("""COMPUTED_VALUE"""),"")</f>
        <v/>
      </c>
      <c r="D54" t="str">
        <f>IFERROR(__xludf.DUMMYFUNCTION("""COMPUTED_VALUE"""),"")</f>
        <v/>
      </c>
      <c r="E54" t="str">
        <f>IFERROR(__xludf.DUMMYFUNCTION("""COMPUTED_VALUE"""),"")</f>
        <v/>
      </c>
      <c r="F54" t="str">
        <f>IFERROR(__xludf.DUMMYFUNCTION("""COMPUTED_VALUE"""),"")</f>
        <v/>
      </c>
      <c r="G54" t="str">
        <f>IFERROR(__xludf.DUMMYFUNCTION("""COMPUTED_VALUE"""),"")</f>
        <v/>
      </c>
      <c r="H54" t="str">
        <f>IFERROR(__xludf.DUMMYFUNCTION("""COMPUTED_VALUE"""),"")</f>
        <v/>
      </c>
      <c r="I54" t="str">
        <f>IFERROR(__xludf.DUMMYFUNCTION("""COMPUTED_VALUE"""),"")</f>
        <v/>
      </c>
      <c r="J54" t="str">
        <f>IFERROR(__xludf.DUMMYFUNCTION("""COMPUTED_VALUE"""),"")</f>
        <v/>
      </c>
      <c r="K54" t="str">
        <f>IFERROR(__xludf.DUMMYFUNCTION("""COMPUTED_VALUE"""),"")</f>
        <v/>
      </c>
      <c r="L54" t="str">
        <f>IFERROR(__xludf.DUMMYFUNCTION("""COMPUTED_VALUE"""),"")</f>
        <v/>
      </c>
      <c r="M54" t="str">
        <f>IFERROR(__xludf.DUMMYFUNCTION("""COMPUTED_VALUE"""),"")</f>
        <v/>
      </c>
      <c r="N54" t="str">
        <f>IFERROR(__xludf.DUMMYFUNCTION("""COMPUTED_VALUE"""),"")</f>
        <v/>
      </c>
      <c r="O54" t="str">
        <f>IFERROR(__xludf.DUMMYFUNCTION("""COMPUTED_VALUE"""),"")</f>
        <v/>
      </c>
      <c r="P54" t="str">
        <f>IFERROR(__xludf.DUMMYFUNCTION("""COMPUTED_VALUE"""),"")</f>
        <v/>
      </c>
      <c r="Q54" t="str">
        <f>IFERROR(__xludf.DUMMYFUNCTION("""COMPUTED_VALUE"""),"")</f>
        <v/>
      </c>
      <c r="R54" t="str">
        <f>IFERROR(__xludf.DUMMYFUNCTION("""COMPUTED_VALUE"""),"")</f>
        <v/>
      </c>
      <c r="S54" t="str">
        <f>IFERROR(__xludf.DUMMYFUNCTION("""COMPUTED_VALUE"""),"")</f>
        <v/>
      </c>
      <c r="T54" t="str">
        <f>IFERROR(__xludf.DUMMYFUNCTION("""COMPUTED_VALUE"""),"")</f>
        <v/>
      </c>
      <c r="U54" t="str">
        <f>IFERROR(__xludf.DUMMYFUNCTION("""COMPUTED_VALUE"""),"")</f>
        <v/>
      </c>
      <c r="V54" t="str">
        <f>IFERROR(__xludf.DUMMYFUNCTION("""COMPUTED_VALUE"""),"")</f>
        <v/>
      </c>
      <c r="W54" t="str">
        <f>IFERROR(__xludf.DUMMYFUNCTION("""COMPUTED_VALUE"""),"")</f>
        <v/>
      </c>
      <c r="X54" t="str">
        <f>IFERROR(__xludf.DUMMYFUNCTION("""COMPUTED_VALUE"""),"")</f>
        <v/>
      </c>
      <c r="Y54" t="str">
        <f>IFERROR(__xludf.DUMMYFUNCTION("""COMPUTED_VALUE"""),"")</f>
        <v/>
      </c>
      <c r="Z54" t="str">
        <f>IFERROR(__xludf.DUMMYFUNCTION("""COMPUTED_VALUE"""),"")</f>
        <v/>
      </c>
      <c r="AA54" t="str">
        <f>IFERROR(__xludf.DUMMYFUNCTION("""COMPUTED_VALUE"""),"")</f>
        <v/>
      </c>
      <c r="AB54" t="str">
        <f>IFERROR(__xludf.DUMMYFUNCTION("""COMPUTED_VALUE"""),"")</f>
        <v/>
      </c>
      <c r="AC54" t="str">
        <f>IFERROR(__xludf.DUMMYFUNCTION("""COMPUTED_VALUE"""),"")</f>
        <v/>
      </c>
      <c r="AD54" t="str">
        <f>IFERROR(__xludf.DUMMYFUNCTION("""COMPUTED_VALUE"""),"")</f>
        <v/>
      </c>
      <c r="AE54" t="str">
        <f>IFERROR(__xludf.DUMMYFUNCTION("""COMPUTED_VALUE"""),"")</f>
        <v/>
      </c>
      <c r="AF54" t="str">
        <f>IFERROR(__xludf.DUMMYFUNCTION("""COMPUTED_VALUE"""),"")</f>
        <v/>
      </c>
      <c r="AG54" t="str">
        <f>IFERROR(__xludf.DUMMYFUNCTION("""COMPUTED_VALUE"""),"")</f>
        <v/>
      </c>
      <c r="AH54" t="str">
        <f>IFERROR(__xludf.DUMMYFUNCTION("""COMPUTED_VALUE"""),"")</f>
        <v/>
      </c>
      <c r="AI54" t="str">
        <f>IFERROR(__xludf.DUMMYFUNCTION("""COMPUTED_VALUE"""),"")</f>
        <v/>
      </c>
      <c r="AJ54" t="str">
        <f>IFERROR(__xludf.DUMMYFUNCTION("""COMPUTED_VALUE"""),"")</f>
        <v/>
      </c>
      <c r="AK54" s="3" t="str">
        <f>IFERROR(__xludf.DUMMYFUNCTION("""COMPUTED_VALUE"""),"")</f>
        <v/>
      </c>
    </row>
    <row r="55">
      <c r="A55" t="str">
        <f>IFERROR(__xludf.DUMMYFUNCTION("""COMPUTED_VALUE"""),"")</f>
        <v/>
      </c>
      <c r="B55" t="str">
        <f>IFERROR(__xludf.DUMMYFUNCTION("""COMPUTED_VALUE"""),"")</f>
        <v/>
      </c>
      <c r="C55" t="str">
        <f>IFERROR(__xludf.DUMMYFUNCTION("""COMPUTED_VALUE"""),"")</f>
        <v/>
      </c>
      <c r="D55" t="str">
        <f>IFERROR(__xludf.DUMMYFUNCTION("""COMPUTED_VALUE"""),"")</f>
        <v/>
      </c>
      <c r="E55" t="str">
        <f>IFERROR(__xludf.DUMMYFUNCTION("""COMPUTED_VALUE"""),"")</f>
        <v/>
      </c>
      <c r="F55" t="str">
        <f>IFERROR(__xludf.DUMMYFUNCTION("""COMPUTED_VALUE"""),"")</f>
        <v/>
      </c>
      <c r="G55" t="str">
        <f>IFERROR(__xludf.DUMMYFUNCTION("""COMPUTED_VALUE"""),"")</f>
        <v/>
      </c>
      <c r="H55" t="str">
        <f>IFERROR(__xludf.DUMMYFUNCTION("""COMPUTED_VALUE"""),"")</f>
        <v/>
      </c>
      <c r="I55" t="str">
        <f>IFERROR(__xludf.DUMMYFUNCTION("""COMPUTED_VALUE"""),"")</f>
        <v/>
      </c>
      <c r="J55" t="str">
        <f>IFERROR(__xludf.DUMMYFUNCTION("""COMPUTED_VALUE"""),"")</f>
        <v/>
      </c>
      <c r="K55" t="str">
        <f>IFERROR(__xludf.DUMMYFUNCTION("""COMPUTED_VALUE"""),"")</f>
        <v/>
      </c>
      <c r="L55" t="str">
        <f>IFERROR(__xludf.DUMMYFUNCTION("""COMPUTED_VALUE"""),"")</f>
        <v/>
      </c>
      <c r="M55" t="str">
        <f>IFERROR(__xludf.DUMMYFUNCTION("""COMPUTED_VALUE"""),"")</f>
        <v/>
      </c>
      <c r="N55" t="str">
        <f>IFERROR(__xludf.DUMMYFUNCTION("""COMPUTED_VALUE"""),"")</f>
        <v/>
      </c>
      <c r="O55" t="str">
        <f>IFERROR(__xludf.DUMMYFUNCTION("""COMPUTED_VALUE"""),"")</f>
        <v/>
      </c>
      <c r="P55" t="str">
        <f>IFERROR(__xludf.DUMMYFUNCTION("""COMPUTED_VALUE"""),"")</f>
        <v/>
      </c>
      <c r="Q55" t="str">
        <f>IFERROR(__xludf.DUMMYFUNCTION("""COMPUTED_VALUE"""),"")</f>
        <v/>
      </c>
      <c r="R55" t="str">
        <f>IFERROR(__xludf.DUMMYFUNCTION("""COMPUTED_VALUE"""),"")</f>
        <v/>
      </c>
      <c r="S55" t="str">
        <f>IFERROR(__xludf.DUMMYFUNCTION("""COMPUTED_VALUE"""),"")</f>
        <v/>
      </c>
      <c r="T55" t="str">
        <f>IFERROR(__xludf.DUMMYFUNCTION("""COMPUTED_VALUE"""),"")</f>
        <v/>
      </c>
      <c r="U55" t="str">
        <f>IFERROR(__xludf.DUMMYFUNCTION("""COMPUTED_VALUE"""),"")</f>
        <v/>
      </c>
      <c r="V55" t="str">
        <f>IFERROR(__xludf.DUMMYFUNCTION("""COMPUTED_VALUE"""),"")</f>
        <v/>
      </c>
      <c r="W55" t="str">
        <f>IFERROR(__xludf.DUMMYFUNCTION("""COMPUTED_VALUE"""),"")</f>
        <v/>
      </c>
      <c r="X55" t="str">
        <f>IFERROR(__xludf.DUMMYFUNCTION("""COMPUTED_VALUE"""),"")</f>
        <v/>
      </c>
      <c r="Y55" t="str">
        <f>IFERROR(__xludf.DUMMYFUNCTION("""COMPUTED_VALUE"""),"")</f>
        <v/>
      </c>
      <c r="Z55" t="str">
        <f>IFERROR(__xludf.DUMMYFUNCTION("""COMPUTED_VALUE"""),"")</f>
        <v/>
      </c>
      <c r="AA55" t="str">
        <f>IFERROR(__xludf.DUMMYFUNCTION("""COMPUTED_VALUE"""),"")</f>
        <v/>
      </c>
      <c r="AB55" t="str">
        <f>IFERROR(__xludf.DUMMYFUNCTION("""COMPUTED_VALUE"""),"")</f>
        <v/>
      </c>
      <c r="AC55" t="str">
        <f>IFERROR(__xludf.DUMMYFUNCTION("""COMPUTED_VALUE"""),"")</f>
        <v/>
      </c>
      <c r="AD55" t="str">
        <f>IFERROR(__xludf.DUMMYFUNCTION("""COMPUTED_VALUE"""),"")</f>
        <v/>
      </c>
      <c r="AE55" t="str">
        <f>IFERROR(__xludf.DUMMYFUNCTION("""COMPUTED_VALUE"""),"")</f>
        <v/>
      </c>
      <c r="AF55" t="str">
        <f>IFERROR(__xludf.DUMMYFUNCTION("""COMPUTED_VALUE"""),"")</f>
        <v/>
      </c>
      <c r="AG55" t="str">
        <f>IFERROR(__xludf.DUMMYFUNCTION("""COMPUTED_VALUE"""),"")</f>
        <v/>
      </c>
      <c r="AH55" t="str">
        <f>IFERROR(__xludf.DUMMYFUNCTION("""COMPUTED_VALUE"""),"")</f>
        <v/>
      </c>
      <c r="AI55" t="str">
        <f>IFERROR(__xludf.DUMMYFUNCTION("""COMPUTED_VALUE"""),"")</f>
        <v/>
      </c>
      <c r="AJ55" t="str">
        <f>IFERROR(__xludf.DUMMYFUNCTION("""COMPUTED_VALUE"""),"")</f>
        <v/>
      </c>
      <c r="AK55" s="3" t="str">
        <f>IFERROR(__xludf.DUMMYFUNCTION("""COMPUTED_VALUE"""),"")</f>
        <v/>
      </c>
    </row>
    <row r="56">
      <c r="A56" t="str">
        <f>IFERROR(__xludf.DUMMYFUNCTION("""COMPUTED_VALUE"""),"")</f>
        <v/>
      </c>
      <c r="B56" t="str">
        <f>IFERROR(__xludf.DUMMYFUNCTION("""COMPUTED_VALUE"""),"")</f>
        <v/>
      </c>
      <c r="C56" t="str">
        <f>IFERROR(__xludf.DUMMYFUNCTION("""COMPUTED_VALUE"""),"")</f>
        <v/>
      </c>
      <c r="D56" t="str">
        <f>IFERROR(__xludf.DUMMYFUNCTION("""COMPUTED_VALUE"""),"")</f>
        <v/>
      </c>
      <c r="E56" t="str">
        <f>IFERROR(__xludf.DUMMYFUNCTION("""COMPUTED_VALUE"""),"")</f>
        <v/>
      </c>
      <c r="F56" t="str">
        <f>IFERROR(__xludf.DUMMYFUNCTION("""COMPUTED_VALUE"""),"")</f>
        <v/>
      </c>
      <c r="G56" t="str">
        <f>IFERROR(__xludf.DUMMYFUNCTION("""COMPUTED_VALUE"""),"")</f>
        <v/>
      </c>
      <c r="H56" t="str">
        <f>IFERROR(__xludf.DUMMYFUNCTION("""COMPUTED_VALUE"""),"")</f>
        <v/>
      </c>
      <c r="I56" t="str">
        <f>IFERROR(__xludf.DUMMYFUNCTION("""COMPUTED_VALUE"""),"")</f>
        <v/>
      </c>
      <c r="J56" t="str">
        <f>IFERROR(__xludf.DUMMYFUNCTION("""COMPUTED_VALUE"""),"")</f>
        <v/>
      </c>
      <c r="K56" t="str">
        <f>IFERROR(__xludf.DUMMYFUNCTION("""COMPUTED_VALUE"""),"")</f>
        <v/>
      </c>
      <c r="L56" t="str">
        <f>IFERROR(__xludf.DUMMYFUNCTION("""COMPUTED_VALUE"""),"")</f>
        <v/>
      </c>
      <c r="M56" t="str">
        <f>IFERROR(__xludf.DUMMYFUNCTION("""COMPUTED_VALUE"""),"")</f>
        <v/>
      </c>
      <c r="N56" t="str">
        <f>IFERROR(__xludf.DUMMYFUNCTION("""COMPUTED_VALUE"""),"")</f>
        <v/>
      </c>
      <c r="O56" t="str">
        <f>IFERROR(__xludf.DUMMYFUNCTION("""COMPUTED_VALUE"""),"")</f>
        <v/>
      </c>
      <c r="P56" t="str">
        <f>IFERROR(__xludf.DUMMYFUNCTION("""COMPUTED_VALUE"""),"")</f>
        <v/>
      </c>
      <c r="Q56" t="str">
        <f>IFERROR(__xludf.DUMMYFUNCTION("""COMPUTED_VALUE"""),"")</f>
        <v/>
      </c>
      <c r="R56" t="str">
        <f>IFERROR(__xludf.DUMMYFUNCTION("""COMPUTED_VALUE"""),"")</f>
        <v/>
      </c>
      <c r="S56" t="str">
        <f>IFERROR(__xludf.DUMMYFUNCTION("""COMPUTED_VALUE"""),"")</f>
        <v/>
      </c>
      <c r="T56" t="str">
        <f>IFERROR(__xludf.DUMMYFUNCTION("""COMPUTED_VALUE"""),"")</f>
        <v/>
      </c>
      <c r="U56" t="str">
        <f>IFERROR(__xludf.DUMMYFUNCTION("""COMPUTED_VALUE"""),"")</f>
        <v/>
      </c>
      <c r="V56" t="str">
        <f>IFERROR(__xludf.DUMMYFUNCTION("""COMPUTED_VALUE"""),"")</f>
        <v/>
      </c>
      <c r="W56" t="str">
        <f>IFERROR(__xludf.DUMMYFUNCTION("""COMPUTED_VALUE"""),"")</f>
        <v/>
      </c>
      <c r="X56" t="str">
        <f>IFERROR(__xludf.DUMMYFUNCTION("""COMPUTED_VALUE"""),"")</f>
        <v/>
      </c>
      <c r="Y56" t="str">
        <f>IFERROR(__xludf.DUMMYFUNCTION("""COMPUTED_VALUE"""),"")</f>
        <v/>
      </c>
      <c r="Z56" t="str">
        <f>IFERROR(__xludf.DUMMYFUNCTION("""COMPUTED_VALUE"""),"")</f>
        <v/>
      </c>
      <c r="AA56" t="str">
        <f>IFERROR(__xludf.DUMMYFUNCTION("""COMPUTED_VALUE"""),"")</f>
        <v/>
      </c>
      <c r="AB56" t="str">
        <f>IFERROR(__xludf.DUMMYFUNCTION("""COMPUTED_VALUE"""),"")</f>
        <v/>
      </c>
      <c r="AC56" t="str">
        <f>IFERROR(__xludf.DUMMYFUNCTION("""COMPUTED_VALUE"""),"")</f>
        <v/>
      </c>
      <c r="AD56" t="str">
        <f>IFERROR(__xludf.DUMMYFUNCTION("""COMPUTED_VALUE"""),"")</f>
        <v/>
      </c>
      <c r="AE56" t="str">
        <f>IFERROR(__xludf.DUMMYFUNCTION("""COMPUTED_VALUE"""),"")</f>
        <v/>
      </c>
      <c r="AF56" t="str">
        <f>IFERROR(__xludf.DUMMYFUNCTION("""COMPUTED_VALUE"""),"")</f>
        <v/>
      </c>
      <c r="AG56" t="str">
        <f>IFERROR(__xludf.DUMMYFUNCTION("""COMPUTED_VALUE"""),"")</f>
        <v/>
      </c>
      <c r="AH56" t="str">
        <f>IFERROR(__xludf.DUMMYFUNCTION("""COMPUTED_VALUE"""),"")</f>
        <v/>
      </c>
      <c r="AI56" t="str">
        <f>IFERROR(__xludf.DUMMYFUNCTION("""COMPUTED_VALUE"""),"")</f>
        <v/>
      </c>
      <c r="AJ56" t="str">
        <f>IFERROR(__xludf.DUMMYFUNCTION("""COMPUTED_VALUE"""),"")</f>
        <v/>
      </c>
      <c r="AK56" s="3" t="str">
        <f>IFERROR(__xludf.DUMMYFUNCTION("""COMPUTED_VALUE"""),"")</f>
        <v/>
      </c>
    </row>
    <row r="57">
      <c r="A57" t="str">
        <f>IFERROR(__xludf.DUMMYFUNCTION("""COMPUTED_VALUE"""),"")</f>
        <v/>
      </c>
      <c r="B57" t="str">
        <f>IFERROR(__xludf.DUMMYFUNCTION("""COMPUTED_VALUE"""),"")</f>
        <v/>
      </c>
      <c r="C57" t="str">
        <f>IFERROR(__xludf.DUMMYFUNCTION("""COMPUTED_VALUE"""),"")</f>
        <v/>
      </c>
      <c r="D57" t="str">
        <f>IFERROR(__xludf.DUMMYFUNCTION("""COMPUTED_VALUE"""),"")</f>
        <v/>
      </c>
      <c r="E57" t="str">
        <f>IFERROR(__xludf.DUMMYFUNCTION("""COMPUTED_VALUE"""),"")</f>
        <v/>
      </c>
      <c r="F57" t="str">
        <f>IFERROR(__xludf.DUMMYFUNCTION("""COMPUTED_VALUE"""),"")</f>
        <v/>
      </c>
      <c r="G57" t="str">
        <f>IFERROR(__xludf.DUMMYFUNCTION("""COMPUTED_VALUE"""),"")</f>
        <v/>
      </c>
      <c r="H57" t="str">
        <f>IFERROR(__xludf.DUMMYFUNCTION("""COMPUTED_VALUE"""),"")</f>
        <v/>
      </c>
      <c r="I57" t="str">
        <f>IFERROR(__xludf.DUMMYFUNCTION("""COMPUTED_VALUE"""),"")</f>
        <v/>
      </c>
      <c r="J57" t="str">
        <f>IFERROR(__xludf.DUMMYFUNCTION("""COMPUTED_VALUE"""),"")</f>
        <v/>
      </c>
      <c r="K57" t="str">
        <f>IFERROR(__xludf.DUMMYFUNCTION("""COMPUTED_VALUE"""),"")</f>
        <v/>
      </c>
      <c r="L57" t="str">
        <f>IFERROR(__xludf.DUMMYFUNCTION("""COMPUTED_VALUE"""),"")</f>
        <v/>
      </c>
      <c r="M57" t="str">
        <f>IFERROR(__xludf.DUMMYFUNCTION("""COMPUTED_VALUE"""),"")</f>
        <v/>
      </c>
      <c r="N57" t="str">
        <f>IFERROR(__xludf.DUMMYFUNCTION("""COMPUTED_VALUE"""),"")</f>
        <v/>
      </c>
      <c r="O57" t="str">
        <f>IFERROR(__xludf.DUMMYFUNCTION("""COMPUTED_VALUE"""),"")</f>
        <v/>
      </c>
      <c r="P57" t="str">
        <f>IFERROR(__xludf.DUMMYFUNCTION("""COMPUTED_VALUE"""),"")</f>
        <v/>
      </c>
      <c r="Q57" t="str">
        <f>IFERROR(__xludf.DUMMYFUNCTION("""COMPUTED_VALUE"""),"")</f>
        <v/>
      </c>
      <c r="R57" t="str">
        <f>IFERROR(__xludf.DUMMYFUNCTION("""COMPUTED_VALUE"""),"")</f>
        <v/>
      </c>
      <c r="S57" t="str">
        <f>IFERROR(__xludf.DUMMYFUNCTION("""COMPUTED_VALUE"""),"")</f>
        <v/>
      </c>
      <c r="T57" t="str">
        <f>IFERROR(__xludf.DUMMYFUNCTION("""COMPUTED_VALUE"""),"")</f>
        <v/>
      </c>
      <c r="U57" t="str">
        <f>IFERROR(__xludf.DUMMYFUNCTION("""COMPUTED_VALUE"""),"")</f>
        <v/>
      </c>
      <c r="V57" t="str">
        <f>IFERROR(__xludf.DUMMYFUNCTION("""COMPUTED_VALUE"""),"")</f>
        <v/>
      </c>
      <c r="W57" t="str">
        <f>IFERROR(__xludf.DUMMYFUNCTION("""COMPUTED_VALUE"""),"")</f>
        <v/>
      </c>
      <c r="X57" t="str">
        <f>IFERROR(__xludf.DUMMYFUNCTION("""COMPUTED_VALUE"""),"")</f>
        <v/>
      </c>
      <c r="Y57" t="str">
        <f>IFERROR(__xludf.DUMMYFUNCTION("""COMPUTED_VALUE"""),"")</f>
        <v/>
      </c>
      <c r="Z57" t="str">
        <f>IFERROR(__xludf.DUMMYFUNCTION("""COMPUTED_VALUE"""),"")</f>
        <v/>
      </c>
      <c r="AA57" t="str">
        <f>IFERROR(__xludf.DUMMYFUNCTION("""COMPUTED_VALUE"""),"")</f>
        <v/>
      </c>
      <c r="AB57" t="str">
        <f>IFERROR(__xludf.DUMMYFUNCTION("""COMPUTED_VALUE"""),"")</f>
        <v/>
      </c>
      <c r="AC57" t="str">
        <f>IFERROR(__xludf.DUMMYFUNCTION("""COMPUTED_VALUE"""),"")</f>
        <v/>
      </c>
      <c r="AD57" t="str">
        <f>IFERROR(__xludf.DUMMYFUNCTION("""COMPUTED_VALUE"""),"")</f>
        <v/>
      </c>
      <c r="AE57" t="str">
        <f>IFERROR(__xludf.DUMMYFUNCTION("""COMPUTED_VALUE"""),"")</f>
        <v/>
      </c>
      <c r="AF57" t="str">
        <f>IFERROR(__xludf.DUMMYFUNCTION("""COMPUTED_VALUE"""),"")</f>
        <v/>
      </c>
      <c r="AG57" t="str">
        <f>IFERROR(__xludf.DUMMYFUNCTION("""COMPUTED_VALUE"""),"")</f>
        <v/>
      </c>
      <c r="AH57" t="str">
        <f>IFERROR(__xludf.DUMMYFUNCTION("""COMPUTED_VALUE"""),"")</f>
        <v/>
      </c>
      <c r="AI57" t="str">
        <f>IFERROR(__xludf.DUMMYFUNCTION("""COMPUTED_VALUE"""),"")</f>
        <v/>
      </c>
      <c r="AJ57" t="str">
        <f>IFERROR(__xludf.DUMMYFUNCTION("""COMPUTED_VALUE"""),"")</f>
        <v/>
      </c>
      <c r="AK57" s="3" t="str">
        <f>IFERROR(__xludf.DUMMYFUNCTION("""COMPUTED_VALUE"""),"")</f>
        <v/>
      </c>
    </row>
    <row r="58">
      <c r="A58" t="str">
        <f>IFERROR(__xludf.DUMMYFUNCTION("""COMPUTED_VALUE"""),"")</f>
        <v/>
      </c>
      <c r="B58" t="str">
        <f>IFERROR(__xludf.DUMMYFUNCTION("""COMPUTED_VALUE"""),"")</f>
        <v/>
      </c>
      <c r="C58" t="str">
        <f>IFERROR(__xludf.DUMMYFUNCTION("""COMPUTED_VALUE"""),"")</f>
        <v/>
      </c>
      <c r="D58" t="str">
        <f>IFERROR(__xludf.DUMMYFUNCTION("""COMPUTED_VALUE"""),"")</f>
        <v/>
      </c>
      <c r="E58" t="str">
        <f>IFERROR(__xludf.DUMMYFUNCTION("""COMPUTED_VALUE"""),"")</f>
        <v/>
      </c>
      <c r="F58" t="str">
        <f>IFERROR(__xludf.DUMMYFUNCTION("""COMPUTED_VALUE"""),"")</f>
        <v/>
      </c>
      <c r="G58" t="str">
        <f>IFERROR(__xludf.DUMMYFUNCTION("""COMPUTED_VALUE"""),"")</f>
        <v/>
      </c>
      <c r="H58" t="str">
        <f>IFERROR(__xludf.DUMMYFUNCTION("""COMPUTED_VALUE"""),"")</f>
        <v/>
      </c>
      <c r="I58" t="str">
        <f>IFERROR(__xludf.DUMMYFUNCTION("""COMPUTED_VALUE"""),"")</f>
        <v/>
      </c>
      <c r="J58" t="str">
        <f>IFERROR(__xludf.DUMMYFUNCTION("""COMPUTED_VALUE"""),"")</f>
        <v/>
      </c>
      <c r="K58" t="str">
        <f>IFERROR(__xludf.DUMMYFUNCTION("""COMPUTED_VALUE"""),"")</f>
        <v/>
      </c>
      <c r="L58" t="str">
        <f>IFERROR(__xludf.DUMMYFUNCTION("""COMPUTED_VALUE"""),"")</f>
        <v/>
      </c>
      <c r="M58" t="str">
        <f>IFERROR(__xludf.DUMMYFUNCTION("""COMPUTED_VALUE"""),"")</f>
        <v/>
      </c>
      <c r="N58" t="str">
        <f>IFERROR(__xludf.DUMMYFUNCTION("""COMPUTED_VALUE"""),"")</f>
        <v/>
      </c>
      <c r="O58" t="str">
        <f>IFERROR(__xludf.DUMMYFUNCTION("""COMPUTED_VALUE"""),"")</f>
        <v/>
      </c>
      <c r="P58" t="str">
        <f>IFERROR(__xludf.DUMMYFUNCTION("""COMPUTED_VALUE"""),"")</f>
        <v/>
      </c>
      <c r="Q58" t="str">
        <f>IFERROR(__xludf.DUMMYFUNCTION("""COMPUTED_VALUE"""),"")</f>
        <v/>
      </c>
      <c r="R58" t="str">
        <f>IFERROR(__xludf.DUMMYFUNCTION("""COMPUTED_VALUE"""),"")</f>
        <v/>
      </c>
      <c r="S58" t="str">
        <f>IFERROR(__xludf.DUMMYFUNCTION("""COMPUTED_VALUE"""),"")</f>
        <v/>
      </c>
      <c r="T58" t="str">
        <f>IFERROR(__xludf.DUMMYFUNCTION("""COMPUTED_VALUE"""),"")</f>
        <v/>
      </c>
      <c r="U58" t="str">
        <f>IFERROR(__xludf.DUMMYFUNCTION("""COMPUTED_VALUE"""),"")</f>
        <v/>
      </c>
      <c r="V58" t="str">
        <f>IFERROR(__xludf.DUMMYFUNCTION("""COMPUTED_VALUE"""),"")</f>
        <v/>
      </c>
      <c r="W58" t="str">
        <f>IFERROR(__xludf.DUMMYFUNCTION("""COMPUTED_VALUE"""),"")</f>
        <v/>
      </c>
      <c r="X58" t="str">
        <f>IFERROR(__xludf.DUMMYFUNCTION("""COMPUTED_VALUE"""),"")</f>
        <v/>
      </c>
      <c r="Y58" t="str">
        <f>IFERROR(__xludf.DUMMYFUNCTION("""COMPUTED_VALUE"""),"")</f>
        <v/>
      </c>
      <c r="Z58" t="str">
        <f>IFERROR(__xludf.DUMMYFUNCTION("""COMPUTED_VALUE"""),"")</f>
        <v/>
      </c>
      <c r="AA58" t="str">
        <f>IFERROR(__xludf.DUMMYFUNCTION("""COMPUTED_VALUE"""),"")</f>
        <v/>
      </c>
      <c r="AB58" t="str">
        <f>IFERROR(__xludf.DUMMYFUNCTION("""COMPUTED_VALUE"""),"")</f>
        <v/>
      </c>
      <c r="AC58" t="str">
        <f>IFERROR(__xludf.DUMMYFUNCTION("""COMPUTED_VALUE"""),"")</f>
        <v/>
      </c>
      <c r="AD58" t="str">
        <f>IFERROR(__xludf.DUMMYFUNCTION("""COMPUTED_VALUE"""),"")</f>
        <v/>
      </c>
      <c r="AE58" t="str">
        <f>IFERROR(__xludf.DUMMYFUNCTION("""COMPUTED_VALUE"""),"")</f>
        <v/>
      </c>
      <c r="AF58" t="str">
        <f>IFERROR(__xludf.DUMMYFUNCTION("""COMPUTED_VALUE"""),"")</f>
        <v/>
      </c>
      <c r="AG58" t="str">
        <f>IFERROR(__xludf.DUMMYFUNCTION("""COMPUTED_VALUE"""),"")</f>
        <v/>
      </c>
      <c r="AH58" t="str">
        <f>IFERROR(__xludf.DUMMYFUNCTION("""COMPUTED_VALUE"""),"")</f>
        <v/>
      </c>
      <c r="AI58" t="str">
        <f>IFERROR(__xludf.DUMMYFUNCTION("""COMPUTED_VALUE"""),"")</f>
        <v/>
      </c>
      <c r="AJ58" t="str">
        <f>IFERROR(__xludf.DUMMYFUNCTION("""COMPUTED_VALUE"""),"")</f>
        <v/>
      </c>
      <c r="AK58" s="3" t="str">
        <f>IFERROR(__xludf.DUMMYFUNCTION("""COMPUTED_VALUE"""),"")</f>
        <v/>
      </c>
    </row>
    <row r="59">
      <c r="A59" t="str">
        <f>IFERROR(__xludf.DUMMYFUNCTION("""COMPUTED_VALUE"""),"")</f>
        <v/>
      </c>
      <c r="B59" t="str">
        <f>IFERROR(__xludf.DUMMYFUNCTION("""COMPUTED_VALUE"""),"")</f>
        <v/>
      </c>
      <c r="C59" t="str">
        <f>IFERROR(__xludf.DUMMYFUNCTION("""COMPUTED_VALUE"""),"")</f>
        <v/>
      </c>
      <c r="D59" t="str">
        <f>IFERROR(__xludf.DUMMYFUNCTION("""COMPUTED_VALUE"""),"")</f>
        <v/>
      </c>
      <c r="E59" t="str">
        <f>IFERROR(__xludf.DUMMYFUNCTION("""COMPUTED_VALUE"""),"")</f>
        <v/>
      </c>
      <c r="F59" t="str">
        <f>IFERROR(__xludf.DUMMYFUNCTION("""COMPUTED_VALUE"""),"")</f>
        <v/>
      </c>
      <c r="G59" t="str">
        <f>IFERROR(__xludf.DUMMYFUNCTION("""COMPUTED_VALUE"""),"")</f>
        <v/>
      </c>
      <c r="H59" t="str">
        <f>IFERROR(__xludf.DUMMYFUNCTION("""COMPUTED_VALUE"""),"")</f>
        <v/>
      </c>
      <c r="I59" t="str">
        <f>IFERROR(__xludf.DUMMYFUNCTION("""COMPUTED_VALUE"""),"")</f>
        <v/>
      </c>
      <c r="J59" t="str">
        <f>IFERROR(__xludf.DUMMYFUNCTION("""COMPUTED_VALUE"""),"")</f>
        <v/>
      </c>
      <c r="K59" t="str">
        <f>IFERROR(__xludf.DUMMYFUNCTION("""COMPUTED_VALUE"""),"")</f>
        <v/>
      </c>
      <c r="L59" t="str">
        <f>IFERROR(__xludf.DUMMYFUNCTION("""COMPUTED_VALUE"""),"")</f>
        <v/>
      </c>
      <c r="M59" t="str">
        <f>IFERROR(__xludf.DUMMYFUNCTION("""COMPUTED_VALUE"""),"")</f>
        <v/>
      </c>
      <c r="N59" t="str">
        <f>IFERROR(__xludf.DUMMYFUNCTION("""COMPUTED_VALUE"""),"")</f>
        <v/>
      </c>
      <c r="O59" t="str">
        <f>IFERROR(__xludf.DUMMYFUNCTION("""COMPUTED_VALUE"""),"")</f>
        <v/>
      </c>
      <c r="P59" t="str">
        <f>IFERROR(__xludf.DUMMYFUNCTION("""COMPUTED_VALUE"""),"")</f>
        <v/>
      </c>
      <c r="Q59" t="str">
        <f>IFERROR(__xludf.DUMMYFUNCTION("""COMPUTED_VALUE"""),"")</f>
        <v/>
      </c>
      <c r="R59" t="str">
        <f>IFERROR(__xludf.DUMMYFUNCTION("""COMPUTED_VALUE"""),"")</f>
        <v/>
      </c>
      <c r="S59" t="str">
        <f>IFERROR(__xludf.DUMMYFUNCTION("""COMPUTED_VALUE"""),"")</f>
        <v/>
      </c>
      <c r="T59" t="str">
        <f>IFERROR(__xludf.DUMMYFUNCTION("""COMPUTED_VALUE"""),"")</f>
        <v/>
      </c>
      <c r="U59" t="str">
        <f>IFERROR(__xludf.DUMMYFUNCTION("""COMPUTED_VALUE"""),"")</f>
        <v/>
      </c>
      <c r="V59" t="str">
        <f>IFERROR(__xludf.DUMMYFUNCTION("""COMPUTED_VALUE"""),"")</f>
        <v/>
      </c>
      <c r="W59" t="str">
        <f>IFERROR(__xludf.DUMMYFUNCTION("""COMPUTED_VALUE"""),"")</f>
        <v/>
      </c>
      <c r="X59" t="str">
        <f>IFERROR(__xludf.DUMMYFUNCTION("""COMPUTED_VALUE"""),"")</f>
        <v/>
      </c>
      <c r="Y59" t="str">
        <f>IFERROR(__xludf.DUMMYFUNCTION("""COMPUTED_VALUE"""),"")</f>
        <v/>
      </c>
      <c r="Z59" t="str">
        <f>IFERROR(__xludf.DUMMYFUNCTION("""COMPUTED_VALUE"""),"")</f>
        <v/>
      </c>
      <c r="AA59" t="str">
        <f>IFERROR(__xludf.DUMMYFUNCTION("""COMPUTED_VALUE"""),"")</f>
        <v/>
      </c>
      <c r="AB59" t="str">
        <f>IFERROR(__xludf.DUMMYFUNCTION("""COMPUTED_VALUE"""),"")</f>
        <v/>
      </c>
      <c r="AC59" t="str">
        <f>IFERROR(__xludf.DUMMYFUNCTION("""COMPUTED_VALUE"""),"")</f>
        <v/>
      </c>
      <c r="AD59" t="str">
        <f>IFERROR(__xludf.DUMMYFUNCTION("""COMPUTED_VALUE"""),"")</f>
        <v/>
      </c>
      <c r="AE59" t="str">
        <f>IFERROR(__xludf.DUMMYFUNCTION("""COMPUTED_VALUE"""),"")</f>
        <v/>
      </c>
      <c r="AF59" t="str">
        <f>IFERROR(__xludf.DUMMYFUNCTION("""COMPUTED_VALUE"""),"")</f>
        <v/>
      </c>
      <c r="AG59" t="str">
        <f>IFERROR(__xludf.DUMMYFUNCTION("""COMPUTED_VALUE"""),"")</f>
        <v/>
      </c>
      <c r="AH59" t="str">
        <f>IFERROR(__xludf.DUMMYFUNCTION("""COMPUTED_VALUE"""),"")</f>
        <v/>
      </c>
      <c r="AI59" t="str">
        <f>IFERROR(__xludf.DUMMYFUNCTION("""COMPUTED_VALUE"""),"")</f>
        <v/>
      </c>
      <c r="AJ59" t="str">
        <f>IFERROR(__xludf.DUMMYFUNCTION("""COMPUTED_VALUE"""),"")</f>
        <v/>
      </c>
      <c r="AK59" s="3" t="str">
        <f>IFERROR(__xludf.DUMMYFUNCTION("""COMPUTED_VALUE"""),"")</f>
        <v/>
      </c>
    </row>
    <row r="60">
      <c r="A60" t="str">
        <f>IFERROR(__xludf.DUMMYFUNCTION("""COMPUTED_VALUE"""),"")</f>
        <v/>
      </c>
      <c r="B60" t="str">
        <f>IFERROR(__xludf.DUMMYFUNCTION("""COMPUTED_VALUE"""),"")</f>
        <v/>
      </c>
      <c r="C60" t="str">
        <f>IFERROR(__xludf.DUMMYFUNCTION("""COMPUTED_VALUE"""),"")</f>
        <v/>
      </c>
      <c r="D60" t="str">
        <f>IFERROR(__xludf.DUMMYFUNCTION("""COMPUTED_VALUE"""),"")</f>
        <v/>
      </c>
      <c r="E60" t="str">
        <f>IFERROR(__xludf.DUMMYFUNCTION("""COMPUTED_VALUE"""),"")</f>
        <v/>
      </c>
      <c r="F60" t="str">
        <f>IFERROR(__xludf.DUMMYFUNCTION("""COMPUTED_VALUE"""),"")</f>
        <v/>
      </c>
      <c r="G60" t="str">
        <f>IFERROR(__xludf.DUMMYFUNCTION("""COMPUTED_VALUE"""),"")</f>
        <v/>
      </c>
      <c r="H60" t="str">
        <f>IFERROR(__xludf.DUMMYFUNCTION("""COMPUTED_VALUE"""),"")</f>
        <v/>
      </c>
      <c r="I60" t="str">
        <f>IFERROR(__xludf.DUMMYFUNCTION("""COMPUTED_VALUE"""),"")</f>
        <v/>
      </c>
      <c r="J60" t="str">
        <f>IFERROR(__xludf.DUMMYFUNCTION("""COMPUTED_VALUE"""),"")</f>
        <v/>
      </c>
      <c r="K60" t="str">
        <f>IFERROR(__xludf.DUMMYFUNCTION("""COMPUTED_VALUE"""),"")</f>
        <v/>
      </c>
      <c r="L60" t="str">
        <f>IFERROR(__xludf.DUMMYFUNCTION("""COMPUTED_VALUE"""),"")</f>
        <v/>
      </c>
      <c r="M60" t="str">
        <f>IFERROR(__xludf.DUMMYFUNCTION("""COMPUTED_VALUE"""),"")</f>
        <v/>
      </c>
      <c r="N60" t="str">
        <f>IFERROR(__xludf.DUMMYFUNCTION("""COMPUTED_VALUE"""),"")</f>
        <v/>
      </c>
      <c r="O60" t="str">
        <f>IFERROR(__xludf.DUMMYFUNCTION("""COMPUTED_VALUE"""),"")</f>
        <v/>
      </c>
      <c r="P60" t="str">
        <f>IFERROR(__xludf.DUMMYFUNCTION("""COMPUTED_VALUE"""),"")</f>
        <v/>
      </c>
      <c r="Q60" t="str">
        <f>IFERROR(__xludf.DUMMYFUNCTION("""COMPUTED_VALUE"""),"")</f>
        <v/>
      </c>
      <c r="R60" t="str">
        <f>IFERROR(__xludf.DUMMYFUNCTION("""COMPUTED_VALUE"""),"")</f>
        <v/>
      </c>
      <c r="S60" t="str">
        <f>IFERROR(__xludf.DUMMYFUNCTION("""COMPUTED_VALUE"""),"")</f>
        <v/>
      </c>
      <c r="T60" t="str">
        <f>IFERROR(__xludf.DUMMYFUNCTION("""COMPUTED_VALUE"""),"")</f>
        <v/>
      </c>
      <c r="U60" t="str">
        <f>IFERROR(__xludf.DUMMYFUNCTION("""COMPUTED_VALUE"""),"")</f>
        <v/>
      </c>
      <c r="V60" t="str">
        <f>IFERROR(__xludf.DUMMYFUNCTION("""COMPUTED_VALUE"""),"")</f>
        <v/>
      </c>
      <c r="W60" t="str">
        <f>IFERROR(__xludf.DUMMYFUNCTION("""COMPUTED_VALUE"""),"")</f>
        <v/>
      </c>
      <c r="X60" t="str">
        <f>IFERROR(__xludf.DUMMYFUNCTION("""COMPUTED_VALUE"""),"")</f>
        <v/>
      </c>
      <c r="Y60" t="str">
        <f>IFERROR(__xludf.DUMMYFUNCTION("""COMPUTED_VALUE"""),"")</f>
        <v/>
      </c>
      <c r="Z60" t="str">
        <f>IFERROR(__xludf.DUMMYFUNCTION("""COMPUTED_VALUE"""),"")</f>
        <v/>
      </c>
      <c r="AA60" t="str">
        <f>IFERROR(__xludf.DUMMYFUNCTION("""COMPUTED_VALUE"""),"")</f>
        <v/>
      </c>
      <c r="AB60" t="str">
        <f>IFERROR(__xludf.DUMMYFUNCTION("""COMPUTED_VALUE"""),"")</f>
        <v/>
      </c>
      <c r="AC60" t="str">
        <f>IFERROR(__xludf.DUMMYFUNCTION("""COMPUTED_VALUE"""),"")</f>
        <v/>
      </c>
      <c r="AD60" t="str">
        <f>IFERROR(__xludf.DUMMYFUNCTION("""COMPUTED_VALUE"""),"")</f>
        <v/>
      </c>
      <c r="AE60" t="str">
        <f>IFERROR(__xludf.DUMMYFUNCTION("""COMPUTED_VALUE"""),"")</f>
        <v/>
      </c>
      <c r="AF60" t="str">
        <f>IFERROR(__xludf.DUMMYFUNCTION("""COMPUTED_VALUE"""),"")</f>
        <v/>
      </c>
      <c r="AG60" t="str">
        <f>IFERROR(__xludf.DUMMYFUNCTION("""COMPUTED_VALUE"""),"")</f>
        <v/>
      </c>
      <c r="AH60" t="str">
        <f>IFERROR(__xludf.DUMMYFUNCTION("""COMPUTED_VALUE"""),"")</f>
        <v/>
      </c>
      <c r="AI60" t="str">
        <f>IFERROR(__xludf.DUMMYFUNCTION("""COMPUTED_VALUE"""),"")</f>
        <v/>
      </c>
      <c r="AJ60" t="str">
        <f>IFERROR(__xludf.DUMMYFUNCTION("""COMPUTED_VALUE"""),"")</f>
        <v/>
      </c>
      <c r="AK60" s="3" t="str">
        <f>IFERROR(__xludf.DUMMYFUNCTION("""COMPUTED_VALUE"""),"")</f>
        <v/>
      </c>
    </row>
    <row r="61">
      <c r="A61" t="str">
        <f>IFERROR(__xludf.DUMMYFUNCTION("""COMPUTED_VALUE"""),"")</f>
        <v/>
      </c>
      <c r="B61" t="str">
        <f>IFERROR(__xludf.DUMMYFUNCTION("""COMPUTED_VALUE"""),"")</f>
        <v/>
      </c>
      <c r="C61" t="str">
        <f>IFERROR(__xludf.DUMMYFUNCTION("""COMPUTED_VALUE"""),"")</f>
        <v/>
      </c>
      <c r="D61" t="str">
        <f>IFERROR(__xludf.DUMMYFUNCTION("""COMPUTED_VALUE"""),"")</f>
        <v/>
      </c>
      <c r="E61" t="str">
        <f>IFERROR(__xludf.DUMMYFUNCTION("""COMPUTED_VALUE"""),"")</f>
        <v/>
      </c>
      <c r="F61" t="str">
        <f>IFERROR(__xludf.DUMMYFUNCTION("""COMPUTED_VALUE"""),"")</f>
        <v/>
      </c>
      <c r="G61" t="str">
        <f>IFERROR(__xludf.DUMMYFUNCTION("""COMPUTED_VALUE"""),"")</f>
        <v/>
      </c>
      <c r="H61" t="str">
        <f>IFERROR(__xludf.DUMMYFUNCTION("""COMPUTED_VALUE"""),"")</f>
        <v/>
      </c>
      <c r="I61" t="str">
        <f>IFERROR(__xludf.DUMMYFUNCTION("""COMPUTED_VALUE"""),"")</f>
        <v/>
      </c>
      <c r="J61" t="str">
        <f>IFERROR(__xludf.DUMMYFUNCTION("""COMPUTED_VALUE"""),"")</f>
        <v/>
      </c>
      <c r="K61" t="str">
        <f>IFERROR(__xludf.DUMMYFUNCTION("""COMPUTED_VALUE"""),"")</f>
        <v/>
      </c>
      <c r="L61" t="str">
        <f>IFERROR(__xludf.DUMMYFUNCTION("""COMPUTED_VALUE"""),"")</f>
        <v/>
      </c>
      <c r="M61" t="str">
        <f>IFERROR(__xludf.DUMMYFUNCTION("""COMPUTED_VALUE"""),"")</f>
        <v/>
      </c>
      <c r="N61" t="str">
        <f>IFERROR(__xludf.DUMMYFUNCTION("""COMPUTED_VALUE"""),"")</f>
        <v/>
      </c>
      <c r="O61" t="str">
        <f>IFERROR(__xludf.DUMMYFUNCTION("""COMPUTED_VALUE"""),"")</f>
        <v/>
      </c>
      <c r="P61" t="str">
        <f>IFERROR(__xludf.DUMMYFUNCTION("""COMPUTED_VALUE"""),"")</f>
        <v/>
      </c>
      <c r="Q61" t="str">
        <f>IFERROR(__xludf.DUMMYFUNCTION("""COMPUTED_VALUE"""),"")</f>
        <v/>
      </c>
      <c r="R61" t="str">
        <f>IFERROR(__xludf.DUMMYFUNCTION("""COMPUTED_VALUE"""),"")</f>
        <v/>
      </c>
      <c r="S61" t="str">
        <f>IFERROR(__xludf.DUMMYFUNCTION("""COMPUTED_VALUE"""),"")</f>
        <v/>
      </c>
      <c r="T61" t="str">
        <f>IFERROR(__xludf.DUMMYFUNCTION("""COMPUTED_VALUE"""),"")</f>
        <v/>
      </c>
      <c r="U61" t="str">
        <f>IFERROR(__xludf.DUMMYFUNCTION("""COMPUTED_VALUE"""),"")</f>
        <v/>
      </c>
      <c r="V61" t="str">
        <f>IFERROR(__xludf.DUMMYFUNCTION("""COMPUTED_VALUE"""),"")</f>
        <v/>
      </c>
      <c r="W61" t="str">
        <f>IFERROR(__xludf.DUMMYFUNCTION("""COMPUTED_VALUE"""),"")</f>
        <v/>
      </c>
      <c r="X61" t="str">
        <f>IFERROR(__xludf.DUMMYFUNCTION("""COMPUTED_VALUE"""),"")</f>
        <v/>
      </c>
      <c r="Y61" t="str">
        <f>IFERROR(__xludf.DUMMYFUNCTION("""COMPUTED_VALUE"""),"")</f>
        <v/>
      </c>
      <c r="Z61" t="str">
        <f>IFERROR(__xludf.DUMMYFUNCTION("""COMPUTED_VALUE"""),"")</f>
        <v/>
      </c>
      <c r="AA61" t="str">
        <f>IFERROR(__xludf.DUMMYFUNCTION("""COMPUTED_VALUE"""),"")</f>
        <v/>
      </c>
      <c r="AB61" t="str">
        <f>IFERROR(__xludf.DUMMYFUNCTION("""COMPUTED_VALUE"""),"")</f>
        <v/>
      </c>
      <c r="AC61" t="str">
        <f>IFERROR(__xludf.DUMMYFUNCTION("""COMPUTED_VALUE"""),"")</f>
        <v/>
      </c>
      <c r="AD61" t="str">
        <f>IFERROR(__xludf.DUMMYFUNCTION("""COMPUTED_VALUE"""),"")</f>
        <v/>
      </c>
      <c r="AE61" t="str">
        <f>IFERROR(__xludf.DUMMYFUNCTION("""COMPUTED_VALUE"""),"")</f>
        <v/>
      </c>
      <c r="AF61" t="str">
        <f>IFERROR(__xludf.DUMMYFUNCTION("""COMPUTED_VALUE"""),"")</f>
        <v/>
      </c>
      <c r="AG61" t="str">
        <f>IFERROR(__xludf.DUMMYFUNCTION("""COMPUTED_VALUE"""),"")</f>
        <v/>
      </c>
      <c r="AH61" t="str">
        <f>IFERROR(__xludf.DUMMYFUNCTION("""COMPUTED_VALUE"""),"")</f>
        <v/>
      </c>
      <c r="AI61" t="str">
        <f>IFERROR(__xludf.DUMMYFUNCTION("""COMPUTED_VALUE"""),"")</f>
        <v/>
      </c>
      <c r="AJ61" t="str">
        <f>IFERROR(__xludf.DUMMYFUNCTION("""COMPUTED_VALUE"""),"")</f>
        <v/>
      </c>
      <c r="AK61" s="3" t="str">
        <f>IFERROR(__xludf.DUMMYFUNCTION("""COMPUTED_VALUE"""),"")</f>
        <v/>
      </c>
    </row>
    <row r="62">
      <c r="A62" t="str">
        <f>IFERROR(__xludf.DUMMYFUNCTION("""COMPUTED_VALUE"""),"")</f>
        <v/>
      </c>
      <c r="B62" t="str">
        <f>IFERROR(__xludf.DUMMYFUNCTION("""COMPUTED_VALUE"""),"")</f>
        <v/>
      </c>
      <c r="C62" t="str">
        <f>IFERROR(__xludf.DUMMYFUNCTION("""COMPUTED_VALUE"""),"")</f>
        <v/>
      </c>
      <c r="D62" t="str">
        <f>IFERROR(__xludf.DUMMYFUNCTION("""COMPUTED_VALUE"""),"")</f>
        <v/>
      </c>
      <c r="E62" t="str">
        <f>IFERROR(__xludf.DUMMYFUNCTION("""COMPUTED_VALUE"""),"")</f>
        <v/>
      </c>
      <c r="F62" t="str">
        <f>IFERROR(__xludf.DUMMYFUNCTION("""COMPUTED_VALUE"""),"")</f>
        <v/>
      </c>
      <c r="G62" t="str">
        <f>IFERROR(__xludf.DUMMYFUNCTION("""COMPUTED_VALUE"""),"")</f>
        <v/>
      </c>
      <c r="H62" t="str">
        <f>IFERROR(__xludf.DUMMYFUNCTION("""COMPUTED_VALUE"""),"")</f>
        <v/>
      </c>
      <c r="I62" t="str">
        <f>IFERROR(__xludf.DUMMYFUNCTION("""COMPUTED_VALUE"""),"")</f>
        <v/>
      </c>
      <c r="J62" t="str">
        <f>IFERROR(__xludf.DUMMYFUNCTION("""COMPUTED_VALUE"""),"")</f>
        <v/>
      </c>
      <c r="K62" t="str">
        <f>IFERROR(__xludf.DUMMYFUNCTION("""COMPUTED_VALUE"""),"")</f>
        <v/>
      </c>
      <c r="L62" t="str">
        <f>IFERROR(__xludf.DUMMYFUNCTION("""COMPUTED_VALUE"""),"")</f>
        <v/>
      </c>
      <c r="M62" t="str">
        <f>IFERROR(__xludf.DUMMYFUNCTION("""COMPUTED_VALUE"""),"")</f>
        <v/>
      </c>
      <c r="N62" t="str">
        <f>IFERROR(__xludf.DUMMYFUNCTION("""COMPUTED_VALUE"""),"")</f>
        <v/>
      </c>
      <c r="O62" t="str">
        <f>IFERROR(__xludf.DUMMYFUNCTION("""COMPUTED_VALUE"""),"")</f>
        <v/>
      </c>
      <c r="P62" t="str">
        <f>IFERROR(__xludf.DUMMYFUNCTION("""COMPUTED_VALUE"""),"")</f>
        <v/>
      </c>
      <c r="Q62" t="str">
        <f>IFERROR(__xludf.DUMMYFUNCTION("""COMPUTED_VALUE"""),"")</f>
        <v/>
      </c>
      <c r="R62" t="str">
        <f>IFERROR(__xludf.DUMMYFUNCTION("""COMPUTED_VALUE"""),"")</f>
        <v/>
      </c>
      <c r="S62" t="str">
        <f>IFERROR(__xludf.DUMMYFUNCTION("""COMPUTED_VALUE"""),"")</f>
        <v/>
      </c>
      <c r="T62" t="str">
        <f>IFERROR(__xludf.DUMMYFUNCTION("""COMPUTED_VALUE"""),"")</f>
        <v/>
      </c>
      <c r="U62" t="str">
        <f>IFERROR(__xludf.DUMMYFUNCTION("""COMPUTED_VALUE"""),"")</f>
        <v/>
      </c>
      <c r="V62" t="str">
        <f>IFERROR(__xludf.DUMMYFUNCTION("""COMPUTED_VALUE"""),"")</f>
        <v/>
      </c>
      <c r="W62" t="str">
        <f>IFERROR(__xludf.DUMMYFUNCTION("""COMPUTED_VALUE"""),"")</f>
        <v/>
      </c>
      <c r="X62" t="str">
        <f>IFERROR(__xludf.DUMMYFUNCTION("""COMPUTED_VALUE"""),"")</f>
        <v/>
      </c>
      <c r="Y62" t="str">
        <f>IFERROR(__xludf.DUMMYFUNCTION("""COMPUTED_VALUE"""),"")</f>
        <v/>
      </c>
      <c r="Z62" t="str">
        <f>IFERROR(__xludf.DUMMYFUNCTION("""COMPUTED_VALUE"""),"")</f>
        <v/>
      </c>
      <c r="AA62" t="str">
        <f>IFERROR(__xludf.DUMMYFUNCTION("""COMPUTED_VALUE"""),"")</f>
        <v/>
      </c>
      <c r="AB62" t="str">
        <f>IFERROR(__xludf.DUMMYFUNCTION("""COMPUTED_VALUE"""),"")</f>
        <v/>
      </c>
      <c r="AC62" t="str">
        <f>IFERROR(__xludf.DUMMYFUNCTION("""COMPUTED_VALUE"""),"")</f>
        <v/>
      </c>
      <c r="AD62" t="str">
        <f>IFERROR(__xludf.DUMMYFUNCTION("""COMPUTED_VALUE"""),"")</f>
        <v/>
      </c>
      <c r="AE62" t="str">
        <f>IFERROR(__xludf.DUMMYFUNCTION("""COMPUTED_VALUE"""),"")</f>
        <v/>
      </c>
      <c r="AF62" t="str">
        <f>IFERROR(__xludf.DUMMYFUNCTION("""COMPUTED_VALUE"""),"")</f>
        <v/>
      </c>
      <c r="AG62" t="str">
        <f>IFERROR(__xludf.DUMMYFUNCTION("""COMPUTED_VALUE"""),"")</f>
        <v/>
      </c>
      <c r="AH62" t="str">
        <f>IFERROR(__xludf.DUMMYFUNCTION("""COMPUTED_VALUE"""),"")</f>
        <v/>
      </c>
      <c r="AI62" t="str">
        <f>IFERROR(__xludf.DUMMYFUNCTION("""COMPUTED_VALUE"""),"")</f>
        <v/>
      </c>
      <c r="AJ62" t="str">
        <f>IFERROR(__xludf.DUMMYFUNCTION("""COMPUTED_VALUE"""),"")</f>
        <v/>
      </c>
      <c r="AK62" s="3" t="str">
        <f>IFERROR(__xludf.DUMMYFUNCTION("""COMPUTED_VALUE"""),"")</f>
        <v/>
      </c>
    </row>
    <row r="63">
      <c r="A63" t="str">
        <f>IFERROR(__xludf.DUMMYFUNCTION("""COMPUTED_VALUE"""),"")</f>
        <v/>
      </c>
      <c r="B63" t="str">
        <f>IFERROR(__xludf.DUMMYFUNCTION("""COMPUTED_VALUE"""),"")</f>
        <v/>
      </c>
      <c r="C63" t="str">
        <f>IFERROR(__xludf.DUMMYFUNCTION("""COMPUTED_VALUE"""),"")</f>
        <v/>
      </c>
      <c r="D63" t="str">
        <f>IFERROR(__xludf.DUMMYFUNCTION("""COMPUTED_VALUE"""),"")</f>
        <v/>
      </c>
      <c r="E63" t="str">
        <f>IFERROR(__xludf.DUMMYFUNCTION("""COMPUTED_VALUE"""),"")</f>
        <v/>
      </c>
      <c r="F63" t="str">
        <f>IFERROR(__xludf.DUMMYFUNCTION("""COMPUTED_VALUE"""),"")</f>
        <v/>
      </c>
      <c r="G63" t="str">
        <f>IFERROR(__xludf.DUMMYFUNCTION("""COMPUTED_VALUE"""),"")</f>
        <v/>
      </c>
      <c r="H63" t="str">
        <f>IFERROR(__xludf.DUMMYFUNCTION("""COMPUTED_VALUE"""),"")</f>
        <v/>
      </c>
      <c r="I63" t="str">
        <f>IFERROR(__xludf.DUMMYFUNCTION("""COMPUTED_VALUE"""),"")</f>
        <v/>
      </c>
      <c r="J63" t="str">
        <f>IFERROR(__xludf.DUMMYFUNCTION("""COMPUTED_VALUE"""),"")</f>
        <v/>
      </c>
      <c r="K63" t="str">
        <f>IFERROR(__xludf.DUMMYFUNCTION("""COMPUTED_VALUE"""),"")</f>
        <v/>
      </c>
      <c r="L63" t="str">
        <f>IFERROR(__xludf.DUMMYFUNCTION("""COMPUTED_VALUE"""),"")</f>
        <v/>
      </c>
      <c r="M63" t="str">
        <f>IFERROR(__xludf.DUMMYFUNCTION("""COMPUTED_VALUE"""),"")</f>
        <v/>
      </c>
      <c r="N63" t="str">
        <f>IFERROR(__xludf.DUMMYFUNCTION("""COMPUTED_VALUE"""),"")</f>
        <v/>
      </c>
      <c r="O63" t="str">
        <f>IFERROR(__xludf.DUMMYFUNCTION("""COMPUTED_VALUE"""),"")</f>
        <v/>
      </c>
      <c r="P63" t="str">
        <f>IFERROR(__xludf.DUMMYFUNCTION("""COMPUTED_VALUE"""),"")</f>
        <v/>
      </c>
      <c r="Q63" t="str">
        <f>IFERROR(__xludf.DUMMYFUNCTION("""COMPUTED_VALUE"""),"")</f>
        <v/>
      </c>
      <c r="R63" t="str">
        <f>IFERROR(__xludf.DUMMYFUNCTION("""COMPUTED_VALUE"""),"")</f>
        <v/>
      </c>
      <c r="S63" t="str">
        <f>IFERROR(__xludf.DUMMYFUNCTION("""COMPUTED_VALUE"""),"")</f>
        <v/>
      </c>
      <c r="T63" t="str">
        <f>IFERROR(__xludf.DUMMYFUNCTION("""COMPUTED_VALUE"""),"")</f>
        <v/>
      </c>
      <c r="U63" t="str">
        <f>IFERROR(__xludf.DUMMYFUNCTION("""COMPUTED_VALUE"""),"")</f>
        <v/>
      </c>
      <c r="V63" t="str">
        <f>IFERROR(__xludf.DUMMYFUNCTION("""COMPUTED_VALUE"""),"")</f>
        <v/>
      </c>
      <c r="W63" t="str">
        <f>IFERROR(__xludf.DUMMYFUNCTION("""COMPUTED_VALUE"""),"")</f>
        <v/>
      </c>
      <c r="X63" t="str">
        <f>IFERROR(__xludf.DUMMYFUNCTION("""COMPUTED_VALUE"""),"")</f>
        <v/>
      </c>
      <c r="Y63" t="str">
        <f>IFERROR(__xludf.DUMMYFUNCTION("""COMPUTED_VALUE"""),"")</f>
        <v/>
      </c>
      <c r="Z63" t="str">
        <f>IFERROR(__xludf.DUMMYFUNCTION("""COMPUTED_VALUE"""),"")</f>
        <v/>
      </c>
      <c r="AA63" t="str">
        <f>IFERROR(__xludf.DUMMYFUNCTION("""COMPUTED_VALUE"""),"")</f>
        <v/>
      </c>
      <c r="AB63" t="str">
        <f>IFERROR(__xludf.DUMMYFUNCTION("""COMPUTED_VALUE"""),"")</f>
        <v/>
      </c>
      <c r="AC63" t="str">
        <f>IFERROR(__xludf.DUMMYFUNCTION("""COMPUTED_VALUE"""),"")</f>
        <v/>
      </c>
      <c r="AD63" t="str">
        <f>IFERROR(__xludf.DUMMYFUNCTION("""COMPUTED_VALUE"""),"")</f>
        <v/>
      </c>
      <c r="AE63" t="str">
        <f>IFERROR(__xludf.DUMMYFUNCTION("""COMPUTED_VALUE"""),"")</f>
        <v/>
      </c>
      <c r="AF63" t="str">
        <f>IFERROR(__xludf.DUMMYFUNCTION("""COMPUTED_VALUE"""),"")</f>
        <v/>
      </c>
      <c r="AG63" t="str">
        <f>IFERROR(__xludf.DUMMYFUNCTION("""COMPUTED_VALUE"""),"")</f>
        <v/>
      </c>
      <c r="AH63" t="str">
        <f>IFERROR(__xludf.DUMMYFUNCTION("""COMPUTED_VALUE"""),"")</f>
        <v/>
      </c>
      <c r="AI63" t="str">
        <f>IFERROR(__xludf.DUMMYFUNCTION("""COMPUTED_VALUE"""),"")</f>
        <v/>
      </c>
      <c r="AJ63" t="str">
        <f>IFERROR(__xludf.DUMMYFUNCTION("""COMPUTED_VALUE"""),"")</f>
        <v/>
      </c>
      <c r="AK63" s="3" t="str">
        <f>IFERROR(__xludf.DUMMYFUNCTION("""COMPUTED_VALUE"""),"")</f>
        <v/>
      </c>
    </row>
    <row r="64">
      <c r="A64" t="str">
        <f>IFERROR(__xludf.DUMMYFUNCTION("""COMPUTED_VALUE"""),"")</f>
        <v/>
      </c>
      <c r="B64" t="str">
        <f>IFERROR(__xludf.DUMMYFUNCTION("""COMPUTED_VALUE"""),"")</f>
        <v/>
      </c>
      <c r="C64" t="str">
        <f>IFERROR(__xludf.DUMMYFUNCTION("""COMPUTED_VALUE"""),"")</f>
        <v/>
      </c>
      <c r="D64" t="str">
        <f>IFERROR(__xludf.DUMMYFUNCTION("""COMPUTED_VALUE"""),"")</f>
        <v/>
      </c>
      <c r="E64" t="str">
        <f>IFERROR(__xludf.DUMMYFUNCTION("""COMPUTED_VALUE"""),"")</f>
        <v/>
      </c>
      <c r="F64" t="str">
        <f>IFERROR(__xludf.DUMMYFUNCTION("""COMPUTED_VALUE"""),"")</f>
        <v/>
      </c>
      <c r="G64" t="str">
        <f>IFERROR(__xludf.DUMMYFUNCTION("""COMPUTED_VALUE"""),"")</f>
        <v/>
      </c>
      <c r="H64" t="str">
        <f>IFERROR(__xludf.DUMMYFUNCTION("""COMPUTED_VALUE"""),"")</f>
        <v/>
      </c>
      <c r="I64" t="str">
        <f>IFERROR(__xludf.DUMMYFUNCTION("""COMPUTED_VALUE"""),"")</f>
        <v/>
      </c>
      <c r="J64" t="str">
        <f>IFERROR(__xludf.DUMMYFUNCTION("""COMPUTED_VALUE"""),"")</f>
        <v/>
      </c>
      <c r="K64" t="str">
        <f>IFERROR(__xludf.DUMMYFUNCTION("""COMPUTED_VALUE"""),"")</f>
        <v/>
      </c>
      <c r="L64" t="str">
        <f>IFERROR(__xludf.DUMMYFUNCTION("""COMPUTED_VALUE"""),"")</f>
        <v/>
      </c>
      <c r="M64" t="str">
        <f>IFERROR(__xludf.DUMMYFUNCTION("""COMPUTED_VALUE"""),"")</f>
        <v/>
      </c>
      <c r="N64" t="str">
        <f>IFERROR(__xludf.DUMMYFUNCTION("""COMPUTED_VALUE"""),"")</f>
        <v/>
      </c>
      <c r="O64" t="str">
        <f>IFERROR(__xludf.DUMMYFUNCTION("""COMPUTED_VALUE"""),"")</f>
        <v/>
      </c>
      <c r="P64" t="str">
        <f>IFERROR(__xludf.DUMMYFUNCTION("""COMPUTED_VALUE"""),"")</f>
        <v/>
      </c>
      <c r="Q64" t="str">
        <f>IFERROR(__xludf.DUMMYFUNCTION("""COMPUTED_VALUE"""),"")</f>
        <v/>
      </c>
      <c r="R64" t="str">
        <f>IFERROR(__xludf.DUMMYFUNCTION("""COMPUTED_VALUE"""),"")</f>
        <v/>
      </c>
      <c r="S64" t="str">
        <f>IFERROR(__xludf.DUMMYFUNCTION("""COMPUTED_VALUE"""),"")</f>
        <v/>
      </c>
      <c r="T64" t="str">
        <f>IFERROR(__xludf.DUMMYFUNCTION("""COMPUTED_VALUE"""),"")</f>
        <v/>
      </c>
      <c r="U64" t="str">
        <f>IFERROR(__xludf.DUMMYFUNCTION("""COMPUTED_VALUE"""),"")</f>
        <v/>
      </c>
      <c r="V64" t="str">
        <f>IFERROR(__xludf.DUMMYFUNCTION("""COMPUTED_VALUE"""),"")</f>
        <v/>
      </c>
      <c r="W64" t="str">
        <f>IFERROR(__xludf.DUMMYFUNCTION("""COMPUTED_VALUE"""),"")</f>
        <v/>
      </c>
      <c r="X64" t="str">
        <f>IFERROR(__xludf.DUMMYFUNCTION("""COMPUTED_VALUE"""),"")</f>
        <v/>
      </c>
      <c r="Y64" t="str">
        <f>IFERROR(__xludf.DUMMYFUNCTION("""COMPUTED_VALUE"""),"")</f>
        <v/>
      </c>
      <c r="Z64" t="str">
        <f>IFERROR(__xludf.DUMMYFUNCTION("""COMPUTED_VALUE"""),"")</f>
        <v/>
      </c>
      <c r="AA64" t="str">
        <f>IFERROR(__xludf.DUMMYFUNCTION("""COMPUTED_VALUE"""),"")</f>
        <v/>
      </c>
      <c r="AB64" t="str">
        <f>IFERROR(__xludf.DUMMYFUNCTION("""COMPUTED_VALUE"""),"")</f>
        <v/>
      </c>
      <c r="AC64" t="str">
        <f>IFERROR(__xludf.DUMMYFUNCTION("""COMPUTED_VALUE"""),"")</f>
        <v/>
      </c>
      <c r="AD64" t="str">
        <f>IFERROR(__xludf.DUMMYFUNCTION("""COMPUTED_VALUE"""),"")</f>
        <v/>
      </c>
      <c r="AE64" t="str">
        <f>IFERROR(__xludf.DUMMYFUNCTION("""COMPUTED_VALUE"""),"")</f>
        <v/>
      </c>
      <c r="AF64" t="str">
        <f>IFERROR(__xludf.DUMMYFUNCTION("""COMPUTED_VALUE"""),"")</f>
        <v/>
      </c>
      <c r="AG64" t="str">
        <f>IFERROR(__xludf.DUMMYFUNCTION("""COMPUTED_VALUE"""),"")</f>
        <v/>
      </c>
      <c r="AH64" t="str">
        <f>IFERROR(__xludf.DUMMYFUNCTION("""COMPUTED_VALUE"""),"")</f>
        <v/>
      </c>
      <c r="AI64" t="str">
        <f>IFERROR(__xludf.DUMMYFUNCTION("""COMPUTED_VALUE"""),"")</f>
        <v/>
      </c>
      <c r="AJ64" t="str">
        <f>IFERROR(__xludf.DUMMYFUNCTION("""COMPUTED_VALUE"""),"")</f>
        <v/>
      </c>
      <c r="AK64" s="3" t="str">
        <f>IFERROR(__xludf.DUMMYFUNCTION("""COMPUTED_VALUE"""),"")</f>
        <v/>
      </c>
    </row>
    <row r="65">
      <c r="A65" t="str">
        <f>IFERROR(__xludf.DUMMYFUNCTION("""COMPUTED_VALUE"""),"")</f>
        <v/>
      </c>
      <c r="B65" t="str">
        <f>IFERROR(__xludf.DUMMYFUNCTION("""COMPUTED_VALUE"""),"")</f>
        <v/>
      </c>
      <c r="C65" t="str">
        <f>IFERROR(__xludf.DUMMYFUNCTION("""COMPUTED_VALUE"""),"")</f>
        <v/>
      </c>
      <c r="D65" t="str">
        <f>IFERROR(__xludf.DUMMYFUNCTION("""COMPUTED_VALUE"""),"")</f>
        <v/>
      </c>
      <c r="E65" t="str">
        <f>IFERROR(__xludf.DUMMYFUNCTION("""COMPUTED_VALUE"""),"")</f>
        <v/>
      </c>
      <c r="F65" t="str">
        <f>IFERROR(__xludf.DUMMYFUNCTION("""COMPUTED_VALUE"""),"")</f>
        <v/>
      </c>
      <c r="G65" t="str">
        <f>IFERROR(__xludf.DUMMYFUNCTION("""COMPUTED_VALUE"""),"")</f>
        <v/>
      </c>
      <c r="H65" t="str">
        <f>IFERROR(__xludf.DUMMYFUNCTION("""COMPUTED_VALUE"""),"")</f>
        <v/>
      </c>
      <c r="I65" t="str">
        <f>IFERROR(__xludf.DUMMYFUNCTION("""COMPUTED_VALUE"""),"")</f>
        <v/>
      </c>
      <c r="J65" t="str">
        <f>IFERROR(__xludf.DUMMYFUNCTION("""COMPUTED_VALUE"""),"")</f>
        <v/>
      </c>
      <c r="K65" t="str">
        <f>IFERROR(__xludf.DUMMYFUNCTION("""COMPUTED_VALUE"""),"")</f>
        <v/>
      </c>
      <c r="L65" t="str">
        <f>IFERROR(__xludf.DUMMYFUNCTION("""COMPUTED_VALUE"""),"")</f>
        <v/>
      </c>
      <c r="M65" t="str">
        <f>IFERROR(__xludf.DUMMYFUNCTION("""COMPUTED_VALUE"""),"")</f>
        <v/>
      </c>
      <c r="N65" t="str">
        <f>IFERROR(__xludf.DUMMYFUNCTION("""COMPUTED_VALUE"""),"")</f>
        <v/>
      </c>
      <c r="O65" t="str">
        <f>IFERROR(__xludf.DUMMYFUNCTION("""COMPUTED_VALUE"""),"")</f>
        <v/>
      </c>
      <c r="P65" t="str">
        <f>IFERROR(__xludf.DUMMYFUNCTION("""COMPUTED_VALUE"""),"")</f>
        <v/>
      </c>
      <c r="Q65" t="str">
        <f>IFERROR(__xludf.DUMMYFUNCTION("""COMPUTED_VALUE"""),"")</f>
        <v/>
      </c>
      <c r="R65" t="str">
        <f>IFERROR(__xludf.DUMMYFUNCTION("""COMPUTED_VALUE"""),"")</f>
        <v/>
      </c>
      <c r="S65" t="str">
        <f>IFERROR(__xludf.DUMMYFUNCTION("""COMPUTED_VALUE"""),"")</f>
        <v/>
      </c>
      <c r="T65" t="str">
        <f>IFERROR(__xludf.DUMMYFUNCTION("""COMPUTED_VALUE"""),"")</f>
        <v/>
      </c>
      <c r="U65" t="str">
        <f>IFERROR(__xludf.DUMMYFUNCTION("""COMPUTED_VALUE"""),"")</f>
        <v/>
      </c>
      <c r="V65" t="str">
        <f>IFERROR(__xludf.DUMMYFUNCTION("""COMPUTED_VALUE"""),"")</f>
        <v/>
      </c>
      <c r="W65" t="str">
        <f>IFERROR(__xludf.DUMMYFUNCTION("""COMPUTED_VALUE"""),"")</f>
        <v/>
      </c>
      <c r="X65" t="str">
        <f>IFERROR(__xludf.DUMMYFUNCTION("""COMPUTED_VALUE"""),"")</f>
        <v/>
      </c>
      <c r="Y65" t="str">
        <f>IFERROR(__xludf.DUMMYFUNCTION("""COMPUTED_VALUE"""),"")</f>
        <v/>
      </c>
      <c r="Z65" t="str">
        <f>IFERROR(__xludf.DUMMYFUNCTION("""COMPUTED_VALUE"""),"")</f>
        <v/>
      </c>
      <c r="AA65" t="str">
        <f>IFERROR(__xludf.DUMMYFUNCTION("""COMPUTED_VALUE"""),"")</f>
        <v/>
      </c>
      <c r="AB65" t="str">
        <f>IFERROR(__xludf.DUMMYFUNCTION("""COMPUTED_VALUE"""),"")</f>
        <v/>
      </c>
      <c r="AC65" t="str">
        <f>IFERROR(__xludf.DUMMYFUNCTION("""COMPUTED_VALUE"""),"")</f>
        <v/>
      </c>
      <c r="AD65" t="str">
        <f>IFERROR(__xludf.DUMMYFUNCTION("""COMPUTED_VALUE"""),"")</f>
        <v/>
      </c>
      <c r="AE65" t="str">
        <f>IFERROR(__xludf.DUMMYFUNCTION("""COMPUTED_VALUE"""),"")</f>
        <v/>
      </c>
      <c r="AF65" t="str">
        <f>IFERROR(__xludf.DUMMYFUNCTION("""COMPUTED_VALUE"""),"")</f>
        <v/>
      </c>
      <c r="AG65" t="str">
        <f>IFERROR(__xludf.DUMMYFUNCTION("""COMPUTED_VALUE"""),"")</f>
        <v/>
      </c>
      <c r="AH65" t="str">
        <f>IFERROR(__xludf.DUMMYFUNCTION("""COMPUTED_VALUE"""),"")</f>
        <v/>
      </c>
      <c r="AI65" t="str">
        <f>IFERROR(__xludf.DUMMYFUNCTION("""COMPUTED_VALUE"""),"")</f>
        <v/>
      </c>
      <c r="AJ65" t="str">
        <f>IFERROR(__xludf.DUMMYFUNCTION("""COMPUTED_VALUE"""),"")</f>
        <v/>
      </c>
      <c r="AK65" s="3" t="str">
        <f>IFERROR(__xludf.DUMMYFUNCTION("""COMPUTED_VALUE"""),"")</f>
        <v/>
      </c>
    </row>
    <row r="66">
      <c r="A66" t="str">
        <f>IFERROR(__xludf.DUMMYFUNCTION("""COMPUTED_VALUE"""),"")</f>
        <v/>
      </c>
      <c r="B66" t="str">
        <f>IFERROR(__xludf.DUMMYFUNCTION("""COMPUTED_VALUE"""),"")</f>
        <v/>
      </c>
      <c r="C66" t="str">
        <f>IFERROR(__xludf.DUMMYFUNCTION("""COMPUTED_VALUE"""),"")</f>
        <v/>
      </c>
      <c r="D66" t="str">
        <f>IFERROR(__xludf.DUMMYFUNCTION("""COMPUTED_VALUE"""),"")</f>
        <v/>
      </c>
      <c r="E66" t="str">
        <f>IFERROR(__xludf.DUMMYFUNCTION("""COMPUTED_VALUE"""),"")</f>
        <v/>
      </c>
      <c r="F66" t="str">
        <f>IFERROR(__xludf.DUMMYFUNCTION("""COMPUTED_VALUE"""),"")</f>
        <v/>
      </c>
      <c r="G66" t="str">
        <f>IFERROR(__xludf.DUMMYFUNCTION("""COMPUTED_VALUE"""),"")</f>
        <v/>
      </c>
      <c r="H66" t="str">
        <f>IFERROR(__xludf.DUMMYFUNCTION("""COMPUTED_VALUE"""),"")</f>
        <v/>
      </c>
      <c r="I66" t="str">
        <f>IFERROR(__xludf.DUMMYFUNCTION("""COMPUTED_VALUE"""),"")</f>
        <v/>
      </c>
      <c r="J66" t="str">
        <f>IFERROR(__xludf.DUMMYFUNCTION("""COMPUTED_VALUE"""),"")</f>
        <v/>
      </c>
      <c r="K66" t="str">
        <f>IFERROR(__xludf.DUMMYFUNCTION("""COMPUTED_VALUE"""),"")</f>
        <v/>
      </c>
      <c r="L66" t="str">
        <f>IFERROR(__xludf.DUMMYFUNCTION("""COMPUTED_VALUE"""),"")</f>
        <v/>
      </c>
      <c r="M66" t="str">
        <f>IFERROR(__xludf.DUMMYFUNCTION("""COMPUTED_VALUE"""),"")</f>
        <v/>
      </c>
      <c r="N66" t="str">
        <f>IFERROR(__xludf.DUMMYFUNCTION("""COMPUTED_VALUE"""),"")</f>
        <v/>
      </c>
      <c r="O66" t="str">
        <f>IFERROR(__xludf.DUMMYFUNCTION("""COMPUTED_VALUE"""),"")</f>
        <v/>
      </c>
      <c r="P66" t="str">
        <f>IFERROR(__xludf.DUMMYFUNCTION("""COMPUTED_VALUE"""),"")</f>
        <v/>
      </c>
      <c r="Q66" t="str">
        <f>IFERROR(__xludf.DUMMYFUNCTION("""COMPUTED_VALUE"""),"")</f>
        <v/>
      </c>
      <c r="R66" t="str">
        <f>IFERROR(__xludf.DUMMYFUNCTION("""COMPUTED_VALUE"""),"")</f>
        <v/>
      </c>
      <c r="S66" t="str">
        <f>IFERROR(__xludf.DUMMYFUNCTION("""COMPUTED_VALUE"""),"")</f>
        <v/>
      </c>
      <c r="T66" t="str">
        <f>IFERROR(__xludf.DUMMYFUNCTION("""COMPUTED_VALUE"""),"")</f>
        <v/>
      </c>
      <c r="U66" t="str">
        <f>IFERROR(__xludf.DUMMYFUNCTION("""COMPUTED_VALUE"""),"")</f>
        <v/>
      </c>
      <c r="V66" t="str">
        <f>IFERROR(__xludf.DUMMYFUNCTION("""COMPUTED_VALUE"""),"")</f>
        <v/>
      </c>
      <c r="W66" t="str">
        <f>IFERROR(__xludf.DUMMYFUNCTION("""COMPUTED_VALUE"""),"")</f>
        <v/>
      </c>
      <c r="X66" t="str">
        <f>IFERROR(__xludf.DUMMYFUNCTION("""COMPUTED_VALUE"""),"")</f>
        <v/>
      </c>
      <c r="Y66" t="str">
        <f>IFERROR(__xludf.DUMMYFUNCTION("""COMPUTED_VALUE"""),"")</f>
        <v/>
      </c>
      <c r="Z66" t="str">
        <f>IFERROR(__xludf.DUMMYFUNCTION("""COMPUTED_VALUE"""),"")</f>
        <v/>
      </c>
      <c r="AA66" t="str">
        <f>IFERROR(__xludf.DUMMYFUNCTION("""COMPUTED_VALUE"""),"")</f>
        <v/>
      </c>
      <c r="AB66" t="str">
        <f>IFERROR(__xludf.DUMMYFUNCTION("""COMPUTED_VALUE"""),"")</f>
        <v/>
      </c>
      <c r="AC66" t="str">
        <f>IFERROR(__xludf.DUMMYFUNCTION("""COMPUTED_VALUE"""),"")</f>
        <v/>
      </c>
      <c r="AD66" t="str">
        <f>IFERROR(__xludf.DUMMYFUNCTION("""COMPUTED_VALUE"""),"")</f>
        <v/>
      </c>
      <c r="AE66" t="str">
        <f>IFERROR(__xludf.DUMMYFUNCTION("""COMPUTED_VALUE"""),"")</f>
        <v/>
      </c>
      <c r="AF66" t="str">
        <f>IFERROR(__xludf.DUMMYFUNCTION("""COMPUTED_VALUE"""),"")</f>
        <v/>
      </c>
      <c r="AG66" t="str">
        <f>IFERROR(__xludf.DUMMYFUNCTION("""COMPUTED_VALUE"""),"")</f>
        <v/>
      </c>
      <c r="AH66" t="str">
        <f>IFERROR(__xludf.DUMMYFUNCTION("""COMPUTED_VALUE"""),"")</f>
        <v/>
      </c>
      <c r="AI66" t="str">
        <f>IFERROR(__xludf.DUMMYFUNCTION("""COMPUTED_VALUE"""),"")</f>
        <v/>
      </c>
      <c r="AJ66" t="str">
        <f>IFERROR(__xludf.DUMMYFUNCTION("""COMPUTED_VALUE"""),"")</f>
        <v/>
      </c>
      <c r="AK66" s="3" t="str">
        <f>IFERROR(__xludf.DUMMYFUNCTION("""COMPUTED_VALUE"""),"")</f>
        <v/>
      </c>
    </row>
    <row r="67">
      <c r="A67" t="str">
        <f>IFERROR(__xludf.DUMMYFUNCTION("""COMPUTED_VALUE"""),"")</f>
        <v/>
      </c>
      <c r="B67" t="str">
        <f>IFERROR(__xludf.DUMMYFUNCTION("""COMPUTED_VALUE"""),"")</f>
        <v/>
      </c>
      <c r="C67" t="str">
        <f>IFERROR(__xludf.DUMMYFUNCTION("""COMPUTED_VALUE"""),"")</f>
        <v/>
      </c>
      <c r="D67" t="str">
        <f>IFERROR(__xludf.DUMMYFUNCTION("""COMPUTED_VALUE"""),"")</f>
        <v/>
      </c>
      <c r="E67" t="str">
        <f>IFERROR(__xludf.DUMMYFUNCTION("""COMPUTED_VALUE"""),"")</f>
        <v/>
      </c>
      <c r="F67" t="str">
        <f>IFERROR(__xludf.DUMMYFUNCTION("""COMPUTED_VALUE"""),"")</f>
        <v/>
      </c>
      <c r="G67" t="str">
        <f>IFERROR(__xludf.DUMMYFUNCTION("""COMPUTED_VALUE"""),"")</f>
        <v/>
      </c>
      <c r="H67" t="str">
        <f>IFERROR(__xludf.DUMMYFUNCTION("""COMPUTED_VALUE"""),"")</f>
        <v/>
      </c>
      <c r="I67" t="str">
        <f>IFERROR(__xludf.DUMMYFUNCTION("""COMPUTED_VALUE"""),"")</f>
        <v/>
      </c>
      <c r="J67" t="str">
        <f>IFERROR(__xludf.DUMMYFUNCTION("""COMPUTED_VALUE"""),"")</f>
        <v/>
      </c>
      <c r="K67" t="str">
        <f>IFERROR(__xludf.DUMMYFUNCTION("""COMPUTED_VALUE"""),"")</f>
        <v/>
      </c>
      <c r="L67" t="str">
        <f>IFERROR(__xludf.DUMMYFUNCTION("""COMPUTED_VALUE"""),"")</f>
        <v/>
      </c>
      <c r="M67" t="str">
        <f>IFERROR(__xludf.DUMMYFUNCTION("""COMPUTED_VALUE"""),"")</f>
        <v/>
      </c>
      <c r="N67" t="str">
        <f>IFERROR(__xludf.DUMMYFUNCTION("""COMPUTED_VALUE"""),"")</f>
        <v/>
      </c>
      <c r="O67" t="str">
        <f>IFERROR(__xludf.DUMMYFUNCTION("""COMPUTED_VALUE"""),"")</f>
        <v/>
      </c>
      <c r="P67" t="str">
        <f>IFERROR(__xludf.DUMMYFUNCTION("""COMPUTED_VALUE"""),"")</f>
        <v/>
      </c>
      <c r="Q67" t="str">
        <f>IFERROR(__xludf.DUMMYFUNCTION("""COMPUTED_VALUE"""),"")</f>
        <v/>
      </c>
      <c r="R67" t="str">
        <f>IFERROR(__xludf.DUMMYFUNCTION("""COMPUTED_VALUE"""),"")</f>
        <v/>
      </c>
      <c r="S67" t="str">
        <f>IFERROR(__xludf.DUMMYFUNCTION("""COMPUTED_VALUE"""),"")</f>
        <v/>
      </c>
      <c r="T67" t="str">
        <f>IFERROR(__xludf.DUMMYFUNCTION("""COMPUTED_VALUE"""),"")</f>
        <v/>
      </c>
      <c r="U67" t="str">
        <f>IFERROR(__xludf.DUMMYFUNCTION("""COMPUTED_VALUE"""),"")</f>
        <v/>
      </c>
      <c r="V67" t="str">
        <f>IFERROR(__xludf.DUMMYFUNCTION("""COMPUTED_VALUE"""),"")</f>
        <v/>
      </c>
      <c r="W67" t="str">
        <f>IFERROR(__xludf.DUMMYFUNCTION("""COMPUTED_VALUE"""),"")</f>
        <v/>
      </c>
      <c r="X67" t="str">
        <f>IFERROR(__xludf.DUMMYFUNCTION("""COMPUTED_VALUE"""),"")</f>
        <v/>
      </c>
      <c r="Y67" t="str">
        <f>IFERROR(__xludf.DUMMYFUNCTION("""COMPUTED_VALUE"""),"")</f>
        <v/>
      </c>
      <c r="Z67" t="str">
        <f>IFERROR(__xludf.DUMMYFUNCTION("""COMPUTED_VALUE"""),"")</f>
        <v/>
      </c>
      <c r="AA67" t="str">
        <f>IFERROR(__xludf.DUMMYFUNCTION("""COMPUTED_VALUE"""),"")</f>
        <v/>
      </c>
      <c r="AB67" t="str">
        <f>IFERROR(__xludf.DUMMYFUNCTION("""COMPUTED_VALUE"""),"")</f>
        <v/>
      </c>
      <c r="AC67" t="str">
        <f>IFERROR(__xludf.DUMMYFUNCTION("""COMPUTED_VALUE"""),"")</f>
        <v/>
      </c>
      <c r="AD67" t="str">
        <f>IFERROR(__xludf.DUMMYFUNCTION("""COMPUTED_VALUE"""),"")</f>
        <v/>
      </c>
      <c r="AE67" t="str">
        <f>IFERROR(__xludf.DUMMYFUNCTION("""COMPUTED_VALUE"""),"")</f>
        <v/>
      </c>
      <c r="AF67" t="str">
        <f>IFERROR(__xludf.DUMMYFUNCTION("""COMPUTED_VALUE"""),"")</f>
        <v/>
      </c>
      <c r="AG67" t="str">
        <f>IFERROR(__xludf.DUMMYFUNCTION("""COMPUTED_VALUE"""),"")</f>
        <v/>
      </c>
      <c r="AH67" t="str">
        <f>IFERROR(__xludf.DUMMYFUNCTION("""COMPUTED_VALUE"""),"")</f>
        <v/>
      </c>
      <c r="AI67" t="str">
        <f>IFERROR(__xludf.DUMMYFUNCTION("""COMPUTED_VALUE"""),"")</f>
        <v/>
      </c>
      <c r="AJ67" t="str">
        <f>IFERROR(__xludf.DUMMYFUNCTION("""COMPUTED_VALUE"""),"")</f>
        <v/>
      </c>
      <c r="AK67" s="3" t="str">
        <f>IFERROR(__xludf.DUMMYFUNCTION("""COMPUTED_VALUE"""),"")</f>
        <v/>
      </c>
    </row>
    <row r="68">
      <c r="A68" t="str">
        <f>IFERROR(__xludf.DUMMYFUNCTION("""COMPUTED_VALUE"""),"")</f>
        <v/>
      </c>
      <c r="B68" t="str">
        <f>IFERROR(__xludf.DUMMYFUNCTION("""COMPUTED_VALUE"""),"")</f>
        <v/>
      </c>
      <c r="C68" t="str">
        <f>IFERROR(__xludf.DUMMYFUNCTION("""COMPUTED_VALUE"""),"")</f>
        <v/>
      </c>
      <c r="D68" t="str">
        <f>IFERROR(__xludf.DUMMYFUNCTION("""COMPUTED_VALUE"""),"")</f>
        <v/>
      </c>
      <c r="E68" t="str">
        <f>IFERROR(__xludf.DUMMYFUNCTION("""COMPUTED_VALUE"""),"")</f>
        <v/>
      </c>
      <c r="F68" t="str">
        <f>IFERROR(__xludf.DUMMYFUNCTION("""COMPUTED_VALUE"""),"")</f>
        <v/>
      </c>
      <c r="G68" t="str">
        <f>IFERROR(__xludf.DUMMYFUNCTION("""COMPUTED_VALUE"""),"")</f>
        <v/>
      </c>
      <c r="H68" t="str">
        <f>IFERROR(__xludf.DUMMYFUNCTION("""COMPUTED_VALUE"""),"")</f>
        <v/>
      </c>
      <c r="I68" t="str">
        <f>IFERROR(__xludf.DUMMYFUNCTION("""COMPUTED_VALUE"""),"")</f>
        <v/>
      </c>
      <c r="J68" t="str">
        <f>IFERROR(__xludf.DUMMYFUNCTION("""COMPUTED_VALUE"""),"")</f>
        <v/>
      </c>
      <c r="K68" t="str">
        <f>IFERROR(__xludf.DUMMYFUNCTION("""COMPUTED_VALUE"""),"")</f>
        <v/>
      </c>
      <c r="L68" t="str">
        <f>IFERROR(__xludf.DUMMYFUNCTION("""COMPUTED_VALUE"""),"")</f>
        <v/>
      </c>
      <c r="M68" t="str">
        <f>IFERROR(__xludf.DUMMYFUNCTION("""COMPUTED_VALUE"""),"")</f>
        <v/>
      </c>
      <c r="N68" t="str">
        <f>IFERROR(__xludf.DUMMYFUNCTION("""COMPUTED_VALUE"""),"")</f>
        <v/>
      </c>
      <c r="O68" t="str">
        <f>IFERROR(__xludf.DUMMYFUNCTION("""COMPUTED_VALUE"""),"")</f>
        <v/>
      </c>
      <c r="P68" t="str">
        <f>IFERROR(__xludf.DUMMYFUNCTION("""COMPUTED_VALUE"""),"")</f>
        <v/>
      </c>
      <c r="Q68" t="str">
        <f>IFERROR(__xludf.DUMMYFUNCTION("""COMPUTED_VALUE"""),"")</f>
        <v/>
      </c>
      <c r="R68" t="str">
        <f>IFERROR(__xludf.DUMMYFUNCTION("""COMPUTED_VALUE"""),"")</f>
        <v/>
      </c>
      <c r="S68" t="str">
        <f>IFERROR(__xludf.DUMMYFUNCTION("""COMPUTED_VALUE"""),"")</f>
        <v/>
      </c>
      <c r="T68" t="str">
        <f>IFERROR(__xludf.DUMMYFUNCTION("""COMPUTED_VALUE"""),"")</f>
        <v/>
      </c>
      <c r="U68" t="str">
        <f>IFERROR(__xludf.DUMMYFUNCTION("""COMPUTED_VALUE"""),"")</f>
        <v/>
      </c>
      <c r="V68" t="str">
        <f>IFERROR(__xludf.DUMMYFUNCTION("""COMPUTED_VALUE"""),"")</f>
        <v/>
      </c>
      <c r="W68" t="str">
        <f>IFERROR(__xludf.DUMMYFUNCTION("""COMPUTED_VALUE"""),"")</f>
        <v/>
      </c>
      <c r="X68" t="str">
        <f>IFERROR(__xludf.DUMMYFUNCTION("""COMPUTED_VALUE"""),"")</f>
        <v/>
      </c>
      <c r="Y68" t="str">
        <f>IFERROR(__xludf.DUMMYFUNCTION("""COMPUTED_VALUE"""),"")</f>
        <v/>
      </c>
      <c r="Z68" t="str">
        <f>IFERROR(__xludf.DUMMYFUNCTION("""COMPUTED_VALUE"""),"")</f>
        <v/>
      </c>
      <c r="AA68" t="str">
        <f>IFERROR(__xludf.DUMMYFUNCTION("""COMPUTED_VALUE"""),"")</f>
        <v/>
      </c>
      <c r="AB68" t="str">
        <f>IFERROR(__xludf.DUMMYFUNCTION("""COMPUTED_VALUE"""),"")</f>
        <v/>
      </c>
      <c r="AC68" t="str">
        <f>IFERROR(__xludf.DUMMYFUNCTION("""COMPUTED_VALUE"""),"")</f>
        <v/>
      </c>
      <c r="AD68" t="str">
        <f>IFERROR(__xludf.DUMMYFUNCTION("""COMPUTED_VALUE"""),"")</f>
        <v/>
      </c>
      <c r="AE68" t="str">
        <f>IFERROR(__xludf.DUMMYFUNCTION("""COMPUTED_VALUE"""),"")</f>
        <v/>
      </c>
      <c r="AF68" t="str">
        <f>IFERROR(__xludf.DUMMYFUNCTION("""COMPUTED_VALUE"""),"")</f>
        <v/>
      </c>
      <c r="AG68" t="str">
        <f>IFERROR(__xludf.DUMMYFUNCTION("""COMPUTED_VALUE"""),"")</f>
        <v/>
      </c>
      <c r="AH68" t="str">
        <f>IFERROR(__xludf.DUMMYFUNCTION("""COMPUTED_VALUE"""),"")</f>
        <v/>
      </c>
      <c r="AI68" t="str">
        <f>IFERROR(__xludf.DUMMYFUNCTION("""COMPUTED_VALUE"""),"")</f>
        <v/>
      </c>
      <c r="AJ68" t="str">
        <f>IFERROR(__xludf.DUMMYFUNCTION("""COMPUTED_VALUE"""),"")</f>
        <v/>
      </c>
      <c r="AK68" s="3" t="str">
        <f>IFERROR(__xludf.DUMMYFUNCTION("""COMPUTED_VALUE"""),"")</f>
        <v/>
      </c>
    </row>
    <row r="69">
      <c r="A69" t="str">
        <f>IFERROR(__xludf.DUMMYFUNCTION("""COMPUTED_VALUE"""),"")</f>
        <v/>
      </c>
      <c r="B69" t="str">
        <f>IFERROR(__xludf.DUMMYFUNCTION("""COMPUTED_VALUE"""),"")</f>
        <v/>
      </c>
      <c r="C69" t="str">
        <f>IFERROR(__xludf.DUMMYFUNCTION("""COMPUTED_VALUE"""),"")</f>
        <v/>
      </c>
      <c r="D69" t="str">
        <f>IFERROR(__xludf.DUMMYFUNCTION("""COMPUTED_VALUE"""),"")</f>
        <v/>
      </c>
      <c r="E69" t="str">
        <f>IFERROR(__xludf.DUMMYFUNCTION("""COMPUTED_VALUE"""),"")</f>
        <v/>
      </c>
      <c r="F69" t="str">
        <f>IFERROR(__xludf.DUMMYFUNCTION("""COMPUTED_VALUE"""),"")</f>
        <v/>
      </c>
      <c r="G69" t="str">
        <f>IFERROR(__xludf.DUMMYFUNCTION("""COMPUTED_VALUE"""),"")</f>
        <v/>
      </c>
      <c r="H69" t="str">
        <f>IFERROR(__xludf.DUMMYFUNCTION("""COMPUTED_VALUE"""),"")</f>
        <v/>
      </c>
      <c r="I69" t="str">
        <f>IFERROR(__xludf.DUMMYFUNCTION("""COMPUTED_VALUE"""),"")</f>
        <v/>
      </c>
      <c r="J69" t="str">
        <f>IFERROR(__xludf.DUMMYFUNCTION("""COMPUTED_VALUE"""),"")</f>
        <v/>
      </c>
      <c r="K69" t="str">
        <f>IFERROR(__xludf.DUMMYFUNCTION("""COMPUTED_VALUE"""),"")</f>
        <v/>
      </c>
      <c r="L69" t="str">
        <f>IFERROR(__xludf.DUMMYFUNCTION("""COMPUTED_VALUE"""),"")</f>
        <v/>
      </c>
      <c r="M69" t="str">
        <f>IFERROR(__xludf.DUMMYFUNCTION("""COMPUTED_VALUE"""),"")</f>
        <v/>
      </c>
      <c r="N69" t="str">
        <f>IFERROR(__xludf.DUMMYFUNCTION("""COMPUTED_VALUE"""),"")</f>
        <v/>
      </c>
      <c r="O69" t="str">
        <f>IFERROR(__xludf.DUMMYFUNCTION("""COMPUTED_VALUE"""),"")</f>
        <v/>
      </c>
      <c r="P69" t="str">
        <f>IFERROR(__xludf.DUMMYFUNCTION("""COMPUTED_VALUE"""),"")</f>
        <v/>
      </c>
      <c r="Q69" t="str">
        <f>IFERROR(__xludf.DUMMYFUNCTION("""COMPUTED_VALUE"""),"")</f>
        <v/>
      </c>
      <c r="R69" t="str">
        <f>IFERROR(__xludf.DUMMYFUNCTION("""COMPUTED_VALUE"""),"")</f>
        <v/>
      </c>
      <c r="S69" t="str">
        <f>IFERROR(__xludf.DUMMYFUNCTION("""COMPUTED_VALUE"""),"")</f>
        <v/>
      </c>
      <c r="T69" t="str">
        <f>IFERROR(__xludf.DUMMYFUNCTION("""COMPUTED_VALUE"""),"")</f>
        <v/>
      </c>
      <c r="U69" t="str">
        <f>IFERROR(__xludf.DUMMYFUNCTION("""COMPUTED_VALUE"""),"")</f>
        <v/>
      </c>
      <c r="V69" t="str">
        <f>IFERROR(__xludf.DUMMYFUNCTION("""COMPUTED_VALUE"""),"")</f>
        <v/>
      </c>
      <c r="W69" t="str">
        <f>IFERROR(__xludf.DUMMYFUNCTION("""COMPUTED_VALUE"""),"")</f>
        <v/>
      </c>
      <c r="X69" t="str">
        <f>IFERROR(__xludf.DUMMYFUNCTION("""COMPUTED_VALUE"""),"")</f>
        <v/>
      </c>
      <c r="Y69" t="str">
        <f>IFERROR(__xludf.DUMMYFUNCTION("""COMPUTED_VALUE"""),"")</f>
        <v/>
      </c>
      <c r="Z69" t="str">
        <f>IFERROR(__xludf.DUMMYFUNCTION("""COMPUTED_VALUE"""),"")</f>
        <v/>
      </c>
      <c r="AA69" t="str">
        <f>IFERROR(__xludf.DUMMYFUNCTION("""COMPUTED_VALUE"""),"")</f>
        <v/>
      </c>
      <c r="AB69" t="str">
        <f>IFERROR(__xludf.DUMMYFUNCTION("""COMPUTED_VALUE"""),"")</f>
        <v/>
      </c>
      <c r="AC69" t="str">
        <f>IFERROR(__xludf.DUMMYFUNCTION("""COMPUTED_VALUE"""),"")</f>
        <v/>
      </c>
      <c r="AD69" t="str">
        <f>IFERROR(__xludf.DUMMYFUNCTION("""COMPUTED_VALUE"""),"")</f>
        <v/>
      </c>
      <c r="AE69" t="str">
        <f>IFERROR(__xludf.DUMMYFUNCTION("""COMPUTED_VALUE"""),"")</f>
        <v/>
      </c>
      <c r="AF69" t="str">
        <f>IFERROR(__xludf.DUMMYFUNCTION("""COMPUTED_VALUE"""),"")</f>
        <v/>
      </c>
      <c r="AG69" t="str">
        <f>IFERROR(__xludf.DUMMYFUNCTION("""COMPUTED_VALUE"""),"")</f>
        <v/>
      </c>
      <c r="AH69" t="str">
        <f>IFERROR(__xludf.DUMMYFUNCTION("""COMPUTED_VALUE"""),"")</f>
        <v/>
      </c>
      <c r="AI69" t="str">
        <f>IFERROR(__xludf.DUMMYFUNCTION("""COMPUTED_VALUE"""),"")</f>
        <v/>
      </c>
      <c r="AJ69" t="str">
        <f>IFERROR(__xludf.DUMMYFUNCTION("""COMPUTED_VALUE"""),"")</f>
        <v/>
      </c>
      <c r="AK69" s="3" t="str">
        <f>IFERROR(__xludf.DUMMYFUNCTION("""COMPUTED_VALUE"""),"")</f>
        <v/>
      </c>
    </row>
    <row r="70">
      <c r="A70" t="str">
        <f>IFERROR(__xludf.DUMMYFUNCTION("""COMPUTED_VALUE"""),"")</f>
        <v/>
      </c>
      <c r="B70" t="str">
        <f>IFERROR(__xludf.DUMMYFUNCTION("""COMPUTED_VALUE"""),"")</f>
        <v/>
      </c>
      <c r="C70" t="str">
        <f>IFERROR(__xludf.DUMMYFUNCTION("""COMPUTED_VALUE"""),"")</f>
        <v/>
      </c>
      <c r="D70" t="str">
        <f>IFERROR(__xludf.DUMMYFUNCTION("""COMPUTED_VALUE"""),"")</f>
        <v/>
      </c>
      <c r="E70" t="str">
        <f>IFERROR(__xludf.DUMMYFUNCTION("""COMPUTED_VALUE"""),"")</f>
        <v/>
      </c>
      <c r="F70" t="str">
        <f>IFERROR(__xludf.DUMMYFUNCTION("""COMPUTED_VALUE"""),"")</f>
        <v/>
      </c>
      <c r="G70" t="str">
        <f>IFERROR(__xludf.DUMMYFUNCTION("""COMPUTED_VALUE"""),"")</f>
        <v/>
      </c>
      <c r="H70" t="str">
        <f>IFERROR(__xludf.DUMMYFUNCTION("""COMPUTED_VALUE"""),"")</f>
        <v/>
      </c>
      <c r="I70" t="str">
        <f>IFERROR(__xludf.DUMMYFUNCTION("""COMPUTED_VALUE"""),"")</f>
        <v/>
      </c>
      <c r="J70" t="str">
        <f>IFERROR(__xludf.DUMMYFUNCTION("""COMPUTED_VALUE"""),"")</f>
        <v/>
      </c>
      <c r="K70" t="str">
        <f>IFERROR(__xludf.DUMMYFUNCTION("""COMPUTED_VALUE"""),"")</f>
        <v/>
      </c>
      <c r="L70" t="str">
        <f>IFERROR(__xludf.DUMMYFUNCTION("""COMPUTED_VALUE"""),"")</f>
        <v/>
      </c>
      <c r="M70" t="str">
        <f>IFERROR(__xludf.DUMMYFUNCTION("""COMPUTED_VALUE"""),"")</f>
        <v/>
      </c>
      <c r="N70" t="str">
        <f>IFERROR(__xludf.DUMMYFUNCTION("""COMPUTED_VALUE"""),"")</f>
        <v/>
      </c>
      <c r="O70" t="str">
        <f>IFERROR(__xludf.DUMMYFUNCTION("""COMPUTED_VALUE"""),"")</f>
        <v/>
      </c>
      <c r="P70" t="str">
        <f>IFERROR(__xludf.DUMMYFUNCTION("""COMPUTED_VALUE"""),"")</f>
        <v/>
      </c>
      <c r="Q70" t="str">
        <f>IFERROR(__xludf.DUMMYFUNCTION("""COMPUTED_VALUE"""),"")</f>
        <v/>
      </c>
      <c r="R70" t="str">
        <f>IFERROR(__xludf.DUMMYFUNCTION("""COMPUTED_VALUE"""),"")</f>
        <v/>
      </c>
      <c r="S70" t="str">
        <f>IFERROR(__xludf.DUMMYFUNCTION("""COMPUTED_VALUE"""),"")</f>
        <v/>
      </c>
      <c r="T70" t="str">
        <f>IFERROR(__xludf.DUMMYFUNCTION("""COMPUTED_VALUE"""),"")</f>
        <v/>
      </c>
      <c r="U70" t="str">
        <f>IFERROR(__xludf.DUMMYFUNCTION("""COMPUTED_VALUE"""),"")</f>
        <v/>
      </c>
      <c r="V70" t="str">
        <f>IFERROR(__xludf.DUMMYFUNCTION("""COMPUTED_VALUE"""),"")</f>
        <v/>
      </c>
      <c r="W70" t="str">
        <f>IFERROR(__xludf.DUMMYFUNCTION("""COMPUTED_VALUE"""),"")</f>
        <v/>
      </c>
      <c r="X70" t="str">
        <f>IFERROR(__xludf.DUMMYFUNCTION("""COMPUTED_VALUE"""),"")</f>
        <v/>
      </c>
      <c r="Y70" t="str">
        <f>IFERROR(__xludf.DUMMYFUNCTION("""COMPUTED_VALUE"""),"")</f>
        <v/>
      </c>
      <c r="Z70" t="str">
        <f>IFERROR(__xludf.DUMMYFUNCTION("""COMPUTED_VALUE"""),"")</f>
        <v/>
      </c>
      <c r="AA70" t="str">
        <f>IFERROR(__xludf.DUMMYFUNCTION("""COMPUTED_VALUE"""),"")</f>
        <v/>
      </c>
      <c r="AB70" t="str">
        <f>IFERROR(__xludf.DUMMYFUNCTION("""COMPUTED_VALUE"""),"")</f>
        <v/>
      </c>
      <c r="AC70" t="str">
        <f>IFERROR(__xludf.DUMMYFUNCTION("""COMPUTED_VALUE"""),"")</f>
        <v/>
      </c>
      <c r="AD70" t="str">
        <f>IFERROR(__xludf.DUMMYFUNCTION("""COMPUTED_VALUE"""),"")</f>
        <v/>
      </c>
      <c r="AE70" t="str">
        <f>IFERROR(__xludf.DUMMYFUNCTION("""COMPUTED_VALUE"""),"")</f>
        <v/>
      </c>
      <c r="AF70" t="str">
        <f>IFERROR(__xludf.DUMMYFUNCTION("""COMPUTED_VALUE"""),"")</f>
        <v/>
      </c>
      <c r="AG70" t="str">
        <f>IFERROR(__xludf.DUMMYFUNCTION("""COMPUTED_VALUE"""),"")</f>
        <v/>
      </c>
      <c r="AH70" t="str">
        <f>IFERROR(__xludf.DUMMYFUNCTION("""COMPUTED_VALUE"""),"")</f>
        <v/>
      </c>
      <c r="AI70" t="str">
        <f>IFERROR(__xludf.DUMMYFUNCTION("""COMPUTED_VALUE"""),"")</f>
        <v/>
      </c>
      <c r="AJ70" t="str">
        <f>IFERROR(__xludf.DUMMYFUNCTION("""COMPUTED_VALUE"""),"")</f>
        <v/>
      </c>
      <c r="AK70" s="3" t="str">
        <f>IFERROR(__xludf.DUMMYFUNCTION("""COMPUTED_VALUE"""),"")</f>
        <v/>
      </c>
    </row>
    <row r="71">
      <c r="A71" t="str">
        <f>IFERROR(__xludf.DUMMYFUNCTION("""COMPUTED_VALUE"""),"")</f>
        <v/>
      </c>
      <c r="B71" t="str">
        <f>IFERROR(__xludf.DUMMYFUNCTION("""COMPUTED_VALUE"""),"")</f>
        <v/>
      </c>
      <c r="C71" t="str">
        <f>IFERROR(__xludf.DUMMYFUNCTION("""COMPUTED_VALUE"""),"")</f>
        <v/>
      </c>
      <c r="D71" t="str">
        <f>IFERROR(__xludf.DUMMYFUNCTION("""COMPUTED_VALUE"""),"")</f>
        <v/>
      </c>
      <c r="E71" t="str">
        <f>IFERROR(__xludf.DUMMYFUNCTION("""COMPUTED_VALUE"""),"")</f>
        <v/>
      </c>
      <c r="F71" t="str">
        <f>IFERROR(__xludf.DUMMYFUNCTION("""COMPUTED_VALUE"""),"")</f>
        <v/>
      </c>
      <c r="G71" t="str">
        <f>IFERROR(__xludf.DUMMYFUNCTION("""COMPUTED_VALUE"""),"")</f>
        <v/>
      </c>
      <c r="H71" t="str">
        <f>IFERROR(__xludf.DUMMYFUNCTION("""COMPUTED_VALUE"""),"")</f>
        <v/>
      </c>
      <c r="I71" t="str">
        <f>IFERROR(__xludf.DUMMYFUNCTION("""COMPUTED_VALUE"""),"")</f>
        <v/>
      </c>
      <c r="J71" t="str">
        <f>IFERROR(__xludf.DUMMYFUNCTION("""COMPUTED_VALUE"""),"")</f>
        <v/>
      </c>
      <c r="K71" t="str">
        <f>IFERROR(__xludf.DUMMYFUNCTION("""COMPUTED_VALUE"""),"")</f>
        <v/>
      </c>
      <c r="L71" t="str">
        <f>IFERROR(__xludf.DUMMYFUNCTION("""COMPUTED_VALUE"""),"")</f>
        <v/>
      </c>
      <c r="M71" t="str">
        <f>IFERROR(__xludf.DUMMYFUNCTION("""COMPUTED_VALUE"""),"")</f>
        <v/>
      </c>
      <c r="N71" t="str">
        <f>IFERROR(__xludf.DUMMYFUNCTION("""COMPUTED_VALUE"""),"")</f>
        <v/>
      </c>
      <c r="O71" t="str">
        <f>IFERROR(__xludf.DUMMYFUNCTION("""COMPUTED_VALUE"""),"")</f>
        <v/>
      </c>
      <c r="P71" t="str">
        <f>IFERROR(__xludf.DUMMYFUNCTION("""COMPUTED_VALUE"""),"")</f>
        <v/>
      </c>
      <c r="Q71" t="str">
        <f>IFERROR(__xludf.DUMMYFUNCTION("""COMPUTED_VALUE"""),"")</f>
        <v/>
      </c>
      <c r="R71" t="str">
        <f>IFERROR(__xludf.DUMMYFUNCTION("""COMPUTED_VALUE"""),"")</f>
        <v/>
      </c>
      <c r="S71" t="str">
        <f>IFERROR(__xludf.DUMMYFUNCTION("""COMPUTED_VALUE"""),"")</f>
        <v/>
      </c>
      <c r="T71" t="str">
        <f>IFERROR(__xludf.DUMMYFUNCTION("""COMPUTED_VALUE"""),"")</f>
        <v/>
      </c>
      <c r="U71" t="str">
        <f>IFERROR(__xludf.DUMMYFUNCTION("""COMPUTED_VALUE"""),"")</f>
        <v/>
      </c>
      <c r="V71" t="str">
        <f>IFERROR(__xludf.DUMMYFUNCTION("""COMPUTED_VALUE"""),"")</f>
        <v/>
      </c>
      <c r="W71" t="str">
        <f>IFERROR(__xludf.DUMMYFUNCTION("""COMPUTED_VALUE"""),"")</f>
        <v/>
      </c>
      <c r="X71" t="str">
        <f>IFERROR(__xludf.DUMMYFUNCTION("""COMPUTED_VALUE"""),"")</f>
        <v/>
      </c>
      <c r="Y71" t="str">
        <f>IFERROR(__xludf.DUMMYFUNCTION("""COMPUTED_VALUE"""),"")</f>
        <v/>
      </c>
      <c r="Z71" t="str">
        <f>IFERROR(__xludf.DUMMYFUNCTION("""COMPUTED_VALUE"""),"")</f>
        <v/>
      </c>
      <c r="AA71" t="str">
        <f>IFERROR(__xludf.DUMMYFUNCTION("""COMPUTED_VALUE"""),"")</f>
        <v/>
      </c>
      <c r="AB71" t="str">
        <f>IFERROR(__xludf.DUMMYFUNCTION("""COMPUTED_VALUE"""),"")</f>
        <v/>
      </c>
      <c r="AC71" t="str">
        <f>IFERROR(__xludf.DUMMYFUNCTION("""COMPUTED_VALUE"""),"")</f>
        <v/>
      </c>
      <c r="AD71" t="str">
        <f>IFERROR(__xludf.DUMMYFUNCTION("""COMPUTED_VALUE"""),"")</f>
        <v/>
      </c>
      <c r="AE71" t="str">
        <f>IFERROR(__xludf.DUMMYFUNCTION("""COMPUTED_VALUE"""),"")</f>
        <v/>
      </c>
      <c r="AF71" t="str">
        <f>IFERROR(__xludf.DUMMYFUNCTION("""COMPUTED_VALUE"""),"")</f>
        <v/>
      </c>
      <c r="AG71" t="str">
        <f>IFERROR(__xludf.DUMMYFUNCTION("""COMPUTED_VALUE"""),"")</f>
        <v/>
      </c>
      <c r="AH71" t="str">
        <f>IFERROR(__xludf.DUMMYFUNCTION("""COMPUTED_VALUE"""),"")</f>
        <v/>
      </c>
      <c r="AI71" t="str">
        <f>IFERROR(__xludf.DUMMYFUNCTION("""COMPUTED_VALUE"""),"")</f>
        <v/>
      </c>
      <c r="AJ71" t="str">
        <f>IFERROR(__xludf.DUMMYFUNCTION("""COMPUTED_VALUE"""),"")</f>
        <v/>
      </c>
      <c r="AK71" s="3" t="str">
        <f>IFERROR(__xludf.DUMMYFUNCTION("""COMPUTED_VALUE"""),"")</f>
        <v/>
      </c>
    </row>
    <row r="72">
      <c r="A72" t="str">
        <f>IFERROR(__xludf.DUMMYFUNCTION("""COMPUTED_VALUE"""),"")</f>
        <v/>
      </c>
      <c r="B72" t="str">
        <f>IFERROR(__xludf.DUMMYFUNCTION("""COMPUTED_VALUE"""),"")</f>
        <v/>
      </c>
      <c r="C72" t="str">
        <f>IFERROR(__xludf.DUMMYFUNCTION("""COMPUTED_VALUE"""),"")</f>
        <v/>
      </c>
      <c r="D72" t="str">
        <f>IFERROR(__xludf.DUMMYFUNCTION("""COMPUTED_VALUE"""),"")</f>
        <v/>
      </c>
      <c r="E72" t="str">
        <f>IFERROR(__xludf.DUMMYFUNCTION("""COMPUTED_VALUE"""),"")</f>
        <v/>
      </c>
      <c r="F72" t="str">
        <f>IFERROR(__xludf.DUMMYFUNCTION("""COMPUTED_VALUE"""),"")</f>
        <v/>
      </c>
      <c r="G72" t="str">
        <f>IFERROR(__xludf.DUMMYFUNCTION("""COMPUTED_VALUE"""),"")</f>
        <v/>
      </c>
      <c r="H72" t="str">
        <f>IFERROR(__xludf.DUMMYFUNCTION("""COMPUTED_VALUE"""),"")</f>
        <v/>
      </c>
      <c r="I72" t="str">
        <f>IFERROR(__xludf.DUMMYFUNCTION("""COMPUTED_VALUE"""),"")</f>
        <v/>
      </c>
      <c r="J72" t="str">
        <f>IFERROR(__xludf.DUMMYFUNCTION("""COMPUTED_VALUE"""),"")</f>
        <v/>
      </c>
      <c r="K72" t="str">
        <f>IFERROR(__xludf.DUMMYFUNCTION("""COMPUTED_VALUE"""),"")</f>
        <v/>
      </c>
      <c r="L72" t="str">
        <f>IFERROR(__xludf.DUMMYFUNCTION("""COMPUTED_VALUE"""),"")</f>
        <v/>
      </c>
      <c r="M72" t="str">
        <f>IFERROR(__xludf.DUMMYFUNCTION("""COMPUTED_VALUE"""),"")</f>
        <v/>
      </c>
      <c r="N72" t="str">
        <f>IFERROR(__xludf.DUMMYFUNCTION("""COMPUTED_VALUE"""),"")</f>
        <v/>
      </c>
      <c r="O72" t="str">
        <f>IFERROR(__xludf.DUMMYFUNCTION("""COMPUTED_VALUE"""),"")</f>
        <v/>
      </c>
      <c r="P72" t="str">
        <f>IFERROR(__xludf.DUMMYFUNCTION("""COMPUTED_VALUE"""),"")</f>
        <v/>
      </c>
      <c r="Q72" t="str">
        <f>IFERROR(__xludf.DUMMYFUNCTION("""COMPUTED_VALUE"""),"")</f>
        <v/>
      </c>
      <c r="R72" t="str">
        <f>IFERROR(__xludf.DUMMYFUNCTION("""COMPUTED_VALUE"""),"")</f>
        <v/>
      </c>
      <c r="S72" t="str">
        <f>IFERROR(__xludf.DUMMYFUNCTION("""COMPUTED_VALUE"""),"")</f>
        <v/>
      </c>
      <c r="T72" t="str">
        <f>IFERROR(__xludf.DUMMYFUNCTION("""COMPUTED_VALUE"""),"")</f>
        <v/>
      </c>
      <c r="U72" t="str">
        <f>IFERROR(__xludf.DUMMYFUNCTION("""COMPUTED_VALUE"""),"")</f>
        <v/>
      </c>
      <c r="V72" t="str">
        <f>IFERROR(__xludf.DUMMYFUNCTION("""COMPUTED_VALUE"""),"")</f>
        <v/>
      </c>
      <c r="W72" t="str">
        <f>IFERROR(__xludf.DUMMYFUNCTION("""COMPUTED_VALUE"""),"")</f>
        <v/>
      </c>
      <c r="X72" t="str">
        <f>IFERROR(__xludf.DUMMYFUNCTION("""COMPUTED_VALUE"""),"")</f>
        <v/>
      </c>
      <c r="Y72" t="str">
        <f>IFERROR(__xludf.DUMMYFUNCTION("""COMPUTED_VALUE"""),"")</f>
        <v/>
      </c>
      <c r="Z72" t="str">
        <f>IFERROR(__xludf.DUMMYFUNCTION("""COMPUTED_VALUE"""),"")</f>
        <v/>
      </c>
      <c r="AA72" t="str">
        <f>IFERROR(__xludf.DUMMYFUNCTION("""COMPUTED_VALUE"""),"")</f>
        <v/>
      </c>
      <c r="AB72" t="str">
        <f>IFERROR(__xludf.DUMMYFUNCTION("""COMPUTED_VALUE"""),"")</f>
        <v/>
      </c>
      <c r="AC72" t="str">
        <f>IFERROR(__xludf.DUMMYFUNCTION("""COMPUTED_VALUE"""),"")</f>
        <v/>
      </c>
      <c r="AD72" t="str">
        <f>IFERROR(__xludf.DUMMYFUNCTION("""COMPUTED_VALUE"""),"")</f>
        <v/>
      </c>
      <c r="AE72" t="str">
        <f>IFERROR(__xludf.DUMMYFUNCTION("""COMPUTED_VALUE"""),"")</f>
        <v/>
      </c>
      <c r="AF72" t="str">
        <f>IFERROR(__xludf.DUMMYFUNCTION("""COMPUTED_VALUE"""),"")</f>
        <v/>
      </c>
      <c r="AG72" t="str">
        <f>IFERROR(__xludf.DUMMYFUNCTION("""COMPUTED_VALUE"""),"")</f>
        <v/>
      </c>
      <c r="AH72" t="str">
        <f>IFERROR(__xludf.DUMMYFUNCTION("""COMPUTED_VALUE"""),"")</f>
        <v/>
      </c>
      <c r="AI72" t="str">
        <f>IFERROR(__xludf.DUMMYFUNCTION("""COMPUTED_VALUE"""),"")</f>
        <v/>
      </c>
      <c r="AJ72" t="str">
        <f>IFERROR(__xludf.DUMMYFUNCTION("""COMPUTED_VALUE"""),"")</f>
        <v/>
      </c>
      <c r="AK72" s="3" t="str">
        <f>IFERROR(__xludf.DUMMYFUNCTION("""COMPUTED_VALUE"""),"")</f>
        <v/>
      </c>
    </row>
    <row r="73">
      <c r="A73" t="str">
        <f>IFERROR(__xludf.DUMMYFUNCTION("""COMPUTED_VALUE"""),"")</f>
        <v/>
      </c>
      <c r="B73" t="str">
        <f>IFERROR(__xludf.DUMMYFUNCTION("""COMPUTED_VALUE"""),"")</f>
        <v/>
      </c>
      <c r="C73" t="str">
        <f>IFERROR(__xludf.DUMMYFUNCTION("""COMPUTED_VALUE"""),"")</f>
        <v/>
      </c>
      <c r="D73" t="str">
        <f>IFERROR(__xludf.DUMMYFUNCTION("""COMPUTED_VALUE"""),"")</f>
        <v/>
      </c>
      <c r="E73" t="str">
        <f>IFERROR(__xludf.DUMMYFUNCTION("""COMPUTED_VALUE"""),"")</f>
        <v/>
      </c>
      <c r="F73" t="str">
        <f>IFERROR(__xludf.DUMMYFUNCTION("""COMPUTED_VALUE"""),"")</f>
        <v/>
      </c>
      <c r="G73" t="str">
        <f>IFERROR(__xludf.DUMMYFUNCTION("""COMPUTED_VALUE"""),"")</f>
        <v/>
      </c>
      <c r="H73" t="str">
        <f>IFERROR(__xludf.DUMMYFUNCTION("""COMPUTED_VALUE"""),"")</f>
        <v/>
      </c>
      <c r="I73" t="str">
        <f>IFERROR(__xludf.DUMMYFUNCTION("""COMPUTED_VALUE"""),"")</f>
        <v/>
      </c>
      <c r="J73" t="str">
        <f>IFERROR(__xludf.DUMMYFUNCTION("""COMPUTED_VALUE"""),"")</f>
        <v/>
      </c>
      <c r="K73" t="str">
        <f>IFERROR(__xludf.DUMMYFUNCTION("""COMPUTED_VALUE"""),"")</f>
        <v/>
      </c>
      <c r="L73" t="str">
        <f>IFERROR(__xludf.DUMMYFUNCTION("""COMPUTED_VALUE"""),"")</f>
        <v/>
      </c>
      <c r="M73" t="str">
        <f>IFERROR(__xludf.DUMMYFUNCTION("""COMPUTED_VALUE"""),"")</f>
        <v/>
      </c>
      <c r="N73" t="str">
        <f>IFERROR(__xludf.DUMMYFUNCTION("""COMPUTED_VALUE"""),"")</f>
        <v/>
      </c>
      <c r="O73" t="str">
        <f>IFERROR(__xludf.DUMMYFUNCTION("""COMPUTED_VALUE"""),"")</f>
        <v/>
      </c>
      <c r="P73" t="str">
        <f>IFERROR(__xludf.DUMMYFUNCTION("""COMPUTED_VALUE"""),"")</f>
        <v/>
      </c>
      <c r="Q73" t="str">
        <f>IFERROR(__xludf.DUMMYFUNCTION("""COMPUTED_VALUE"""),"")</f>
        <v/>
      </c>
      <c r="R73" t="str">
        <f>IFERROR(__xludf.DUMMYFUNCTION("""COMPUTED_VALUE"""),"")</f>
        <v/>
      </c>
      <c r="S73" t="str">
        <f>IFERROR(__xludf.DUMMYFUNCTION("""COMPUTED_VALUE"""),"")</f>
        <v/>
      </c>
      <c r="T73" t="str">
        <f>IFERROR(__xludf.DUMMYFUNCTION("""COMPUTED_VALUE"""),"")</f>
        <v/>
      </c>
      <c r="U73" t="str">
        <f>IFERROR(__xludf.DUMMYFUNCTION("""COMPUTED_VALUE"""),"")</f>
        <v/>
      </c>
      <c r="V73" t="str">
        <f>IFERROR(__xludf.DUMMYFUNCTION("""COMPUTED_VALUE"""),"")</f>
        <v/>
      </c>
      <c r="W73" t="str">
        <f>IFERROR(__xludf.DUMMYFUNCTION("""COMPUTED_VALUE"""),"")</f>
        <v/>
      </c>
      <c r="X73" t="str">
        <f>IFERROR(__xludf.DUMMYFUNCTION("""COMPUTED_VALUE"""),"")</f>
        <v/>
      </c>
      <c r="Y73" t="str">
        <f>IFERROR(__xludf.DUMMYFUNCTION("""COMPUTED_VALUE"""),"")</f>
        <v/>
      </c>
      <c r="Z73" t="str">
        <f>IFERROR(__xludf.DUMMYFUNCTION("""COMPUTED_VALUE"""),"")</f>
        <v/>
      </c>
      <c r="AA73" t="str">
        <f>IFERROR(__xludf.DUMMYFUNCTION("""COMPUTED_VALUE"""),"")</f>
        <v/>
      </c>
      <c r="AB73" t="str">
        <f>IFERROR(__xludf.DUMMYFUNCTION("""COMPUTED_VALUE"""),"")</f>
        <v/>
      </c>
      <c r="AC73" t="str">
        <f>IFERROR(__xludf.DUMMYFUNCTION("""COMPUTED_VALUE"""),"")</f>
        <v/>
      </c>
      <c r="AD73" t="str">
        <f>IFERROR(__xludf.DUMMYFUNCTION("""COMPUTED_VALUE"""),"")</f>
        <v/>
      </c>
      <c r="AE73" t="str">
        <f>IFERROR(__xludf.DUMMYFUNCTION("""COMPUTED_VALUE"""),"")</f>
        <v/>
      </c>
      <c r="AF73" t="str">
        <f>IFERROR(__xludf.DUMMYFUNCTION("""COMPUTED_VALUE"""),"")</f>
        <v/>
      </c>
      <c r="AG73" t="str">
        <f>IFERROR(__xludf.DUMMYFUNCTION("""COMPUTED_VALUE"""),"")</f>
        <v/>
      </c>
      <c r="AH73" t="str">
        <f>IFERROR(__xludf.DUMMYFUNCTION("""COMPUTED_VALUE"""),"")</f>
        <v/>
      </c>
      <c r="AI73" t="str">
        <f>IFERROR(__xludf.DUMMYFUNCTION("""COMPUTED_VALUE"""),"")</f>
        <v/>
      </c>
      <c r="AJ73" t="str">
        <f>IFERROR(__xludf.DUMMYFUNCTION("""COMPUTED_VALUE"""),"")</f>
        <v/>
      </c>
      <c r="AK73" s="3" t="str">
        <f>IFERROR(__xludf.DUMMYFUNCTION("""COMPUTED_VALUE"""),"")</f>
        <v/>
      </c>
    </row>
    <row r="74">
      <c r="A74" t="str">
        <f>IFERROR(__xludf.DUMMYFUNCTION("""COMPUTED_VALUE"""),"")</f>
        <v/>
      </c>
      <c r="B74" t="str">
        <f>IFERROR(__xludf.DUMMYFUNCTION("""COMPUTED_VALUE"""),"")</f>
        <v/>
      </c>
      <c r="C74" t="str">
        <f>IFERROR(__xludf.DUMMYFUNCTION("""COMPUTED_VALUE"""),"")</f>
        <v/>
      </c>
      <c r="D74" t="str">
        <f>IFERROR(__xludf.DUMMYFUNCTION("""COMPUTED_VALUE"""),"")</f>
        <v/>
      </c>
      <c r="E74" t="str">
        <f>IFERROR(__xludf.DUMMYFUNCTION("""COMPUTED_VALUE"""),"")</f>
        <v/>
      </c>
      <c r="F74" t="str">
        <f>IFERROR(__xludf.DUMMYFUNCTION("""COMPUTED_VALUE"""),"")</f>
        <v/>
      </c>
      <c r="G74" t="str">
        <f>IFERROR(__xludf.DUMMYFUNCTION("""COMPUTED_VALUE"""),"")</f>
        <v/>
      </c>
      <c r="H74" t="str">
        <f>IFERROR(__xludf.DUMMYFUNCTION("""COMPUTED_VALUE"""),"")</f>
        <v/>
      </c>
      <c r="I74" t="str">
        <f>IFERROR(__xludf.DUMMYFUNCTION("""COMPUTED_VALUE"""),"")</f>
        <v/>
      </c>
      <c r="J74" t="str">
        <f>IFERROR(__xludf.DUMMYFUNCTION("""COMPUTED_VALUE"""),"")</f>
        <v/>
      </c>
      <c r="K74" t="str">
        <f>IFERROR(__xludf.DUMMYFUNCTION("""COMPUTED_VALUE"""),"")</f>
        <v/>
      </c>
      <c r="L74" t="str">
        <f>IFERROR(__xludf.DUMMYFUNCTION("""COMPUTED_VALUE"""),"")</f>
        <v/>
      </c>
      <c r="M74" t="str">
        <f>IFERROR(__xludf.DUMMYFUNCTION("""COMPUTED_VALUE"""),"")</f>
        <v/>
      </c>
      <c r="N74" t="str">
        <f>IFERROR(__xludf.DUMMYFUNCTION("""COMPUTED_VALUE"""),"")</f>
        <v/>
      </c>
      <c r="O74" t="str">
        <f>IFERROR(__xludf.DUMMYFUNCTION("""COMPUTED_VALUE"""),"")</f>
        <v/>
      </c>
      <c r="P74" t="str">
        <f>IFERROR(__xludf.DUMMYFUNCTION("""COMPUTED_VALUE"""),"")</f>
        <v/>
      </c>
      <c r="Q74" t="str">
        <f>IFERROR(__xludf.DUMMYFUNCTION("""COMPUTED_VALUE"""),"")</f>
        <v/>
      </c>
      <c r="R74" t="str">
        <f>IFERROR(__xludf.DUMMYFUNCTION("""COMPUTED_VALUE"""),"")</f>
        <v/>
      </c>
      <c r="S74" t="str">
        <f>IFERROR(__xludf.DUMMYFUNCTION("""COMPUTED_VALUE"""),"")</f>
        <v/>
      </c>
      <c r="T74" t="str">
        <f>IFERROR(__xludf.DUMMYFUNCTION("""COMPUTED_VALUE"""),"")</f>
        <v/>
      </c>
      <c r="U74" t="str">
        <f>IFERROR(__xludf.DUMMYFUNCTION("""COMPUTED_VALUE"""),"")</f>
        <v/>
      </c>
      <c r="V74" t="str">
        <f>IFERROR(__xludf.DUMMYFUNCTION("""COMPUTED_VALUE"""),"")</f>
        <v/>
      </c>
      <c r="W74" t="str">
        <f>IFERROR(__xludf.DUMMYFUNCTION("""COMPUTED_VALUE"""),"")</f>
        <v/>
      </c>
      <c r="X74" t="str">
        <f>IFERROR(__xludf.DUMMYFUNCTION("""COMPUTED_VALUE"""),"")</f>
        <v/>
      </c>
      <c r="Y74" t="str">
        <f>IFERROR(__xludf.DUMMYFUNCTION("""COMPUTED_VALUE"""),"")</f>
        <v/>
      </c>
      <c r="Z74" t="str">
        <f>IFERROR(__xludf.DUMMYFUNCTION("""COMPUTED_VALUE"""),"")</f>
        <v/>
      </c>
      <c r="AA74" t="str">
        <f>IFERROR(__xludf.DUMMYFUNCTION("""COMPUTED_VALUE"""),"")</f>
        <v/>
      </c>
      <c r="AB74" t="str">
        <f>IFERROR(__xludf.DUMMYFUNCTION("""COMPUTED_VALUE"""),"")</f>
        <v/>
      </c>
      <c r="AC74" t="str">
        <f>IFERROR(__xludf.DUMMYFUNCTION("""COMPUTED_VALUE"""),"")</f>
        <v/>
      </c>
      <c r="AD74" t="str">
        <f>IFERROR(__xludf.DUMMYFUNCTION("""COMPUTED_VALUE"""),"")</f>
        <v/>
      </c>
      <c r="AE74" t="str">
        <f>IFERROR(__xludf.DUMMYFUNCTION("""COMPUTED_VALUE"""),"")</f>
        <v/>
      </c>
      <c r="AF74" t="str">
        <f>IFERROR(__xludf.DUMMYFUNCTION("""COMPUTED_VALUE"""),"")</f>
        <v/>
      </c>
      <c r="AG74" t="str">
        <f>IFERROR(__xludf.DUMMYFUNCTION("""COMPUTED_VALUE"""),"")</f>
        <v/>
      </c>
      <c r="AH74" t="str">
        <f>IFERROR(__xludf.DUMMYFUNCTION("""COMPUTED_VALUE"""),"")</f>
        <v/>
      </c>
      <c r="AI74" t="str">
        <f>IFERROR(__xludf.DUMMYFUNCTION("""COMPUTED_VALUE"""),"")</f>
        <v/>
      </c>
      <c r="AJ74" t="str">
        <f>IFERROR(__xludf.DUMMYFUNCTION("""COMPUTED_VALUE"""),"")</f>
        <v/>
      </c>
      <c r="AK74" s="3" t="str">
        <f>IFERROR(__xludf.DUMMYFUNCTION("""COMPUTED_VALUE"""),"")</f>
        <v/>
      </c>
    </row>
    <row r="75">
      <c r="A75" t="str">
        <f>IFERROR(__xludf.DUMMYFUNCTION("""COMPUTED_VALUE"""),"")</f>
        <v/>
      </c>
      <c r="B75" t="str">
        <f>IFERROR(__xludf.DUMMYFUNCTION("""COMPUTED_VALUE"""),"")</f>
        <v/>
      </c>
      <c r="C75" t="str">
        <f>IFERROR(__xludf.DUMMYFUNCTION("""COMPUTED_VALUE"""),"")</f>
        <v/>
      </c>
      <c r="D75" t="str">
        <f>IFERROR(__xludf.DUMMYFUNCTION("""COMPUTED_VALUE"""),"")</f>
        <v/>
      </c>
      <c r="E75" t="str">
        <f>IFERROR(__xludf.DUMMYFUNCTION("""COMPUTED_VALUE"""),"")</f>
        <v/>
      </c>
      <c r="F75" t="str">
        <f>IFERROR(__xludf.DUMMYFUNCTION("""COMPUTED_VALUE"""),"")</f>
        <v/>
      </c>
      <c r="G75" t="str">
        <f>IFERROR(__xludf.DUMMYFUNCTION("""COMPUTED_VALUE"""),"")</f>
        <v/>
      </c>
      <c r="H75" t="str">
        <f>IFERROR(__xludf.DUMMYFUNCTION("""COMPUTED_VALUE"""),"")</f>
        <v/>
      </c>
      <c r="I75" t="str">
        <f>IFERROR(__xludf.DUMMYFUNCTION("""COMPUTED_VALUE"""),"")</f>
        <v/>
      </c>
      <c r="J75" t="str">
        <f>IFERROR(__xludf.DUMMYFUNCTION("""COMPUTED_VALUE"""),"")</f>
        <v/>
      </c>
      <c r="K75" t="str">
        <f>IFERROR(__xludf.DUMMYFUNCTION("""COMPUTED_VALUE"""),"")</f>
        <v/>
      </c>
      <c r="L75" t="str">
        <f>IFERROR(__xludf.DUMMYFUNCTION("""COMPUTED_VALUE"""),"")</f>
        <v/>
      </c>
      <c r="M75" t="str">
        <f>IFERROR(__xludf.DUMMYFUNCTION("""COMPUTED_VALUE"""),"")</f>
        <v/>
      </c>
      <c r="N75" t="str">
        <f>IFERROR(__xludf.DUMMYFUNCTION("""COMPUTED_VALUE"""),"")</f>
        <v/>
      </c>
      <c r="O75" t="str">
        <f>IFERROR(__xludf.DUMMYFUNCTION("""COMPUTED_VALUE"""),"")</f>
        <v/>
      </c>
      <c r="P75" t="str">
        <f>IFERROR(__xludf.DUMMYFUNCTION("""COMPUTED_VALUE"""),"")</f>
        <v/>
      </c>
      <c r="Q75" t="str">
        <f>IFERROR(__xludf.DUMMYFUNCTION("""COMPUTED_VALUE"""),"")</f>
        <v/>
      </c>
      <c r="R75" t="str">
        <f>IFERROR(__xludf.DUMMYFUNCTION("""COMPUTED_VALUE"""),"")</f>
        <v/>
      </c>
      <c r="S75" t="str">
        <f>IFERROR(__xludf.DUMMYFUNCTION("""COMPUTED_VALUE"""),"")</f>
        <v/>
      </c>
      <c r="T75" t="str">
        <f>IFERROR(__xludf.DUMMYFUNCTION("""COMPUTED_VALUE"""),"")</f>
        <v/>
      </c>
      <c r="U75" t="str">
        <f>IFERROR(__xludf.DUMMYFUNCTION("""COMPUTED_VALUE"""),"")</f>
        <v/>
      </c>
      <c r="V75" t="str">
        <f>IFERROR(__xludf.DUMMYFUNCTION("""COMPUTED_VALUE"""),"")</f>
        <v/>
      </c>
      <c r="W75" t="str">
        <f>IFERROR(__xludf.DUMMYFUNCTION("""COMPUTED_VALUE"""),"")</f>
        <v/>
      </c>
      <c r="X75" t="str">
        <f>IFERROR(__xludf.DUMMYFUNCTION("""COMPUTED_VALUE"""),"")</f>
        <v/>
      </c>
      <c r="Y75" t="str">
        <f>IFERROR(__xludf.DUMMYFUNCTION("""COMPUTED_VALUE"""),"")</f>
        <v/>
      </c>
      <c r="Z75" t="str">
        <f>IFERROR(__xludf.DUMMYFUNCTION("""COMPUTED_VALUE"""),"")</f>
        <v/>
      </c>
      <c r="AA75" t="str">
        <f>IFERROR(__xludf.DUMMYFUNCTION("""COMPUTED_VALUE"""),"")</f>
        <v/>
      </c>
      <c r="AB75" t="str">
        <f>IFERROR(__xludf.DUMMYFUNCTION("""COMPUTED_VALUE"""),"")</f>
        <v/>
      </c>
      <c r="AC75" t="str">
        <f>IFERROR(__xludf.DUMMYFUNCTION("""COMPUTED_VALUE"""),"")</f>
        <v/>
      </c>
      <c r="AD75" t="str">
        <f>IFERROR(__xludf.DUMMYFUNCTION("""COMPUTED_VALUE"""),"")</f>
        <v/>
      </c>
      <c r="AE75" t="str">
        <f>IFERROR(__xludf.DUMMYFUNCTION("""COMPUTED_VALUE"""),"")</f>
        <v/>
      </c>
      <c r="AF75" t="str">
        <f>IFERROR(__xludf.DUMMYFUNCTION("""COMPUTED_VALUE"""),"")</f>
        <v/>
      </c>
      <c r="AG75" t="str">
        <f>IFERROR(__xludf.DUMMYFUNCTION("""COMPUTED_VALUE"""),"")</f>
        <v/>
      </c>
      <c r="AH75" t="str">
        <f>IFERROR(__xludf.DUMMYFUNCTION("""COMPUTED_VALUE"""),"")</f>
        <v/>
      </c>
      <c r="AI75" t="str">
        <f>IFERROR(__xludf.DUMMYFUNCTION("""COMPUTED_VALUE"""),"")</f>
        <v/>
      </c>
      <c r="AJ75" t="str">
        <f>IFERROR(__xludf.DUMMYFUNCTION("""COMPUTED_VALUE"""),"")</f>
        <v/>
      </c>
      <c r="AK75" s="3" t="str">
        <f>IFERROR(__xludf.DUMMYFUNCTION("""COMPUTED_VALUE"""),"")</f>
        <v/>
      </c>
    </row>
    <row r="76">
      <c r="A76" t="str">
        <f>IFERROR(__xludf.DUMMYFUNCTION("""COMPUTED_VALUE"""),"")</f>
        <v/>
      </c>
      <c r="B76" t="str">
        <f>IFERROR(__xludf.DUMMYFUNCTION("""COMPUTED_VALUE"""),"")</f>
        <v/>
      </c>
      <c r="C76" t="str">
        <f>IFERROR(__xludf.DUMMYFUNCTION("""COMPUTED_VALUE"""),"")</f>
        <v/>
      </c>
      <c r="D76" t="str">
        <f>IFERROR(__xludf.DUMMYFUNCTION("""COMPUTED_VALUE"""),"")</f>
        <v/>
      </c>
      <c r="E76" t="str">
        <f>IFERROR(__xludf.DUMMYFUNCTION("""COMPUTED_VALUE"""),"")</f>
        <v/>
      </c>
      <c r="F76" t="str">
        <f>IFERROR(__xludf.DUMMYFUNCTION("""COMPUTED_VALUE"""),"")</f>
        <v/>
      </c>
      <c r="G76" t="str">
        <f>IFERROR(__xludf.DUMMYFUNCTION("""COMPUTED_VALUE"""),"")</f>
        <v/>
      </c>
      <c r="H76" t="str">
        <f>IFERROR(__xludf.DUMMYFUNCTION("""COMPUTED_VALUE"""),"")</f>
        <v/>
      </c>
      <c r="I76" t="str">
        <f>IFERROR(__xludf.DUMMYFUNCTION("""COMPUTED_VALUE"""),"")</f>
        <v/>
      </c>
      <c r="J76" t="str">
        <f>IFERROR(__xludf.DUMMYFUNCTION("""COMPUTED_VALUE"""),"")</f>
        <v/>
      </c>
      <c r="K76" t="str">
        <f>IFERROR(__xludf.DUMMYFUNCTION("""COMPUTED_VALUE"""),"")</f>
        <v/>
      </c>
      <c r="L76" t="str">
        <f>IFERROR(__xludf.DUMMYFUNCTION("""COMPUTED_VALUE"""),"")</f>
        <v/>
      </c>
      <c r="M76" t="str">
        <f>IFERROR(__xludf.DUMMYFUNCTION("""COMPUTED_VALUE"""),"")</f>
        <v/>
      </c>
      <c r="N76" t="str">
        <f>IFERROR(__xludf.DUMMYFUNCTION("""COMPUTED_VALUE"""),"")</f>
        <v/>
      </c>
      <c r="O76" t="str">
        <f>IFERROR(__xludf.DUMMYFUNCTION("""COMPUTED_VALUE"""),"")</f>
        <v/>
      </c>
      <c r="P76" t="str">
        <f>IFERROR(__xludf.DUMMYFUNCTION("""COMPUTED_VALUE"""),"")</f>
        <v/>
      </c>
      <c r="Q76" t="str">
        <f>IFERROR(__xludf.DUMMYFUNCTION("""COMPUTED_VALUE"""),"")</f>
        <v/>
      </c>
      <c r="R76" t="str">
        <f>IFERROR(__xludf.DUMMYFUNCTION("""COMPUTED_VALUE"""),"")</f>
        <v/>
      </c>
      <c r="S76" t="str">
        <f>IFERROR(__xludf.DUMMYFUNCTION("""COMPUTED_VALUE"""),"")</f>
        <v/>
      </c>
      <c r="T76" t="str">
        <f>IFERROR(__xludf.DUMMYFUNCTION("""COMPUTED_VALUE"""),"")</f>
        <v/>
      </c>
      <c r="U76" t="str">
        <f>IFERROR(__xludf.DUMMYFUNCTION("""COMPUTED_VALUE"""),"")</f>
        <v/>
      </c>
      <c r="V76" t="str">
        <f>IFERROR(__xludf.DUMMYFUNCTION("""COMPUTED_VALUE"""),"")</f>
        <v/>
      </c>
      <c r="W76" t="str">
        <f>IFERROR(__xludf.DUMMYFUNCTION("""COMPUTED_VALUE"""),"")</f>
        <v/>
      </c>
      <c r="X76" t="str">
        <f>IFERROR(__xludf.DUMMYFUNCTION("""COMPUTED_VALUE"""),"")</f>
        <v/>
      </c>
      <c r="Y76" t="str">
        <f>IFERROR(__xludf.DUMMYFUNCTION("""COMPUTED_VALUE"""),"")</f>
        <v/>
      </c>
      <c r="Z76" t="str">
        <f>IFERROR(__xludf.DUMMYFUNCTION("""COMPUTED_VALUE"""),"")</f>
        <v/>
      </c>
      <c r="AA76" t="str">
        <f>IFERROR(__xludf.DUMMYFUNCTION("""COMPUTED_VALUE"""),"")</f>
        <v/>
      </c>
      <c r="AB76" t="str">
        <f>IFERROR(__xludf.DUMMYFUNCTION("""COMPUTED_VALUE"""),"")</f>
        <v/>
      </c>
      <c r="AC76" t="str">
        <f>IFERROR(__xludf.DUMMYFUNCTION("""COMPUTED_VALUE"""),"")</f>
        <v/>
      </c>
      <c r="AD76" t="str">
        <f>IFERROR(__xludf.DUMMYFUNCTION("""COMPUTED_VALUE"""),"")</f>
        <v/>
      </c>
      <c r="AE76" t="str">
        <f>IFERROR(__xludf.DUMMYFUNCTION("""COMPUTED_VALUE"""),"")</f>
        <v/>
      </c>
      <c r="AF76" t="str">
        <f>IFERROR(__xludf.DUMMYFUNCTION("""COMPUTED_VALUE"""),"")</f>
        <v/>
      </c>
      <c r="AG76" t="str">
        <f>IFERROR(__xludf.DUMMYFUNCTION("""COMPUTED_VALUE"""),"")</f>
        <v/>
      </c>
      <c r="AH76" t="str">
        <f>IFERROR(__xludf.DUMMYFUNCTION("""COMPUTED_VALUE"""),"")</f>
        <v/>
      </c>
      <c r="AI76" t="str">
        <f>IFERROR(__xludf.DUMMYFUNCTION("""COMPUTED_VALUE"""),"")</f>
        <v/>
      </c>
      <c r="AJ76" t="str">
        <f>IFERROR(__xludf.DUMMYFUNCTION("""COMPUTED_VALUE"""),"")</f>
        <v/>
      </c>
      <c r="AK76" s="3" t="str">
        <f>IFERROR(__xludf.DUMMYFUNCTION("""COMPUTED_VALUE"""),"")</f>
        <v/>
      </c>
    </row>
    <row r="77">
      <c r="A77" t="str">
        <f>IFERROR(__xludf.DUMMYFUNCTION("""COMPUTED_VALUE"""),"")</f>
        <v/>
      </c>
      <c r="B77" t="str">
        <f>IFERROR(__xludf.DUMMYFUNCTION("""COMPUTED_VALUE"""),"")</f>
        <v/>
      </c>
      <c r="C77" t="str">
        <f>IFERROR(__xludf.DUMMYFUNCTION("""COMPUTED_VALUE"""),"")</f>
        <v/>
      </c>
      <c r="D77" t="str">
        <f>IFERROR(__xludf.DUMMYFUNCTION("""COMPUTED_VALUE"""),"")</f>
        <v/>
      </c>
      <c r="E77" t="str">
        <f>IFERROR(__xludf.DUMMYFUNCTION("""COMPUTED_VALUE"""),"")</f>
        <v/>
      </c>
      <c r="F77" t="str">
        <f>IFERROR(__xludf.DUMMYFUNCTION("""COMPUTED_VALUE"""),"")</f>
        <v/>
      </c>
      <c r="G77" t="str">
        <f>IFERROR(__xludf.DUMMYFUNCTION("""COMPUTED_VALUE"""),"")</f>
        <v/>
      </c>
      <c r="H77" t="str">
        <f>IFERROR(__xludf.DUMMYFUNCTION("""COMPUTED_VALUE"""),"")</f>
        <v/>
      </c>
      <c r="I77" t="str">
        <f>IFERROR(__xludf.DUMMYFUNCTION("""COMPUTED_VALUE"""),"")</f>
        <v/>
      </c>
      <c r="J77" t="str">
        <f>IFERROR(__xludf.DUMMYFUNCTION("""COMPUTED_VALUE"""),"")</f>
        <v/>
      </c>
      <c r="K77" t="str">
        <f>IFERROR(__xludf.DUMMYFUNCTION("""COMPUTED_VALUE"""),"")</f>
        <v/>
      </c>
      <c r="L77" t="str">
        <f>IFERROR(__xludf.DUMMYFUNCTION("""COMPUTED_VALUE"""),"")</f>
        <v/>
      </c>
      <c r="M77" t="str">
        <f>IFERROR(__xludf.DUMMYFUNCTION("""COMPUTED_VALUE"""),"")</f>
        <v/>
      </c>
      <c r="N77" t="str">
        <f>IFERROR(__xludf.DUMMYFUNCTION("""COMPUTED_VALUE"""),"")</f>
        <v/>
      </c>
      <c r="O77" t="str">
        <f>IFERROR(__xludf.DUMMYFUNCTION("""COMPUTED_VALUE"""),"")</f>
        <v/>
      </c>
      <c r="P77" t="str">
        <f>IFERROR(__xludf.DUMMYFUNCTION("""COMPUTED_VALUE"""),"")</f>
        <v/>
      </c>
      <c r="Q77" t="str">
        <f>IFERROR(__xludf.DUMMYFUNCTION("""COMPUTED_VALUE"""),"")</f>
        <v/>
      </c>
      <c r="R77" t="str">
        <f>IFERROR(__xludf.DUMMYFUNCTION("""COMPUTED_VALUE"""),"")</f>
        <v/>
      </c>
      <c r="S77" t="str">
        <f>IFERROR(__xludf.DUMMYFUNCTION("""COMPUTED_VALUE"""),"")</f>
        <v/>
      </c>
      <c r="T77" t="str">
        <f>IFERROR(__xludf.DUMMYFUNCTION("""COMPUTED_VALUE"""),"")</f>
        <v/>
      </c>
      <c r="U77" t="str">
        <f>IFERROR(__xludf.DUMMYFUNCTION("""COMPUTED_VALUE"""),"")</f>
        <v/>
      </c>
      <c r="V77" t="str">
        <f>IFERROR(__xludf.DUMMYFUNCTION("""COMPUTED_VALUE"""),"")</f>
        <v/>
      </c>
      <c r="W77" t="str">
        <f>IFERROR(__xludf.DUMMYFUNCTION("""COMPUTED_VALUE"""),"")</f>
        <v/>
      </c>
      <c r="X77" t="str">
        <f>IFERROR(__xludf.DUMMYFUNCTION("""COMPUTED_VALUE"""),"")</f>
        <v/>
      </c>
      <c r="Y77" t="str">
        <f>IFERROR(__xludf.DUMMYFUNCTION("""COMPUTED_VALUE"""),"")</f>
        <v/>
      </c>
      <c r="Z77" t="str">
        <f>IFERROR(__xludf.DUMMYFUNCTION("""COMPUTED_VALUE"""),"")</f>
        <v/>
      </c>
      <c r="AA77" t="str">
        <f>IFERROR(__xludf.DUMMYFUNCTION("""COMPUTED_VALUE"""),"")</f>
        <v/>
      </c>
      <c r="AB77" t="str">
        <f>IFERROR(__xludf.DUMMYFUNCTION("""COMPUTED_VALUE"""),"")</f>
        <v/>
      </c>
      <c r="AC77" t="str">
        <f>IFERROR(__xludf.DUMMYFUNCTION("""COMPUTED_VALUE"""),"")</f>
        <v/>
      </c>
      <c r="AD77" t="str">
        <f>IFERROR(__xludf.DUMMYFUNCTION("""COMPUTED_VALUE"""),"")</f>
        <v/>
      </c>
      <c r="AE77" t="str">
        <f>IFERROR(__xludf.DUMMYFUNCTION("""COMPUTED_VALUE"""),"")</f>
        <v/>
      </c>
      <c r="AF77" t="str">
        <f>IFERROR(__xludf.DUMMYFUNCTION("""COMPUTED_VALUE"""),"")</f>
        <v/>
      </c>
      <c r="AG77" t="str">
        <f>IFERROR(__xludf.DUMMYFUNCTION("""COMPUTED_VALUE"""),"")</f>
        <v/>
      </c>
      <c r="AH77" t="str">
        <f>IFERROR(__xludf.DUMMYFUNCTION("""COMPUTED_VALUE"""),"")</f>
        <v/>
      </c>
      <c r="AI77" t="str">
        <f>IFERROR(__xludf.DUMMYFUNCTION("""COMPUTED_VALUE"""),"")</f>
        <v/>
      </c>
      <c r="AJ77" t="str">
        <f>IFERROR(__xludf.DUMMYFUNCTION("""COMPUTED_VALUE"""),"")</f>
        <v/>
      </c>
      <c r="AK77" s="3" t="str">
        <f>IFERROR(__xludf.DUMMYFUNCTION("""COMPUTED_VALUE"""),"")</f>
        <v/>
      </c>
    </row>
    <row r="78">
      <c r="A78" t="str">
        <f>IFERROR(__xludf.DUMMYFUNCTION("""COMPUTED_VALUE"""),"")</f>
        <v/>
      </c>
      <c r="B78" t="str">
        <f>IFERROR(__xludf.DUMMYFUNCTION("""COMPUTED_VALUE"""),"")</f>
        <v/>
      </c>
      <c r="C78" t="str">
        <f>IFERROR(__xludf.DUMMYFUNCTION("""COMPUTED_VALUE"""),"")</f>
        <v/>
      </c>
      <c r="D78" t="str">
        <f>IFERROR(__xludf.DUMMYFUNCTION("""COMPUTED_VALUE"""),"")</f>
        <v/>
      </c>
      <c r="E78" t="str">
        <f>IFERROR(__xludf.DUMMYFUNCTION("""COMPUTED_VALUE"""),"")</f>
        <v/>
      </c>
      <c r="F78" t="str">
        <f>IFERROR(__xludf.DUMMYFUNCTION("""COMPUTED_VALUE"""),"")</f>
        <v/>
      </c>
      <c r="G78" t="str">
        <f>IFERROR(__xludf.DUMMYFUNCTION("""COMPUTED_VALUE"""),"")</f>
        <v/>
      </c>
      <c r="H78" t="str">
        <f>IFERROR(__xludf.DUMMYFUNCTION("""COMPUTED_VALUE"""),"")</f>
        <v/>
      </c>
      <c r="I78" t="str">
        <f>IFERROR(__xludf.DUMMYFUNCTION("""COMPUTED_VALUE"""),"")</f>
        <v/>
      </c>
      <c r="J78" t="str">
        <f>IFERROR(__xludf.DUMMYFUNCTION("""COMPUTED_VALUE"""),"")</f>
        <v/>
      </c>
      <c r="K78" t="str">
        <f>IFERROR(__xludf.DUMMYFUNCTION("""COMPUTED_VALUE"""),"")</f>
        <v/>
      </c>
      <c r="L78" t="str">
        <f>IFERROR(__xludf.DUMMYFUNCTION("""COMPUTED_VALUE"""),"")</f>
        <v/>
      </c>
      <c r="M78" t="str">
        <f>IFERROR(__xludf.DUMMYFUNCTION("""COMPUTED_VALUE"""),"")</f>
        <v/>
      </c>
      <c r="N78" t="str">
        <f>IFERROR(__xludf.DUMMYFUNCTION("""COMPUTED_VALUE"""),"")</f>
        <v/>
      </c>
      <c r="O78" t="str">
        <f>IFERROR(__xludf.DUMMYFUNCTION("""COMPUTED_VALUE"""),"")</f>
        <v/>
      </c>
      <c r="P78" t="str">
        <f>IFERROR(__xludf.DUMMYFUNCTION("""COMPUTED_VALUE"""),"")</f>
        <v/>
      </c>
      <c r="Q78" t="str">
        <f>IFERROR(__xludf.DUMMYFUNCTION("""COMPUTED_VALUE"""),"")</f>
        <v/>
      </c>
      <c r="R78" t="str">
        <f>IFERROR(__xludf.DUMMYFUNCTION("""COMPUTED_VALUE"""),"")</f>
        <v/>
      </c>
      <c r="S78" t="str">
        <f>IFERROR(__xludf.DUMMYFUNCTION("""COMPUTED_VALUE"""),"")</f>
        <v/>
      </c>
      <c r="T78" t="str">
        <f>IFERROR(__xludf.DUMMYFUNCTION("""COMPUTED_VALUE"""),"")</f>
        <v/>
      </c>
      <c r="U78" t="str">
        <f>IFERROR(__xludf.DUMMYFUNCTION("""COMPUTED_VALUE"""),"")</f>
        <v/>
      </c>
      <c r="V78" t="str">
        <f>IFERROR(__xludf.DUMMYFUNCTION("""COMPUTED_VALUE"""),"")</f>
        <v/>
      </c>
      <c r="W78" t="str">
        <f>IFERROR(__xludf.DUMMYFUNCTION("""COMPUTED_VALUE"""),"")</f>
        <v/>
      </c>
      <c r="X78" t="str">
        <f>IFERROR(__xludf.DUMMYFUNCTION("""COMPUTED_VALUE"""),"")</f>
        <v/>
      </c>
      <c r="Y78" t="str">
        <f>IFERROR(__xludf.DUMMYFUNCTION("""COMPUTED_VALUE"""),"")</f>
        <v/>
      </c>
      <c r="Z78" t="str">
        <f>IFERROR(__xludf.DUMMYFUNCTION("""COMPUTED_VALUE"""),"")</f>
        <v/>
      </c>
      <c r="AA78" t="str">
        <f>IFERROR(__xludf.DUMMYFUNCTION("""COMPUTED_VALUE"""),"")</f>
        <v/>
      </c>
      <c r="AB78" t="str">
        <f>IFERROR(__xludf.DUMMYFUNCTION("""COMPUTED_VALUE"""),"")</f>
        <v/>
      </c>
      <c r="AC78" t="str">
        <f>IFERROR(__xludf.DUMMYFUNCTION("""COMPUTED_VALUE"""),"")</f>
        <v/>
      </c>
      <c r="AD78" t="str">
        <f>IFERROR(__xludf.DUMMYFUNCTION("""COMPUTED_VALUE"""),"")</f>
        <v/>
      </c>
      <c r="AE78" t="str">
        <f>IFERROR(__xludf.DUMMYFUNCTION("""COMPUTED_VALUE"""),"")</f>
        <v/>
      </c>
      <c r="AF78" t="str">
        <f>IFERROR(__xludf.DUMMYFUNCTION("""COMPUTED_VALUE"""),"")</f>
        <v/>
      </c>
      <c r="AG78" t="str">
        <f>IFERROR(__xludf.DUMMYFUNCTION("""COMPUTED_VALUE"""),"")</f>
        <v/>
      </c>
      <c r="AH78" t="str">
        <f>IFERROR(__xludf.DUMMYFUNCTION("""COMPUTED_VALUE"""),"")</f>
        <v/>
      </c>
      <c r="AI78" t="str">
        <f>IFERROR(__xludf.DUMMYFUNCTION("""COMPUTED_VALUE"""),"")</f>
        <v/>
      </c>
      <c r="AJ78" t="str">
        <f>IFERROR(__xludf.DUMMYFUNCTION("""COMPUTED_VALUE"""),"")</f>
        <v/>
      </c>
      <c r="AK78" s="3" t="str">
        <f>IFERROR(__xludf.DUMMYFUNCTION("""COMPUTED_VALUE"""),"")</f>
        <v/>
      </c>
    </row>
    <row r="79">
      <c r="A79" t="str">
        <f>IFERROR(__xludf.DUMMYFUNCTION("""COMPUTED_VALUE"""),"")</f>
        <v/>
      </c>
      <c r="B79" t="str">
        <f>IFERROR(__xludf.DUMMYFUNCTION("""COMPUTED_VALUE"""),"")</f>
        <v/>
      </c>
      <c r="C79" t="str">
        <f>IFERROR(__xludf.DUMMYFUNCTION("""COMPUTED_VALUE"""),"")</f>
        <v/>
      </c>
      <c r="D79" t="str">
        <f>IFERROR(__xludf.DUMMYFUNCTION("""COMPUTED_VALUE"""),"")</f>
        <v/>
      </c>
      <c r="E79" t="str">
        <f>IFERROR(__xludf.DUMMYFUNCTION("""COMPUTED_VALUE"""),"")</f>
        <v/>
      </c>
      <c r="F79" t="str">
        <f>IFERROR(__xludf.DUMMYFUNCTION("""COMPUTED_VALUE"""),"")</f>
        <v/>
      </c>
      <c r="G79" t="str">
        <f>IFERROR(__xludf.DUMMYFUNCTION("""COMPUTED_VALUE"""),"")</f>
        <v/>
      </c>
      <c r="H79" t="str">
        <f>IFERROR(__xludf.DUMMYFUNCTION("""COMPUTED_VALUE"""),"")</f>
        <v/>
      </c>
      <c r="I79" t="str">
        <f>IFERROR(__xludf.DUMMYFUNCTION("""COMPUTED_VALUE"""),"")</f>
        <v/>
      </c>
      <c r="J79" t="str">
        <f>IFERROR(__xludf.DUMMYFUNCTION("""COMPUTED_VALUE"""),"")</f>
        <v/>
      </c>
      <c r="K79" t="str">
        <f>IFERROR(__xludf.DUMMYFUNCTION("""COMPUTED_VALUE"""),"")</f>
        <v/>
      </c>
      <c r="L79" t="str">
        <f>IFERROR(__xludf.DUMMYFUNCTION("""COMPUTED_VALUE"""),"")</f>
        <v/>
      </c>
      <c r="M79" t="str">
        <f>IFERROR(__xludf.DUMMYFUNCTION("""COMPUTED_VALUE"""),"")</f>
        <v/>
      </c>
      <c r="N79" t="str">
        <f>IFERROR(__xludf.DUMMYFUNCTION("""COMPUTED_VALUE"""),"")</f>
        <v/>
      </c>
      <c r="O79" t="str">
        <f>IFERROR(__xludf.DUMMYFUNCTION("""COMPUTED_VALUE"""),"")</f>
        <v/>
      </c>
      <c r="P79" t="str">
        <f>IFERROR(__xludf.DUMMYFUNCTION("""COMPUTED_VALUE"""),"")</f>
        <v/>
      </c>
      <c r="Q79" t="str">
        <f>IFERROR(__xludf.DUMMYFUNCTION("""COMPUTED_VALUE"""),"")</f>
        <v/>
      </c>
      <c r="R79" t="str">
        <f>IFERROR(__xludf.DUMMYFUNCTION("""COMPUTED_VALUE"""),"")</f>
        <v/>
      </c>
      <c r="S79" t="str">
        <f>IFERROR(__xludf.DUMMYFUNCTION("""COMPUTED_VALUE"""),"")</f>
        <v/>
      </c>
      <c r="T79" t="str">
        <f>IFERROR(__xludf.DUMMYFUNCTION("""COMPUTED_VALUE"""),"")</f>
        <v/>
      </c>
      <c r="U79" t="str">
        <f>IFERROR(__xludf.DUMMYFUNCTION("""COMPUTED_VALUE"""),"")</f>
        <v/>
      </c>
      <c r="V79" t="str">
        <f>IFERROR(__xludf.DUMMYFUNCTION("""COMPUTED_VALUE"""),"")</f>
        <v/>
      </c>
      <c r="W79" t="str">
        <f>IFERROR(__xludf.DUMMYFUNCTION("""COMPUTED_VALUE"""),"")</f>
        <v/>
      </c>
      <c r="X79" t="str">
        <f>IFERROR(__xludf.DUMMYFUNCTION("""COMPUTED_VALUE"""),"")</f>
        <v/>
      </c>
      <c r="Y79" t="str">
        <f>IFERROR(__xludf.DUMMYFUNCTION("""COMPUTED_VALUE"""),"")</f>
        <v/>
      </c>
      <c r="Z79" t="str">
        <f>IFERROR(__xludf.DUMMYFUNCTION("""COMPUTED_VALUE"""),"")</f>
        <v/>
      </c>
      <c r="AA79" t="str">
        <f>IFERROR(__xludf.DUMMYFUNCTION("""COMPUTED_VALUE"""),"")</f>
        <v/>
      </c>
      <c r="AB79" t="str">
        <f>IFERROR(__xludf.DUMMYFUNCTION("""COMPUTED_VALUE"""),"")</f>
        <v/>
      </c>
      <c r="AC79" t="str">
        <f>IFERROR(__xludf.DUMMYFUNCTION("""COMPUTED_VALUE"""),"")</f>
        <v/>
      </c>
      <c r="AD79" t="str">
        <f>IFERROR(__xludf.DUMMYFUNCTION("""COMPUTED_VALUE"""),"")</f>
        <v/>
      </c>
      <c r="AE79" t="str">
        <f>IFERROR(__xludf.DUMMYFUNCTION("""COMPUTED_VALUE"""),"")</f>
        <v/>
      </c>
      <c r="AF79" t="str">
        <f>IFERROR(__xludf.DUMMYFUNCTION("""COMPUTED_VALUE"""),"")</f>
        <v/>
      </c>
      <c r="AG79" t="str">
        <f>IFERROR(__xludf.DUMMYFUNCTION("""COMPUTED_VALUE"""),"")</f>
        <v/>
      </c>
      <c r="AH79" t="str">
        <f>IFERROR(__xludf.DUMMYFUNCTION("""COMPUTED_VALUE"""),"")</f>
        <v/>
      </c>
      <c r="AI79" t="str">
        <f>IFERROR(__xludf.DUMMYFUNCTION("""COMPUTED_VALUE"""),"")</f>
        <v/>
      </c>
      <c r="AJ79" t="str">
        <f>IFERROR(__xludf.DUMMYFUNCTION("""COMPUTED_VALUE"""),"")</f>
        <v/>
      </c>
      <c r="AK79" s="3" t="str">
        <f>IFERROR(__xludf.DUMMYFUNCTION("""COMPUTED_VALUE"""),"")</f>
        <v/>
      </c>
    </row>
    <row r="80">
      <c r="A80" t="str">
        <f>IFERROR(__xludf.DUMMYFUNCTION("""COMPUTED_VALUE"""),"")</f>
        <v/>
      </c>
      <c r="B80" t="str">
        <f>IFERROR(__xludf.DUMMYFUNCTION("""COMPUTED_VALUE"""),"")</f>
        <v/>
      </c>
      <c r="C80" t="str">
        <f>IFERROR(__xludf.DUMMYFUNCTION("""COMPUTED_VALUE"""),"")</f>
        <v/>
      </c>
      <c r="D80" t="str">
        <f>IFERROR(__xludf.DUMMYFUNCTION("""COMPUTED_VALUE"""),"")</f>
        <v/>
      </c>
      <c r="E80" t="str">
        <f>IFERROR(__xludf.DUMMYFUNCTION("""COMPUTED_VALUE"""),"")</f>
        <v/>
      </c>
      <c r="F80" t="str">
        <f>IFERROR(__xludf.DUMMYFUNCTION("""COMPUTED_VALUE"""),"")</f>
        <v/>
      </c>
      <c r="G80" t="str">
        <f>IFERROR(__xludf.DUMMYFUNCTION("""COMPUTED_VALUE"""),"")</f>
        <v/>
      </c>
      <c r="H80" t="str">
        <f>IFERROR(__xludf.DUMMYFUNCTION("""COMPUTED_VALUE"""),"")</f>
        <v/>
      </c>
      <c r="I80" t="str">
        <f>IFERROR(__xludf.DUMMYFUNCTION("""COMPUTED_VALUE"""),"")</f>
        <v/>
      </c>
      <c r="J80" t="str">
        <f>IFERROR(__xludf.DUMMYFUNCTION("""COMPUTED_VALUE"""),"")</f>
        <v/>
      </c>
      <c r="K80" t="str">
        <f>IFERROR(__xludf.DUMMYFUNCTION("""COMPUTED_VALUE"""),"")</f>
        <v/>
      </c>
      <c r="L80" t="str">
        <f>IFERROR(__xludf.DUMMYFUNCTION("""COMPUTED_VALUE"""),"")</f>
        <v/>
      </c>
      <c r="M80" t="str">
        <f>IFERROR(__xludf.DUMMYFUNCTION("""COMPUTED_VALUE"""),"")</f>
        <v/>
      </c>
      <c r="N80" t="str">
        <f>IFERROR(__xludf.DUMMYFUNCTION("""COMPUTED_VALUE"""),"")</f>
        <v/>
      </c>
      <c r="O80" t="str">
        <f>IFERROR(__xludf.DUMMYFUNCTION("""COMPUTED_VALUE"""),"")</f>
        <v/>
      </c>
      <c r="P80" t="str">
        <f>IFERROR(__xludf.DUMMYFUNCTION("""COMPUTED_VALUE"""),"")</f>
        <v/>
      </c>
      <c r="Q80" t="str">
        <f>IFERROR(__xludf.DUMMYFUNCTION("""COMPUTED_VALUE"""),"")</f>
        <v/>
      </c>
      <c r="R80" t="str">
        <f>IFERROR(__xludf.DUMMYFUNCTION("""COMPUTED_VALUE"""),"")</f>
        <v/>
      </c>
      <c r="S80" t="str">
        <f>IFERROR(__xludf.DUMMYFUNCTION("""COMPUTED_VALUE"""),"")</f>
        <v/>
      </c>
      <c r="T80" t="str">
        <f>IFERROR(__xludf.DUMMYFUNCTION("""COMPUTED_VALUE"""),"")</f>
        <v/>
      </c>
      <c r="U80" t="str">
        <f>IFERROR(__xludf.DUMMYFUNCTION("""COMPUTED_VALUE"""),"")</f>
        <v/>
      </c>
      <c r="V80" t="str">
        <f>IFERROR(__xludf.DUMMYFUNCTION("""COMPUTED_VALUE"""),"")</f>
        <v/>
      </c>
      <c r="W80" t="str">
        <f>IFERROR(__xludf.DUMMYFUNCTION("""COMPUTED_VALUE"""),"")</f>
        <v/>
      </c>
      <c r="X80" t="str">
        <f>IFERROR(__xludf.DUMMYFUNCTION("""COMPUTED_VALUE"""),"")</f>
        <v/>
      </c>
      <c r="Y80" t="str">
        <f>IFERROR(__xludf.DUMMYFUNCTION("""COMPUTED_VALUE"""),"")</f>
        <v/>
      </c>
      <c r="Z80" t="str">
        <f>IFERROR(__xludf.DUMMYFUNCTION("""COMPUTED_VALUE"""),"")</f>
        <v/>
      </c>
      <c r="AA80" t="str">
        <f>IFERROR(__xludf.DUMMYFUNCTION("""COMPUTED_VALUE"""),"")</f>
        <v/>
      </c>
      <c r="AB80" t="str">
        <f>IFERROR(__xludf.DUMMYFUNCTION("""COMPUTED_VALUE"""),"")</f>
        <v/>
      </c>
      <c r="AC80" t="str">
        <f>IFERROR(__xludf.DUMMYFUNCTION("""COMPUTED_VALUE"""),"")</f>
        <v/>
      </c>
      <c r="AD80" t="str">
        <f>IFERROR(__xludf.DUMMYFUNCTION("""COMPUTED_VALUE"""),"")</f>
        <v/>
      </c>
      <c r="AE80" t="str">
        <f>IFERROR(__xludf.DUMMYFUNCTION("""COMPUTED_VALUE"""),"")</f>
        <v/>
      </c>
      <c r="AF80" t="str">
        <f>IFERROR(__xludf.DUMMYFUNCTION("""COMPUTED_VALUE"""),"")</f>
        <v/>
      </c>
      <c r="AG80" t="str">
        <f>IFERROR(__xludf.DUMMYFUNCTION("""COMPUTED_VALUE"""),"")</f>
        <v/>
      </c>
      <c r="AH80" t="str">
        <f>IFERROR(__xludf.DUMMYFUNCTION("""COMPUTED_VALUE"""),"")</f>
        <v/>
      </c>
      <c r="AI80" t="str">
        <f>IFERROR(__xludf.DUMMYFUNCTION("""COMPUTED_VALUE"""),"")</f>
        <v/>
      </c>
      <c r="AJ80" t="str">
        <f>IFERROR(__xludf.DUMMYFUNCTION("""COMPUTED_VALUE"""),"")</f>
        <v/>
      </c>
      <c r="AK80" s="3" t="str">
        <f>IFERROR(__xludf.DUMMYFUNCTION("""COMPUTED_VALUE"""),"")</f>
        <v/>
      </c>
    </row>
    <row r="81">
      <c r="A81" t="str">
        <f>IFERROR(__xludf.DUMMYFUNCTION("""COMPUTED_VALUE"""),"")</f>
        <v/>
      </c>
      <c r="B81" t="str">
        <f>IFERROR(__xludf.DUMMYFUNCTION("""COMPUTED_VALUE"""),"")</f>
        <v/>
      </c>
      <c r="C81" t="str">
        <f>IFERROR(__xludf.DUMMYFUNCTION("""COMPUTED_VALUE"""),"")</f>
        <v/>
      </c>
      <c r="D81" t="str">
        <f>IFERROR(__xludf.DUMMYFUNCTION("""COMPUTED_VALUE"""),"")</f>
        <v/>
      </c>
      <c r="E81" t="str">
        <f>IFERROR(__xludf.DUMMYFUNCTION("""COMPUTED_VALUE"""),"")</f>
        <v/>
      </c>
      <c r="F81" t="str">
        <f>IFERROR(__xludf.DUMMYFUNCTION("""COMPUTED_VALUE"""),"")</f>
        <v/>
      </c>
      <c r="G81" t="str">
        <f>IFERROR(__xludf.DUMMYFUNCTION("""COMPUTED_VALUE"""),"")</f>
        <v/>
      </c>
      <c r="H81" t="str">
        <f>IFERROR(__xludf.DUMMYFUNCTION("""COMPUTED_VALUE"""),"")</f>
        <v/>
      </c>
      <c r="I81" t="str">
        <f>IFERROR(__xludf.DUMMYFUNCTION("""COMPUTED_VALUE"""),"")</f>
        <v/>
      </c>
      <c r="J81" t="str">
        <f>IFERROR(__xludf.DUMMYFUNCTION("""COMPUTED_VALUE"""),"")</f>
        <v/>
      </c>
      <c r="K81" t="str">
        <f>IFERROR(__xludf.DUMMYFUNCTION("""COMPUTED_VALUE"""),"")</f>
        <v/>
      </c>
      <c r="L81" t="str">
        <f>IFERROR(__xludf.DUMMYFUNCTION("""COMPUTED_VALUE"""),"")</f>
        <v/>
      </c>
      <c r="M81" t="str">
        <f>IFERROR(__xludf.DUMMYFUNCTION("""COMPUTED_VALUE"""),"")</f>
        <v/>
      </c>
      <c r="N81" t="str">
        <f>IFERROR(__xludf.DUMMYFUNCTION("""COMPUTED_VALUE"""),"")</f>
        <v/>
      </c>
      <c r="O81" t="str">
        <f>IFERROR(__xludf.DUMMYFUNCTION("""COMPUTED_VALUE"""),"")</f>
        <v/>
      </c>
      <c r="P81" t="str">
        <f>IFERROR(__xludf.DUMMYFUNCTION("""COMPUTED_VALUE"""),"")</f>
        <v/>
      </c>
      <c r="Q81" t="str">
        <f>IFERROR(__xludf.DUMMYFUNCTION("""COMPUTED_VALUE"""),"")</f>
        <v/>
      </c>
      <c r="R81" t="str">
        <f>IFERROR(__xludf.DUMMYFUNCTION("""COMPUTED_VALUE"""),"")</f>
        <v/>
      </c>
      <c r="S81" t="str">
        <f>IFERROR(__xludf.DUMMYFUNCTION("""COMPUTED_VALUE"""),"")</f>
        <v/>
      </c>
      <c r="T81" t="str">
        <f>IFERROR(__xludf.DUMMYFUNCTION("""COMPUTED_VALUE"""),"")</f>
        <v/>
      </c>
      <c r="U81" t="str">
        <f>IFERROR(__xludf.DUMMYFUNCTION("""COMPUTED_VALUE"""),"")</f>
        <v/>
      </c>
      <c r="V81" t="str">
        <f>IFERROR(__xludf.DUMMYFUNCTION("""COMPUTED_VALUE"""),"")</f>
        <v/>
      </c>
      <c r="W81" t="str">
        <f>IFERROR(__xludf.DUMMYFUNCTION("""COMPUTED_VALUE"""),"")</f>
        <v/>
      </c>
      <c r="X81" t="str">
        <f>IFERROR(__xludf.DUMMYFUNCTION("""COMPUTED_VALUE"""),"")</f>
        <v/>
      </c>
      <c r="Y81" t="str">
        <f>IFERROR(__xludf.DUMMYFUNCTION("""COMPUTED_VALUE"""),"")</f>
        <v/>
      </c>
      <c r="Z81" t="str">
        <f>IFERROR(__xludf.DUMMYFUNCTION("""COMPUTED_VALUE"""),"")</f>
        <v/>
      </c>
      <c r="AA81" t="str">
        <f>IFERROR(__xludf.DUMMYFUNCTION("""COMPUTED_VALUE"""),"")</f>
        <v/>
      </c>
      <c r="AB81" t="str">
        <f>IFERROR(__xludf.DUMMYFUNCTION("""COMPUTED_VALUE"""),"")</f>
        <v/>
      </c>
      <c r="AC81" t="str">
        <f>IFERROR(__xludf.DUMMYFUNCTION("""COMPUTED_VALUE"""),"")</f>
        <v/>
      </c>
      <c r="AD81" t="str">
        <f>IFERROR(__xludf.DUMMYFUNCTION("""COMPUTED_VALUE"""),"")</f>
        <v/>
      </c>
      <c r="AE81" t="str">
        <f>IFERROR(__xludf.DUMMYFUNCTION("""COMPUTED_VALUE"""),"")</f>
        <v/>
      </c>
      <c r="AF81" t="str">
        <f>IFERROR(__xludf.DUMMYFUNCTION("""COMPUTED_VALUE"""),"")</f>
        <v/>
      </c>
      <c r="AG81" t="str">
        <f>IFERROR(__xludf.DUMMYFUNCTION("""COMPUTED_VALUE"""),"")</f>
        <v/>
      </c>
      <c r="AH81" t="str">
        <f>IFERROR(__xludf.DUMMYFUNCTION("""COMPUTED_VALUE"""),"")</f>
        <v/>
      </c>
      <c r="AI81" t="str">
        <f>IFERROR(__xludf.DUMMYFUNCTION("""COMPUTED_VALUE"""),"")</f>
        <v/>
      </c>
      <c r="AJ81" t="str">
        <f>IFERROR(__xludf.DUMMYFUNCTION("""COMPUTED_VALUE"""),"")</f>
        <v/>
      </c>
      <c r="AK81" s="3" t="str">
        <f>IFERROR(__xludf.DUMMYFUNCTION("""COMPUTED_VALUE"""),"")</f>
        <v/>
      </c>
    </row>
    <row r="82">
      <c r="A82" t="str">
        <f>IFERROR(__xludf.DUMMYFUNCTION("""COMPUTED_VALUE"""),"")</f>
        <v/>
      </c>
      <c r="B82" t="str">
        <f>IFERROR(__xludf.DUMMYFUNCTION("""COMPUTED_VALUE"""),"")</f>
        <v/>
      </c>
      <c r="C82" t="str">
        <f>IFERROR(__xludf.DUMMYFUNCTION("""COMPUTED_VALUE"""),"")</f>
        <v/>
      </c>
      <c r="D82" t="str">
        <f>IFERROR(__xludf.DUMMYFUNCTION("""COMPUTED_VALUE"""),"")</f>
        <v/>
      </c>
      <c r="E82" t="str">
        <f>IFERROR(__xludf.DUMMYFUNCTION("""COMPUTED_VALUE"""),"")</f>
        <v/>
      </c>
      <c r="F82" t="str">
        <f>IFERROR(__xludf.DUMMYFUNCTION("""COMPUTED_VALUE"""),"")</f>
        <v/>
      </c>
      <c r="G82" t="str">
        <f>IFERROR(__xludf.DUMMYFUNCTION("""COMPUTED_VALUE"""),"")</f>
        <v/>
      </c>
      <c r="H82" t="str">
        <f>IFERROR(__xludf.DUMMYFUNCTION("""COMPUTED_VALUE"""),"")</f>
        <v/>
      </c>
      <c r="I82" t="str">
        <f>IFERROR(__xludf.DUMMYFUNCTION("""COMPUTED_VALUE"""),"")</f>
        <v/>
      </c>
      <c r="J82" t="str">
        <f>IFERROR(__xludf.DUMMYFUNCTION("""COMPUTED_VALUE"""),"")</f>
        <v/>
      </c>
      <c r="K82" t="str">
        <f>IFERROR(__xludf.DUMMYFUNCTION("""COMPUTED_VALUE"""),"")</f>
        <v/>
      </c>
      <c r="L82" t="str">
        <f>IFERROR(__xludf.DUMMYFUNCTION("""COMPUTED_VALUE"""),"")</f>
        <v/>
      </c>
      <c r="M82" t="str">
        <f>IFERROR(__xludf.DUMMYFUNCTION("""COMPUTED_VALUE"""),"")</f>
        <v/>
      </c>
      <c r="N82" t="str">
        <f>IFERROR(__xludf.DUMMYFUNCTION("""COMPUTED_VALUE"""),"")</f>
        <v/>
      </c>
      <c r="O82" t="str">
        <f>IFERROR(__xludf.DUMMYFUNCTION("""COMPUTED_VALUE"""),"")</f>
        <v/>
      </c>
      <c r="P82" t="str">
        <f>IFERROR(__xludf.DUMMYFUNCTION("""COMPUTED_VALUE"""),"")</f>
        <v/>
      </c>
      <c r="Q82" t="str">
        <f>IFERROR(__xludf.DUMMYFUNCTION("""COMPUTED_VALUE"""),"")</f>
        <v/>
      </c>
      <c r="R82" t="str">
        <f>IFERROR(__xludf.DUMMYFUNCTION("""COMPUTED_VALUE"""),"")</f>
        <v/>
      </c>
      <c r="S82" t="str">
        <f>IFERROR(__xludf.DUMMYFUNCTION("""COMPUTED_VALUE"""),"")</f>
        <v/>
      </c>
      <c r="T82" t="str">
        <f>IFERROR(__xludf.DUMMYFUNCTION("""COMPUTED_VALUE"""),"")</f>
        <v/>
      </c>
      <c r="U82" t="str">
        <f>IFERROR(__xludf.DUMMYFUNCTION("""COMPUTED_VALUE"""),"")</f>
        <v/>
      </c>
      <c r="V82" t="str">
        <f>IFERROR(__xludf.DUMMYFUNCTION("""COMPUTED_VALUE"""),"")</f>
        <v/>
      </c>
      <c r="W82" t="str">
        <f>IFERROR(__xludf.DUMMYFUNCTION("""COMPUTED_VALUE"""),"")</f>
        <v/>
      </c>
      <c r="X82" t="str">
        <f>IFERROR(__xludf.DUMMYFUNCTION("""COMPUTED_VALUE"""),"")</f>
        <v/>
      </c>
      <c r="Y82" t="str">
        <f>IFERROR(__xludf.DUMMYFUNCTION("""COMPUTED_VALUE"""),"")</f>
        <v/>
      </c>
      <c r="Z82" t="str">
        <f>IFERROR(__xludf.DUMMYFUNCTION("""COMPUTED_VALUE"""),"")</f>
        <v/>
      </c>
      <c r="AA82" t="str">
        <f>IFERROR(__xludf.DUMMYFUNCTION("""COMPUTED_VALUE"""),"")</f>
        <v/>
      </c>
      <c r="AB82" t="str">
        <f>IFERROR(__xludf.DUMMYFUNCTION("""COMPUTED_VALUE"""),"")</f>
        <v/>
      </c>
      <c r="AC82" t="str">
        <f>IFERROR(__xludf.DUMMYFUNCTION("""COMPUTED_VALUE"""),"")</f>
        <v/>
      </c>
      <c r="AD82" t="str">
        <f>IFERROR(__xludf.DUMMYFUNCTION("""COMPUTED_VALUE"""),"")</f>
        <v/>
      </c>
      <c r="AE82" t="str">
        <f>IFERROR(__xludf.DUMMYFUNCTION("""COMPUTED_VALUE"""),"")</f>
        <v/>
      </c>
      <c r="AF82" t="str">
        <f>IFERROR(__xludf.DUMMYFUNCTION("""COMPUTED_VALUE"""),"")</f>
        <v/>
      </c>
      <c r="AG82" t="str">
        <f>IFERROR(__xludf.DUMMYFUNCTION("""COMPUTED_VALUE"""),"")</f>
        <v/>
      </c>
      <c r="AH82" t="str">
        <f>IFERROR(__xludf.DUMMYFUNCTION("""COMPUTED_VALUE"""),"")</f>
        <v/>
      </c>
      <c r="AI82" t="str">
        <f>IFERROR(__xludf.DUMMYFUNCTION("""COMPUTED_VALUE"""),"")</f>
        <v/>
      </c>
      <c r="AJ82" t="str">
        <f>IFERROR(__xludf.DUMMYFUNCTION("""COMPUTED_VALUE"""),"")</f>
        <v/>
      </c>
      <c r="AK82" s="3" t="str">
        <f>IFERROR(__xludf.DUMMYFUNCTION("""COMPUTED_VALUE"""),"")</f>
        <v/>
      </c>
    </row>
    <row r="83">
      <c r="A83" t="str">
        <f>IFERROR(__xludf.DUMMYFUNCTION("""COMPUTED_VALUE"""),"")</f>
        <v/>
      </c>
      <c r="B83" t="str">
        <f>IFERROR(__xludf.DUMMYFUNCTION("""COMPUTED_VALUE"""),"")</f>
        <v/>
      </c>
      <c r="C83" t="str">
        <f>IFERROR(__xludf.DUMMYFUNCTION("""COMPUTED_VALUE"""),"")</f>
        <v/>
      </c>
      <c r="D83" t="str">
        <f>IFERROR(__xludf.DUMMYFUNCTION("""COMPUTED_VALUE"""),"")</f>
        <v/>
      </c>
      <c r="E83" t="str">
        <f>IFERROR(__xludf.DUMMYFUNCTION("""COMPUTED_VALUE"""),"")</f>
        <v/>
      </c>
      <c r="F83" t="str">
        <f>IFERROR(__xludf.DUMMYFUNCTION("""COMPUTED_VALUE"""),"")</f>
        <v/>
      </c>
      <c r="G83" t="str">
        <f>IFERROR(__xludf.DUMMYFUNCTION("""COMPUTED_VALUE"""),"")</f>
        <v/>
      </c>
      <c r="H83" t="str">
        <f>IFERROR(__xludf.DUMMYFUNCTION("""COMPUTED_VALUE"""),"")</f>
        <v/>
      </c>
      <c r="I83" t="str">
        <f>IFERROR(__xludf.DUMMYFUNCTION("""COMPUTED_VALUE"""),"")</f>
        <v/>
      </c>
      <c r="J83" t="str">
        <f>IFERROR(__xludf.DUMMYFUNCTION("""COMPUTED_VALUE"""),"")</f>
        <v/>
      </c>
      <c r="K83" t="str">
        <f>IFERROR(__xludf.DUMMYFUNCTION("""COMPUTED_VALUE"""),"")</f>
        <v/>
      </c>
      <c r="L83" t="str">
        <f>IFERROR(__xludf.DUMMYFUNCTION("""COMPUTED_VALUE"""),"")</f>
        <v/>
      </c>
      <c r="M83" t="str">
        <f>IFERROR(__xludf.DUMMYFUNCTION("""COMPUTED_VALUE"""),"")</f>
        <v/>
      </c>
      <c r="N83" t="str">
        <f>IFERROR(__xludf.DUMMYFUNCTION("""COMPUTED_VALUE"""),"")</f>
        <v/>
      </c>
      <c r="O83" t="str">
        <f>IFERROR(__xludf.DUMMYFUNCTION("""COMPUTED_VALUE"""),"")</f>
        <v/>
      </c>
      <c r="P83" t="str">
        <f>IFERROR(__xludf.DUMMYFUNCTION("""COMPUTED_VALUE"""),"")</f>
        <v/>
      </c>
      <c r="Q83" t="str">
        <f>IFERROR(__xludf.DUMMYFUNCTION("""COMPUTED_VALUE"""),"")</f>
        <v/>
      </c>
      <c r="R83" t="str">
        <f>IFERROR(__xludf.DUMMYFUNCTION("""COMPUTED_VALUE"""),"")</f>
        <v/>
      </c>
      <c r="S83" t="str">
        <f>IFERROR(__xludf.DUMMYFUNCTION("""COMPUTED_VALUE"""),"")</f>
        <v/>
      </c>
      <c r="T83" t="str">
        <f>IFERROR(__xludf.DUMMYFUNCTION("""COMPUTED_VALUE"""),"")</f>
        <v/>
      </c>
      <c r="U83" t="str">
        <f>IFERROR(__xludf.DUMMYFUNCTION("""COMPUTED_VALUE"""),"")</f>
        <v/>
      </c>
      <c r="V83" t="str">
        <f>IFERROR(__xludf.DUMMYFUNCTION("""COMPUTED_VALUE"""),"")</f>
        <v/>
      </c>
      <c r="W83" t="str">
        <f>IFERROR(__xludf.DUMMYFUNCTION("""COMPUTED_VALUE"""),"")</f>
        <v/>
      </c>
      <c r="X83" t="str">
        <f>IFERROR(__xludf.DUMMYFUNCTION("""COMPUTED_VALUE"""),"")</f>
        <v/>
      </c>
      <c r="Y83" t="str">
        <f>IFERROR(__xludf.DUMMYFUNCTION("""COMPUTED_VALUE"""),"")</f>
        <v/>
      </c>
      <c r="Z83" t="str">
        <f>IFERROR(__xludf.DUMMYFUNCTION("""COMPUTED_VALUE"""),"")</f>
        <v/>
      </c>
      <c r="AA83" t="str">
        <f>IFERROR(__xludf.DUMMYFUNCTION("""COMPUTED_VALUE"""),"")</f>
        <v/>
      </c>
      <c r="AB83" t="str">
        <f>IFERROR(__xludf.DUMMYFUNCTION("""COMPUTED_VALUE"""),"")</f>
        <v/>
      </c>
      <c r="AC83" t="str">
        <f>IFERROR(__xludf.DUMMYFUNCTION("""COMPUTED_VALUE"""),"")</f>
        <v/>
      </c>
      <c r="AD83" t="str">
        <f>IFERROR(__xludf.DUMMYFUNCTION("""COMPUTED_VALUE"""),"")</f>
        <v/>
      </c>
      <c r="AE83" t="str">
        <f>IFERROR(__xludf.DUMMYFUNCTION("""COMPUTED_VALUE"""),"")</f>
        <v/>
      </c>
      <c r="AF83" t="str">
        <f>IFERROR(__xludf.DUMMYFUNCTION("""COMPUTED_VALUE"""),"")</f>
        <v/>
      </c>
      <c r="AG83" t="str">
        <f>IFERROR(__xludf.DUMMYFUNCTION("""COMPUTED_VALUE"""),"")</f>
        <v/>
      </c>
      <c r="AH83" t="str">
        <f>IFERROR(__xludf.DUMMYFUNCTION("""COMPUTED_VALUE"""),"")</f>
        <v/>
      </c>
      <c r="AI83" t="str">
        <f>IFERROR(__xludf.DUMMYFUNCTION("""COMPUTED_VALUE"""),"")</f>
        <v/>
      </c>
      <c r="AJ83" t="str">
        <f>IFERROR(__xludf.DUMMYFUNCTION("""COMPUTED_VALUE"""),"")</f>
        <v/>
      </c>
      <c r="AK83" s="3" t="str">
        <f>IFERROR(__xludf.DUMMYFUNCTION("""COMPUTED_VALUE"""),"")</f>
        <v/>
      </c>
    </row>
    <row r="84">
      <c r="A84" t="str">
        <f>IFERROR(__xludf.DUMMYFUNCTION("""COMPUTED_VALUE"""),"")</f>
        <v/>
      </c>
      <c r="B84" t="str">
        <f>IFERROR(__xludf.DUMMYFUNCTION("""COMPUTED_VALUE"""),"")</f>
        <v/>
      </c>
      <c r="C84" t="str">
        <f>IFERROR(__xludf.DUMMYFUNCTION("""COMPUTED_VALUE"""),"")</f>
        <v/>
      </c>
      <c r="D84" t="str">
        <f>IFERROR(__xludf.DUMMYFUNCTION("""COMPUTED_VALUE"""),"")</f>
        <v/>
      </c>
      <c r="E84" t="str">
        <f>IFERROR(__xludf.DUMMYFUNCTION("""COMPUTED_VALUE"""),"")</f>
        <v/>
      </c>
      <c r="F84" t="str">
        <f>IFERROR(__xludf.DUMMYFUNCTION("""COMPUTED_VALUE"""),"")</f>
        <v/>
      </c>
      <c r="G84" t="str">
        <f>IFERROR(__xludf.DUMMYFUNCTION("""COMPUTED_VALUE"""),"")</f>
        <v/>
      </c>
      <c r="H84" t="str">
        <f>IFERROR(__xludf.DUMMYFUNCTION("""COMPUTED_VALUE"""),"")</f>
        <v/>
      </c>
      <c r="I84" t="str">
        <f>IFERROR(__xludf.DUMMYFUNCTION("""COMPUTED_VALUE"""),"")</f>
        <v/>
      </c>
      <c r="J84" t="str">
        <f>IFERROR(__xludf.DUMMYFUNCTION("""COMPUTED_VALUE"""),"")</f>
        <v/>
      </c>
      <c r="K84" t="str">
        <f>IFERROR(__xludf.DUMMYFUNCTION("""COMPUTED_VALUE"""),"")</f>
        <v/>
      </c>
      <c r="L84" t="str">
        <f>IFERROR(__xludf.DUMMYFUNCTION("""COMPUTED_VALUE"""),"")</f>
        <v/>
      </c>
      <c r="M84" t="str">
        <f>IFERROR(__xludf.DUMMYFUNCTION("""COMPUTED_VALUE"""),"")</f>
        <v/>
      </c>
      <c r="N84" t="str">
        <f>IFERROR(__xludf.DUMMYFUNCTION("""COMPUTED_VALUE"""),"")</f>
        <v/>
      </c>
      <c r="O84" t="str">
        <f>IFERROR(__xludf.DUMMYFUNCTION("""COMPUTED_VALUE"""),"")</f>
        <v/>
      </c>
      <c r="P84" t="str">
        <f>IFERROR(__xludf.DUMMYFUNCTION("""COMPUTED_VALUE"""),"")</f>
        <v/>
      </c>
      <c r="Q84" t="str">
        <f>IFERROR(__xludf.DUMMYFUNCTION("""COMPUTED_VALUE"""),"")</f>
        <v/>
      </c>
      <c r="R84" t="str">
        <f>IFERROR(__xludf.DUMMYFUNCTION("""COMPUTED_VALUE"""),"")</f>
        <v/>
      </c>
      <c r="S84" t="str">
        <f>IFERROR(__xludf.DUMMYFUNCTION("""COMPUTED_VALUE"""),"")</f>
        <v/>
      </c>
      <c r="T84" t="str">
        <f>IFERROR(__xludf.DUMMYFUNCTION("""COMPUTED_VALUE"""),"")</f>
        <v/>
      </c>
      <c r="U84" t="str">
        <f>IFERROR(__xludf.DUMMYFUNCTION("""COMPUTED_VALUE"""),"")</f>
        <v/>
      </c>
      <c r="V84" t="str">
        <f>IFERROR(__xludf.DUMMYFUNCTION("""COMPUTED_VALUE"""),"")</f>
        <v/>
      </c>
      <c r="W84" t="str">
        <f>IFERROR(__xludf.DUMMYFUNCTION("""COMPUTED_VALUE"""),"")</f>
        <v/>
      </c>
      <c r="X84" t="str">
        <f>IFERROR(__xludf.DUMMYFUNCTION("""COMPUTED_VALUE"""),"")</f>
        <v/>
      </c>
      <c r="Y84" t="str">
        <f>IFERROR(__xludf.DUMMYFUNCTION("""COMPUTED_VALUE"""),"")</f>
        <v/>
      </c>
      <c r="Z84" t="str">
        <f>IFERROR(__xludf.DUMMYFUNCTION("""COMPUTED_VALUE"""),"")</f>
        <v/>
      </c>
      <c r="AA84" t="str">
        <f>IFERROR(__xludf.DUMMYFUNCTION("""COMPUTED_VALUE"""),"")</f>
        <v/>
      </c>
      <c r="AB84" t="str">
        <f>IFERROR(__xludf.DUMMYFUNCTION("""COMPUTED_VALUE"""),"")</f>
        <v/>
      </c>
      <c r="AC84" t="str">
        <f>IFERROR(__xludf.DUMMYFUNCTION("""COMPUTED_VALUE"""),"")</f>
        <v/>
      </c>
      <c r="AD84" t="str">
        <f>IFERROR(__xludf.DUMMYFUNCTION("""COMPUTED_VALUE"""),"")</f>
        <v/>
      </c>
      <c r="AE84" t="str">
        <f>IFERROR(__xludf.DUMMYFUNCTION("""COMPUTED_VALUE"""),"")</f>
        <v/>
      </c>
      <c r="AF84" t="str">
        <f>IFERROR(__xludf.DUMMYFUNCTION("""COMPUTED_VALUE"""),"")</f>
        <v/>
      </c>
      <c r="AG84" t="str">
        <f>IFERROR(__xludf.DUMMYFUNCTION("""COMPUTED_VALUE"""),"")</f>
        <v/>
      </c>
      <c r="AH84" t="str">
        <f>IFERROR(__xludf.DUMMYFUNCTION("""COMPUTED_VALUE"""),"")</f>
        <v/>
      </c>
      <c r="AI84" t="str">
        <f>IFERROR(__xludf.DUMMYFUNCTION("""COMPUTED_VALUE"""),"")</f>
        <v/>
      </c>
      <c r="AJ84" t="str">
        <f>IFERROR(__xludf.DUMMYFUNCTION("""COMPUTED_VALUE"""),"")</f>
        <v/>
      </c>
      <c r="AK84" s="3" t="str">
        <f>IFERROR(__xludf.DUMMYFUNCTION("""COMPUTED_VALUE"""),"")</f>
        <v/>
      </c>
    </row>
    <row r="85">
      <c r="A85" t="str">
        <f>IFERROR(__xludf.DUMMYFUNCTION("""COMPUTED_VALUE"""),"")</f>
        <v/>
      </c>
      <c r="B85" t="str">
        <f>IFERROR(__xludf.DUMMYFUNCTION("""COMPUTED_VALUE"""),"")</f>
        <v/>
      </c>
      <c r="C85" t="str">
        <f>IFERROR(__xludf.DUMMYFUNCTION("""COMPUTED_VALUE"""),"")</f>
        <v/>
      </c>
      <c r="D85" t="str">
        <f>IFERROR(__xludf.DUMMYFUNCTION("""COMPUTED_VALUE"""),"")</f>
        <v/>
      </c>
      <c r="E85" t="str">
        <f>IFERROR(__xludf.DUMMYFUNCTION("""COMPUTED_VALUE"""),"")</f>
        <v/>
      </c>
      <c r="F85" t="str">
        <f>IFERROR(__xludf.DUMMYFUNCTION("""COMPUTED_VALUE"""),"")</f>
        <v/>
      </c>
      <c r="G85" t="str">
        <f>IFERROR(__xludf.DUMMYFUNCTION("""COMPUTED_VALUE"""),"")</f>
        <v/>
      </c>
      <c r="H85" t="str">
        <f>IFERROR(__xludf.DUMMYFUNCTION("""COMPUTED_VALUE"""),"")</f>
        <v/>
      </c>
      <c r="I85" t="str">
        <f>IFERROR(__xludf.DUMMYFUNCTION("""COMPUTED_VALUE"""),"")</f>
        <v/>
      </c>
      <c r="J85" t="str">
        <f>IFERROR(__xludf.DUMMYFUNCTION("""COMPUTED_VALUE"""),"")</f>
        <v/>
      </c>
      <c r="K85" t="str">
        <f>IFERROR(__xludf.DUMMYFUNCTION("""COMPUTED_VALUE"""),"")</f>
        <v/>
      </c>
      <c r="L85" t="str">
        <f>IFERROR(__xludf.DUMMYFUNCTION("""COMPUTED_VALUE"""),"")</f>
        <v/>
      </c>
      <c r="M85" t="str">
        <f>IFERROR(__xludf.DUMMYFUNCTION("""COMPUTED_VALUE"""),"")</f>
        <v/>
      </c>
      <c r="N85" t="str">
        <f>IFERROR(__xludf.DUMMYFUNCTION("""COMPUTED_VALUE"""),"")</f>
        <v/>
      </c>
      <c r="O85" t="str">
        <f>IFERROR(__xludf.DUMMYFUNCTION("""COMPUTED_VALUE"""),"")</f>
        <v/>
      </c>
      <c r="P85" t="str">
        <f>IFERROR(__xludf.DUMMYFUNCTION("""COMPUTED_VALUE"""),"")</f>
        <v/>
      </c>
      <c r="Q85" t="str">
        <f>IFERROR(__xludf.DUMMYFUNCTION("""COMPUTED_VALUE"""),"")</f>
        <v/>
      </c>
      <c r="R85" t="str">
        <f>IFERROR(__xludf.DUMMYFUNCTION("""COMPUTED_VALUE"""),"")</f>
        <v/>
      </c>
      <c r="S85" t="str">
        <f>IFERROR(__xludf.DUMMYFUNCTION("""COMPUTED_VALUE"""),"")</f>
        <v/>
      </c>
      <c r="T85" t="str">
        <f>IFERROR(__xludf.DUMMYFUNCTION("""COMPUTED_VALUE"""),"")</f>
        <v/>
      </c>
      <c r="U85" t="str">
        <f>IFERROR(__xludf.DUMMYFUNCTION("""COMPUTED_VALUE"""),"")</f>
        <v/>
      </c>
      <c r="V85" t="str">
        <f>IFERROR(__xludf.DUMMYFUNCTION("""COMPUTED_VALUE"""),"")</f>
        <v/>
      </c>
      <c r="W85" t="str">
        <f>IFERROR(__xludf.DUMMYFUNCTION("""COMPUTED_VALUE"""),"")</f>
        <v/>
      </c>
      <c r="X85" t="str">
        <f>IFERROR(__xludf.DUMMYFUNCTION("""COMPUTED_VALUE"""),"")</f>
        <v/>
      </c>
      <c r="Y85" t="str">
        <f>IFERROR(__xludf.DUMMYFUNCTION("""COMPUTED_VALUE"""),"")</f>
        <v/>
      </c>
      <c r="Z85" t="str">
        <f>IFERROR(__xludf.DUMMYFUNCTION("""COMPUTED_VALUE"""),"")</f>
        <v/>
      </c>
      <c r="AA85" t="str">
        <f>IFERROR(__xludf.DUMMYFUNCTION("""COMPUTED_VALUE"""),"")</f>
        <v/>
      </c>
      <c r="AB85" t="str">
        <f>IFERROR(__xludf.DUMMYFUNCTION("""COMPUTED_VALUE"""),"")</f>
        <v/>
      </c>
      <c r="AC85" t="str">
        <f>IFERROR(__xludf.DUMMYFUNCTION("""COMPUTED_VALUE"""),"")</f>
        <v/>
      </c>
      <c r="AD85" t="str">
        <f>IFERROR(__xludf.DUMMYFUNCTION("""COMPUTED_VALUE"""),"")</f>
        <v/>
      </c>
      <c r="AE85" t="str">
        <f>IFERROR(__xludf.DUMMYFUNCTION("""COMPUTED_VALUE"""),"")</f>
        <v/>
      </c>
      <c r="AF85" t="str">
        <f>IFERROR(__xludf.DUMMYFUNCTION("""COMPUTED_VALUE"""),"")</f>
        <v/>
      </c>
      <c r="AG85" t="str">
        <f>IFERROR(__xludf.DUMMYFUNCTION("""COMPUTED_VALUE"""),"")</f>
        <v/>
      </c>
      <c r="AH85" t="str">
        <f>IFERROR(__xludf.DUMMYFUNCTION("""COMPUTED_VALUE"""),"")</f>
        <v/>
      </c>
      <c r="AI85" t="str">
        <f>IFERROR(__xludf.DUMMYFUNCTION("""COMPUTED_VALUE"""),"")</f>
        <v/>
      </c>
      <c r="AJ85" t="str">
        <f>IFERROR(__xludf.DUMMYFUNCTION("""COMPUTED_VALUE"""),"")</f>
        <v/>
      </c>
      <c r="AK85" s="3" t="str">
        <f>IFERROR(__xludf.DUMMYFUNCTION("""COMPUTED_VALUE"""),"")</f>
        <v/>
      </c>
    </row>
    <row r="86">
      <c r="A86" t="str">
        <f>IFERROR(__xludf.DUMMYFUNCTION("""COMPUTED_VALUE"""),"")</f>
        <v/>
      </c>
      <c r="B86" t="str">
        <f>IFERROR(__xludf.DUMMYFUNCTION("""COMPUTED_VALUE"""),"")</f>
        <v/>
      </c>
      <c r="C86" t="str">
        <f>IFERROR(__xludf.DUMMYFUNCTION("""COMPUTED_VALUE"""),"")</f>
        <v/>
      </c>
      <c r="D86" t="str">
        <f>IFERROR(__xludf.DUMMYFUNCTION("""COMPUTED_VALUE"""),"")</f>
        <v/>
      </c>
      <c r="E86" t="str">
        <f>IFERROR(__xludf.DUMMYFUNCTION("""COMPUTED_VALUE"""),"")</f>
        <v/>
      </c>
      <c r="F86" t="str">
        <f>IFERROR(__xludf.DUMMYFUNCTION("""COMPUTED_VALUE"""),"")</f>
        <v/>
      </c>
      <c r="G86" t="str">
        <f>IFERROR(__xludf.DUMMYFUNCTION("""COMPUTED_VALUE"""),"")</f>
        <v/>
      </c>
      <c r="H86" t="str">
        <f>IFERROR(__xludf.DUMMYFUNCTION("""COMPUTED_VALUE"""),"")</f>
        <v/>
      </c>
      <c r="I86" t="str">
        <f>IFERROR(__xludf.DUMMYFUNCTION("""COMPUTED_VALUE"""),"")</f>
        <v/>
      </c>
      <c r="J86" t="str">
        <f>IFERROR(__xludf.DUMMYFUNCTION("""COMPUTED_VALUE"""),"")</f>
        <v/>
      </c>
      <c r="K86" t="str">
        <f>IFERROR(__xludf.DUMMYFUNCTION("""COMPUTED_VALUE"""),"")</f>
        <v/>
      </c>
      <c r="L86" t="str">
        <f>IFERROR(__xludf.DUMMYFUNCTION("""COMPUTED_VALUE"""),"")</f>
        <v/>
      </c>
      <c r="M86" t="str">
        <f>IFERROR(__xludf.DUMMYFUNCTION("""COMPUTED_VALUE"""),"")</f>
        <v/>
      </c>
      <c r="N86" t="str">
        <f>IFERROR(__xludf.DUMMYFUNCTION("""COMPUTED_VALUE"""),"")</f>
        <v/>
      </c>
      <c r="O86" t="str">
        <f>IFERROR(__xludf.DUMMYFUNCTION("""COMPUTED_VALUE"""),"")</f>
        <v/>
      </c>
      <c r="P86" t="str">
        <f>IFERROR(__xludf.DUMMYFUNCTION("""COMPUTED_VALUE"""),"")</f>
        <v/>
      </c>
      <c r="Q86" t="str">
        <f>IFERROR(__xludf.DUMMYFUNCTION("""COMPUTED_VALUE"""),"")</f>
        <v/>
      </c>
      <c r="R86" t="str">
        <f>IFERROR(__xludf.DUMMYFUNCTION("""COMPUTED_VALUE"""),"")</f>
        <v/>
      </c>
      <c r="S86" t="str">
        <f>IFERROR(__xludf.DUMMYFUNCTION("""COMPUTED_VALUE"""),"")</f>
        <v/>
      </c>
      <c r="T86" t="str">
        <f>IFERROR(__xludf.DUMMYFUNCTION("""COMPUTED_VALUE"""),"")</f>
        <v/>
      </c>
      <c r="U86" t="str">
        <f>IFERROR(__xludf.DUMMYFUNCTION("""COMPUTED_VALUE"""),"")</f>
        <v/>
      </c>
      <c r="V86" t="str">
        <f>IFERROR(__xludf.DUMMYFUNCTION("""COMPUTED_VALUE"""),"")</f>
        <v/>
      </c>
      <c r="W86" t="str">
        <f>IFERROR(__xludf.DUMMYFUNCTION("""COMPUTED_VALUE"""),"")</f>
        <v/>
      </c>
      <c r="X86" t="str">
        <f>IFERROR(__xludf.DUMMYFUNCTION("""COMPUTED_VALUE"""),"")</f>
        <v/>
      </c>
      <c r="Y86" t="str">
        <f>IFERROR(__xludf.DUMMYFUNCTION("""COMPUTED_VALUE"""),"")</f>
        <v/>
      </c>
      <c r="Z86" t="str">
        <f>IFERROR(__xludf.DUMMYFUNCTION("""COMPUTED_VALUE"""),"")</f>
        <v/>
      </c>
      <c r="AA86" t="str">
        <f>IFERROR(__xludf.DUMMYFUNCTION("""COMPUTED_VALUE"""),"")</f>
        <v/>
      </c>
      <c r="AB86" t="str">
        <f>IFERROR(__xludf.DUMMYFUNCTION("""COMPUTED_VALUE"""),"")</f>
        <v/>
      </c>
      <c r="AC86" t="str">
        <f>IFERROR(__xludf.DUMMYFUNCTION("""COMPUTED_VALUE"""),"")</f>
        <v/>
      </c>
      <c r="AD86" t="str">
        <f>IFERROR(__xludf.DUMMYFUNCTION("""COMPUTED_VALUE"""),"")</f>
        <v/>
      </c>
      <c r="AE86" t="str">
        <f>IFERROR(__xludf.DUMMYFUNCTION("""COMPUTED_VALUE"""),"")</f>
        <v/>
      </c>
      <c r="AF86" t="str">
        <f>IFERROR(__xludf.DUMMYFUNCTION("""COMPUTED_VALUE"""),"")</f>
        <v/>
      </c>
      <c r="AG86" t="str">
        <f>IFERROR(__xludf.DUMMYFUNCTION("""COMPUTED_VALUE"""),"")</f>
        <v/>
      </c>
      <c r="AH86" t="str">
        <f>IFERROR(__xludf.DUMMYFUNCTION("""COMPUTED_VALUE"""),"")</f>
        <v/>
      </c>
      <c r="AI86" t="str">
        <f>IFERROR(__xludf.DUMMYFUNCTION("""COMPUTED_VALUE"""),"")</f>
        <v/>
      </c>
      <c r="AJ86" t="str">
        <f>IFERROR(__xludf.DUMMYFUNCTION("""COMPUTED_VALUE"""),"")</f>
        <v/>
      </c>
      <c r="AK86" s="3" t="str">
        <f>IFERROR(__xludf.DUMMYFUNCTION("""COMPUTED_VALUE"""),"")</f>
        <v/>
      </c>
    </row>
    <row r="87">
      <c r="A87" t="str">
        <f>IFERROR(__xludf.DUMMYFUNCTION("""COMPUTED_VALUE"""),"")</f>
        <v/>
      </c>
      <c r="B87" t="str">
        <f>IFERROR(__xludf.DUMMYFUNCTION("""COMPUTED_VALUE"""),"")</f>
        <v/>
      </c>
      <c r="C87" t="str">
        <f>IFERROR(__xludf.DUMMYFUNCTION("""COMPUTED_VALUE"""),"")</f>
        <v/>
      </c>
      <c r="D87" t="str">
        <f>IFERROR(__xludf.DUMMYFUNCTION("""COMPUTED_VALUE"""),"")</f>
        <v/>
      </c>
      <c r="E87" t="str">
        <f>IFERROR(__xludf.DUMMYFUNCTION("""COMPUTED_VALUE"""),"")</f>
        <v/>
      </c>
      <c r="F87" t="str">
        <f>IFERROR(__xludf.DUMMYFUNCTION("""COMPUTED_VALUE"""),"")</f>
        <v/>
      </c>
      <c r="G87" t="str">
        <f>IFERROR(__xludf.DUMMYFUNCTION("""COMPUTED_VALUE"""),"")</f>
        <v/>
      </c>
      <c r="H87" t="str">
        <f>IFERROR(__xludf.DUMMYFUNCTION("""COMPUTED_VALUE"""),"")</f>
        <v/>
      </c>
      <c r="I87" t="str">
        <f>IFERROR(__xludf.DUMMYFUNCTION("""COMPUTED_VALUE"""),"")</f>
        <v/>
      </c>
      <c r="J87" t="str">
        <f>IFERROR(__xludf.DUMMYFUNCTION("""COMPUTED_VALUE"""),"")</f>
        <v/>
      </c>
      <c r="K87" t="str">
        <f>IFERROR(__xludf.DUMMYFUNCTION("""COMPUTED_VALUE"""),"")</f>
        <v/>
      </c>
      <c r="L87" t="str">
        <f>IFERROR(__xludf.DUMMYFUNCTION("""COMPUTED_VALUE"""),"")</f>
        <v/>
      </c>
      <c r="M87" t="str">
        <f>IFERROR(__xludf.DUMMYFUNCTION("""COMPUTED_VALUE"""),"")</f>
        <v/>
      </c>
      <c r="N87" t="str">
        <f>IFERROR(__xludf.DUMMYFUNCTION("""COMPUTED_VALUE"""),"")</f>
        <v/>
      </c>
      <c r="O87" t="str">
        <f>IFERROR(__xludf.DUMMYFUNCTION("""COMPUTED_VALUE"""),"")</f>
        <v/>
      </c>
      <c r="P87" t="str">
        <f>IFERROR(__xludf.DUMMYFUNCTION("""COMPUTED_VALUE"""),"")</f>
        <v/>
      </c>
      <c r="Q87" t="str">
        <f>IFERROR(__xludf.DUMMYFUNCTION("""COMPUTED_VALUE"""),"")</f>
        <v/>
      </c>
      <c r="R87" t="str">
        <f>IFERROR(__xludf.DUMMYFUNCTION("""COMPUTED_VALUE"""),"")</f>
        <v/>
      </c>
      <c r="S87" t="str">
        <f>IFERROR(__xludf.DUMMYFUNCTION("""COMPUTED_VALUE"""),"")</f>
        <v/>
      </c>
      <c r="T87" t="str">
        <f>IFERROR(__xludf.DUMMYFUNCTION("""COMPUTED_VALUE"""),"")</f>
        <v/>
      </c>
      <c r="U87" t="str">
        <f>IFERROR(__xludf.DUMMYFUNCTION("""COMPUTED_VALUE"""),"")</f>
        <v/>
      </c>
      <c r="V87" t="str">
        <f>IFERROR(__xludf.DUMMYFUNCTION("""COMPUTED_VALUE"""),"")</f>
        <v/>
      </c>
      <c r="W87" t="str">
        <f>IFERROR(__xludf.DUMMYFUNCTION("""COMPUTED_VALUE"""),"")</f>
        <v/>
      </c>
      <c r="X87" t="str">
        <f>IFERROR(__xludf.DUMMYFUNCTION("""COMPUTED_VALUE"""),"")</f>
        <v/>
      </c>
      <c r="Y87" t="str">
        <f>IFERROR(__xludf.DUMMYFUNCTION("""COMPUTED_VALUE"""),"")</f>
        <v/>
      </c>
      <c r="Z87" t="str">
        <f>IFERROR(__xludf.DUMMYFUNCTION("""COMPUTED_VALUE"""),"")</f>
        <v/>
      </c>
      <c r="AA87" t="str">
        <f>IFERROR(__xludf.DUMMYFUNCTION("""COMPUTED_VALUE"""),"")</f>
        <v/>
      </c>
      <c r="AB87" t="str">
        <f>IFERROR(__xludf.DUMMYFUNCTION("""COMPUTED_VALUE"""),"")</f>
        <v/>
      </c>
      <c r="AC87" t="str">
        <f>IFERROR(__xludf.DUMMYFUNCTION("""COMPUTED_VALUE"""),"")</f>
        <v/>
      </c>
      <c r="AD87" t="str">
        <f>IFERROR(__xludf.DUMMYFUNCTION("""COMPUTED_VALUE"""),"")</f>
        <v/>
      </c>
      <c r="AE87" t="str">
        <f>IFERROR(__xludf.DUMMYFUNCTION("""COMPUTED_VALUE"""),"")</f>
        <v/>
      </c>
      <c r="AF87" t="str">
        <f>IFERROR(__xludf.DUMMYFUNCTION("""COMPUTED_VALUE"""),"")</f>
        <v/>
      </c>
      <c r="AG87" t="str">
        <f>IFERROR(__xludf.DUMMYFUNCTION("""COMPUTED_VALUE"""),"")</f>
        <v/>
      </c>
      <c r="AH87" t="str">
        <f>IFERROR(__xludf.DUMMYFUNCTION("""COMPUTED_VALUE"""),"")</f>
        <v/>
      </c>
      <c r="AI87" t="str">
        <f>IFERROR(__xludf.DUMMYFUNCTION("""COMPUTED_VALUE"""),"")</f>
        <v/>
      </c>
      <c r="AJ87" t="str">
        <f>IFERROR(__xludf.DUMMYFUNCTION("""COMPUTED_VALUE"""),"")</f>
        <v/>
      </c>
      <c r="AK87" s="3" t="str">
        <f>IFERROR(__xludf.DUMMYFUNCTION("""COMPUTED_VALUE"""),"")</f>
        <v/>
      </c>
    </row>
    <row r="88">
      <c r="A88" t="str">
        <f>IFERROR(__xludf.DUMMYFUNCTION("""COMPUTED_VALUE"""),"")</f>
        <v/>
      </c>
      <c r="B88" t="str">
        <f>IFERROR(__xludf.DUMMYFUNCTION("""COMPUTED_VALUE"""),"")</f>
        <v/>
      </c>
      <c r="C88" t="str">
        <f>IFERROR(__xludf.DUMMYFUNCTION("""COMPUTED_VALUE"""),"")</f>
        <v/>
      </c>
      <c r="D88" t="str">
        <f>IFERROR(__xludf.DUMMYFUNCTION("""COMPUTED_VALUE"""),"")</f>
        <v/>
      </c>
      <c r="E88" t="str">
        <f>IFERROR(__xludf.DUMMYFUNCTION("""COMPUTED_VALUE"""),"")</f>
        <v/>
      </c>
      <c r="F88" t="str">
        <f>IFERROR(__xludf.DUMMYFUNCTION("""COMPUTED_VALUE"""),"")</f>
        <v/>
      </c>
      <c r="G88" t="str">
        <f>IFERROR(__xludf.DUMMYFUNCTION("""COMPUTED_VALUE"""),"")</f>
        <v/>
      </c>
      <c r="H88" t="str">
        <f>IFERROR(__xludf.DUMMYFUNCTION("""COMPUTED_VALUE"""),"")</f>
        <v/>
      </c>
      <c r="I88" t="str">
        <f>IFERROR(__xludf.DUMMYFUNCTION("""COMPUTED_VALUE"""),"")</f>
        <v/>
      </c>
      <c r="J88" t="str">
        <f>IFERROR(__xludf.DUMMYFUNCTION("""COMPUTED_VALUE"""),"")</f>
        <v/>
      </c>
      <c r="K88" t="str">
        <f>IFERROR(__xludf.DUMMYFUNCTION("""COMPUTED_VALUE"""),"")</f>
        <v/>
      </c>
      <c r="L88" t="str">
        <f>IFERROR(__xludf.DUMMYFUNCTION("""COMPUTED_VALUE"""),"")</f>
        <v/>
      </c>
      <c r="M88" t="str">
        <f>IFERROR(__xludf.DUMMYFUNCTION("""COMPUTED_VALUE"""),"")</f>
        <v/>
      </c>
      <c r="N88" t="str">
        <f>IFERROR(__xludf.DUMMYFUNCTION("""COMPUTED_VALUE"""),"")</f>
        <v/>
      </c>
      <c r="O88" t="str">
        <f>IFERROR(__xludf.DUMMYFUNCTION("""COMPUTED_VALUE"""),"")</f>
        <v/>
      </c>
      <c r="P88" t="str">
        <f>IFERROR(__xludf.DUMMYFUNCTION("""COMPUTED_VALUE"""),"")</f>
        <v/>
      </c>
      <c r="Q88" t="str">
        <f>IFERROR(__xludf.DUMMYFUNCTION("""COMPUTED_VALUE"""),"")</f>
        <v/>
      </c>
      <c r="R88" t="str">
        <f>IFERROR(__xludf.DUMMYFUNCTION("""COMPUTED_VALUE"""),"")</f>
        <v/>
      </c>
      <c r="S88" t="str">
        <f>IFERROR(__xludf.DUMMYFUNCTION("""COMPUTED_VALUE"""),"")</f>
        <v/>
      </c>
      <c r="T88" t="str">
        <f>IFERROR(__xludf.DUMMYFUNCTION("""COMPUTED_VALUE"""),"")</f>
        <v/>
      </c>
      <c r="U88" t="str">
        <f>IFERROR(__xludf.DUMMYFUNCTION("""COMPUTED_VALUE"""),"")</f>
        <v/>
      </c>
      <c r="V88" t="str">
        <f>IFERROR(__xludf.DUMMYFUNCTION("""COMPUTED_VALUE"""),"")</f>
        <v/>
      </c>
      <c r="W88" t="str">
        <f>IFERROR(__xludf.DUMMYFUNCTION("""COMPUTED_VALUE"""),"")</f>
        <v/>
      </c>
      <c r="X88" t="str">
        <f>IFERROR(__xludf.DUMMYFUNCTION("""COMPUTED_VALUE"""),"")</f>
        <v/>
      </c>
      <c r="Y88" t="str">
        <f>IFERROR(__xludf.DUMMYFUNCTION("""COMPUTED_VALUE"""),"")</f>
        <v/>
      </c>
      <c r="Z88" t="str">
        <f>IFERROR(__xludf.DUMMYFUNCTION("""COMPUTED_VALUE"""),"")</f>
        <v/>
      </c>
      <c r="AA88" t="str">
        <f>IFERROR(__xludf.DUMMYFUNCTION("""COMPUTED_VALUE"""),"")</f>
        <v/>
      </c>
      <c r="AB88" t="str">
        <f>IFERROR(__xludf.DUMMYFUNCTION("""COMPUTED_VALUE"""),"")</f>
        <v/>
      </c>
      <c r="AC88" t="str">
        <f>IFERROR(__xludf.DUMMYFUNCTION("""COMPUTED_VALUE"""),"")</f>
        <v/>
      </c>
      <c r="AD88" t="str">
        <f>IFERROR(__xludf.DUMMYFUNCTION("""COMPUTED_VALUE"""),"")</f>
        <v/>
      </c>
      <c r="AE88" t="str">
        <f>IFERROR(__xludf.DUMMYFUNCTION("""COMPUTED_VALUE"""),"")</f>
        <v/>
      </c>
      <c r="AF88" t="str">
        <f>IFERROR(__xludf.DUMMYFUNCTION("""COMPUTED_VALUE"""),"")</f>
        <v/>
      </c>
      <c r="AG88" t="str">
        <f>IFERROR(__xludf.DUMMYFUNCTION("""COMPUTED_VALUE"""),"")</f>
        <v/>
      </c>
      <c r="AH88" t="str">
        <f>IFERROR(__xludf.DUMMYFUNCTION("""COMPUTED_VALUE"""),"")</f>
        <v/>
      </c>
      <c r="AI88" t="str">
        <f>IFERROR(__xludf.DUMMYFUNCTION("""COMPUTED_VALUE"""),"")</f>
        <v/>
      </c>
      <c r="AJ88" t="str">
        <f>IFERROR(__xludf.DUMMYFUNCTION("""COMPUTED_VALUE"""),"")</f>
        <v/>
      </c>
      <c r="AK88" s="3" t="str">
        <f>IFERROR(__xludf.DUMMYFUNCTION("""COMPUTED_VALUE"""),"")</f>
        <v/>
      </c>
    </row>
    <row r="89">
      <c r="A89" t="str">
        <f>IFERROR(__xludf.DUMMYFUNCTION("""COMPUTED_VALUE"""),"")</f>
        <v/>
      </c>
      <c r="B89" t="str">
        <f>IFERROR(__xludf.DUMMYFUNCTION("""COMPUTED_VALUE"""),"")</f>
        <v/>
      </c>
      <c r="C89" t="str">
        <f>IFERROR(__xludf.DUMMYFUNCTION("""COMPUTED_VALUE"""),"")</f>
        <v/>
      </c>
      <c r="D89" t="str">
        <f>IFERROR(__xludf.DUMMYFUNCTION("""COMPUTED_VALUE"""),"")</f>
        <v/>
      </c>
      <c r="E89" t="str">
        <f>IFERROR(__xludf.DUMMYFUNCTION("""COMPUTED_VALUE"""),"")</f>
        <v/>
      </c>
      <c r="F89" t="str">
        <f>IFERROR(__xludf.DUMMYFUNCTION("""COMPUTED_VALUE"""),"")</f>
        <v/>
      </c>
      <c r="G89" t="str">
        <f>IFERROR(__xludf.DUMMYFUNCTION("""COMPUTED_VALUE"""),"")</f>
        <v/>
      </c>
      <c r="H89" t="str">
        <f>IFERROR(__xludf.DUMMYFUNCTION("""COMPUTED_VALUE"""),"")</f>
        <v/>
      </c>
      <c r="I89" t="str">
        <f>IFERROR(__xludf.DUMMYFUNCTION("""COMPUTED_VALUE"""),"")</f>
        <v/>
      </c>
      <c r="J89" t="str">
        <f>IFERROR(__xludf.DUMMYFUNCTION("""COMPUTED_VALUE"""),"")</f>
        <v/>
      </c>
      <c r="K89" t="str">
        <f>IFERROR(__xludf.DUMMYFUNCTION("""COMPUTED_VALUE"""),"")</f>
        <v/>
      </c>
      <c r="L89" t="str">
        <f>IFERROR(__xludf.DUMMYFUNCTION("""COMPUTED_VALUE"""),"")</f>
        <v/>
      </c>
      <c r="M89" t="str">
        <f>IFERROR(__xludf.DUMMYFUNCTION("""COMPUTED_VALUE"""),"")</f>
        <v/>
      </c>
      <c r="N89" t="str">
        <f>IFERROR(__xludf.DUMMYFUNCTION("""COMPUTED_VALUE"""),"")</f>
        <v/>
      </c>
      <c r="O89" t="str">
        <f>IFERROR(__xludf.DUMMYFUNCTION("""COMPUTED_VALUE"""),"")</f>
        <v/>
      </c>
      <c r="P89" t="str">
        <f>IFERROR(__xludf.DUMMYFUNCTION("""COMPUTED_VALUE"""),"")</f>
        <v/>
      </c>
      <c r="Q89" t="str">
        <f>IFERROR(__xludf.DUMMYFUNCTION("""COMPUTED_VALUE"""),"")</f>
        <v/>
      </c>
      <c r="R89" t="str">
        <f>IFERROR(__xludf.DUMMYFUNCTION("""COMPUTED_VALUE"""),"")</f>
        <v/>
      </c>
      <c r="S89" t="str">
        <f>IFERROR(__xludf.DUMMYFUNCTION("""COMPUTED_VALUE"""),"")</f>
        <v/>
      </c>
      <c r="T89" t="str">
        <f>IFERROR(__xludf.DUMMYFUNCTION("""COMPUTED_VALUE"""),"")</f>
        <v/>
      </c>
      <c r="U89" t="str">
        <f>IFERROR(__xludf.DUMMYFUNCTION("""COMPUTED_VALUE"""),"")</f>
        <v/>
      </c>
      <c r="V89" t="str">
        <f>IFERROR(__xludf.DUMMYFUNCTION("""COMPUTED_VALUE"""),"")</f>
        <v/>
      </c>
      <c r="W89" t="str">
        <f>IFERROR(__xludf.DUMMYFUNCTION("""COMPUTED_VALUE"""),"")</f>
        <v/>
      </c>
      <c r="X89" t="str">
        <f>IFERROR(__xludf.DUMMYFUNCTION("""COMPUTED_VALUE"""),"")</f>
        <v/>
      </c>
      <c r="Y89" t="str">
        <f>IFERROR(__xludf.DUMMYFUNCTION("""COMPUTED_VALUE"""),"")</f>
        <v/>
      </c>
      <c r="Z89" t="str">
        <f>IFERROR(__xludf.DUMMYFUNCTION("""COMPUTED_VALUE"""),"")</f>
        <v/>
      </c>
      <c r="AA89" t="str">
        <f>IFERROR(__xludf.DUMMYFUNCTION("""COMPUTED_VALUE"""),"")</f>
        <v/>
      </c>
      <c r="AB89" t="str">
        <f>IFERROR(__xludf.DUMMYFUNCTION("""COMPUTED_VALUE"""),"")</f>
        <v/>
      </c>
      <c r="AC89" t="str">
        <f>IFERROR(__xludf.DUMMYFUNCTION("""COMPUTED_VALUE"""),"")</f>
        <v/>
      </c>
      <c r="AD89" t="str">
        <f>IFERROR(__xludf.DUMMYFUNCTION("""COMPUTED_VALUE"""),"")</f>
        <v/>
      </c>
      <c r="AE89" t="str">
        <f>IFERROR(__xludf.DUMMYFUNCTION("""COMPUTED_VALUE"""),"")</f>
        <v/>
      </c>
      <c r="AF89" t="str">
        <f>IFERROR(__xludf.DUMMYFUNCTION("""COMPUTED_VALUE"""),"")</f>
        <v/>
      </c>
      <c r="AG89" t="str">
        <f>IFERROR(__xludf.DUMMYFUNCTION("""COMPUTED_VALUE"""),"")</f>
        <v/>
      </c>
      <c r="AH89" t="str">
        <f>IFERROR(__xludf.DUMMYFUNCTION("""COMPUTED_VALUE"""),"")</f>
        <v/>
      </c>
      <c r="AI89" t="str">
        <f>IFERROR(__xludf.DUMMYFUNCTION("""COMPUTED_VALUE"""),"")</f>
        <v/>
      </c>
      <c r="AJ89" t="str">
        <f>IFERROR(__xludf.DUMMYFUNCTION("""COMPUTED_VALUE"""),"")</f>
        <v/>
      </c>
      <c r="AK89" s="3" t="str">
        <f>IFERROR(__xludf.DUMMYFUNCTION("""COMPUTED_VALUE"""),"")</f>
        <v/>
      </c>
    </row>
    <row r="90">
      <c r="A90" t="str">
        <f>IFERROR(__xludf.DUMMYFUNCTION("""COMPUTED_VALUE"""),"")</f>
        <v/>
      </c>
      <c r="B90" t="str">
        <f>IFERROR(__xludf.DUMMYFUNCTION("""COMPUTED_VALUE"""),"")</f>
        <v/>
      </c>
      <c r="C90" t="str">
        <f>IFERROR(__xludf.DUMMYFUNCTION("""COMPUTED_VALUE"""),"")</f>
        <v/>
      </c>
      <c r="D90" t="str">
        <f>IFERROR(__xludf.DUMMYFUNCTION("""COMPUTED_VALUE"""),"")</f>
        <v/>
      </c>
      <c r="E90" t="str">
        <f>IFERROR(__xludf.DUMMYFUNCTION("""COMPUTED_VALUE"""),"")</f>
        <v/>
      </c>
      <c r="F90" t="str">
        <f>IFERROR(__xludf.DUMMYFUNCTION("""COMPUTED_VALUE"""),"")</f>
        <v/>
      </c>
      <c r="G90" t="str">
        <f>IFERROR(__xludf.DUMMYFUNCTION("""COMPUTED_VALUE"""),"")</f>
        <v/>
      </c>
      <c r="H90" t="str">
        <f>IFERROR(__xludf.DUMMYFUNCTION("""COMPUTED_VALUE"""),"")</f>
        <v/>
      </c>
      <c r="I90" t="str">
        <f>IFERROR(__xludf.DUMMYFUNCTION("""COMPUTED_VALUE"""),"")</f>
        <v/>
      </c>
      <c r="J90" t="str">
        <f>IFERROR(__xludf.DUMMYFUNCTION("""COMPUTED_VALUE"""),"")</f>
        <v/>
      </c>
      <c r="K90" t="str">
        <f>IFERROR(__xludf.DUMMYFUNCTION("""COMPUTED_VALUE"""),"")</f>
        <v/>
      </c>
      <c r="L90" t="str">
        <f>IFERROR(__xludf.DUMMYFUNCTION("""COMPUTED_VALUE"""),"")</f>
        <v/>
      </c>
      <c r="M90" t="str">
        <f>IFERROR(__xludf.DUMMYFUNCTION("""COMPUTED_VALUE"""),"")</f>
        <v/>
      </c>
      <c r="N90" t="str">
        <f>IFERROR(__xludf.DUMMYFUNCTION("""COMPUTED_VALUE"""),"")</f>
        <v/>
      </c>
      <c r="O90" t="str">
        <f>IFERROR(__xludf.DUMMYFUNCTION("""COMPUTED_VALUE"""),"")</f>
        <v/>
      </c>
      <c r="P90" t="str">
        <f>IFERROR(__xludf.DUMMYFUNCTION("""COMPUTED_VALUE"""),"")</f>
        <v/>
      </c>
      <c r="Q90" t="str">
        <f>IFERROR(__xludf.DUMMYFUNCTION("""COMPUTED_VALUE"""),"")</f>
        <v/>
      </c>
      <c r="R90" t="str">
        <f>IFERROR(__xludf.DUMMYFUNCTION("""COMPUTED_VALUE"""),"")</f>
        <v/>
      </c>
      <c r="S90" t="str">
        <f>IFERROR(__xludf.DUMMYFUNCTION("""COMPUTED_VALUE"""),"")</f>
        <v/>
      </c>
      <c r="T90" t="str">
        <f>IFERROR(__xludf.DUMMYFUNCTION("""COMPUTED_VALUE"""),"")</f>
        <v/>
      </c>
      <c r="U90" t="str">
        <f>IFERROR(__xludf.DUMMYFUNCTION("""COMPUTED_VALUE"""),"")</f>
        <v/>
      </c>
      <c r="V90" t="str">
        <f>IFERROR(__xludf.DUMMYFUNCTION("""COMPUTED_VALUE"""),"")</f>
        <v/>
      </c>
      <c r="W90" t="str">
        <f>IFERROR(__xludf.DUMMYFUNCTION("""COMPUTED_VALUE"""),"")</f>
        <v/>
      </c>
      <c r="X90" t="str">
        <f>IFERROR(__xludf.DUMMYFUNCTION("""COMPUTED_VALUE"""),"")</f>
        <v/>
      </c>
      <c r="Y90" t="str">
        <f>IFERROR(__xludf.DUMMYFUNCTION("""COMPUTED_VALUE"""),"")</f>
        <v/>
      </c>
      <c r="Z90" t="str">
        <f>IFERROR(__xludf.DUMMYFUNCTION("""COMPUTED_VALUE"""),"")</f>
        <v/>
      </c>
      <c r="AA90" t="str">
        <f>IFERROR(__xludf.DUMMYFUNCTION("""COMPUTED_VALUE"""),"")</f>
        <v/>
      </c>
      <c r="AB90" t="str">
        <f>IFERROR(__xludf.DUMMYFUNCTION("""COMPUTED_VALUE"""),"")</f>
        <v/>
      </c>
      <c r="AC90" t="str">
        <f>IFERROR(__xludf.DUMMYFUNCTION("""COMPUTED_VALUE"""),"")</f>
        <v/>
      </c>
      <c r="AD90" t="str">
        <f>IFERROR(__xludf.DUMMYFUNCTION("""COMPUTED_VALUE"""),"")</f>
        <v/>
      </c>
      <c r="AE90" t="str">
        <f>IFERROR(__xludf.DUMMYFUNCTION("""COMPUTED_VALUE"""),"")</f>
        <v/>
      </c>
      <c r="AF90" t="str">
        <f>IFERROR(__xludf.DUMMYFUNCTION("""COMPUTED_VALUE"""),"")</f>
        <v/>
      </c>
      <c r="AG90" t="str">
        <f>IFERROR(__xludf.DUMMYFUNCTION("""COMPUTED_VALUE"""),"")</f>
        <v/>
      </c>
      <c r="AH90" t="str">
        <f>IFERROR(__xludf.DUMMYFUNCTION("""COMPUTED_VALUE"""),"")</f>
        <v/>
      </c>
      <c r="AI90" t="str">
        <f>IFERROR(__xludf.DUMMYFUNCTION("""COMPUTED_VALUE"""),"")</f>
        <v/>
      </c>
      <c r="AJ90" t="str">
        <f>IFERROR(__xludf.DUMMYFUNCTION("""COMPUTED_VALUE"""),"")</f>
        <v/>
      </c>
      <c r="AK90" s="3" t="str">
        <f>IFERROR(__xludf.DUMMYFUNCTION("""COMPUTED_VALUE"""),"")</f>
        <v/>
      </c>
    </row>
    <row r="91">
      <c r="A91" t="str">
        <f>IFERROR(__xludf.DUMMYFUNCTION("""COMPUTED_VALUE"""),"")</f>
        <v/>
      </c>
      <c r="B91" t="str">
        <f>IFERROR(__xludf.DUMMYFUNCTION("""COMPUTED_VALUE"""),"")</f>
        <v/>
      </c>
      <c r="C91" t="str">
        <f>IFERROR(__xludf.DUMMYFUNCTION("""COMPUTED_VALUE"""),"")</f>
        <v/>
      </c>
      <c r="D91" t="str">
        <f>IFERROR(__xludf.DUMMYFUNCTION("""COMPUTED_VALUE"""),"")</f>
        <v/>
      </c>
      <c r="E91" t="str">
        <f>IFERROR(__xludf.DUMMYFUNCTION("""COMPUTED_VALUE"""),"")</f>
        <v/>
      </c>
      <c r="F91" t="str">
        <f>IFERROR(__xludf.DUMMYFUNCTION("""COMPUTED_VALUE"""),"")</f>
        <v/>
      </c>
      <c r="G91" t="str">
        <f>IFERROR(__xludf.DUMMYFUNCTION("""COMPUTED_VALUE"""),"")</f>
        <v/>
      </c>
      <c r="H91" t="str">
        <f>IFERROR(__xludf.DUMMYFUNCTION("""COMPUTED_VALUE"""),"")</f>
        <v/>
      </c>
      <c r="I91" t="str">
        <f>IFERROR(__xludf.DUMMYFUNCTION("""COMPUTED_VALUE"""),"")</f>
        <v/>
      </c>
      <c r="J91" t="str">
        <f>IFERROR(__xludf.DUMMYFUNCTION("""COMPUTED_VALUE"""),"")</f>
        <v/>
      </c>
      <c r="K91" t="str">
        <f>IFERROR(__xludf.DUMMYFUNCTION("""COMPUTED_VALUE"""),"")</f>
        <v/>
      </c>
      <c r="L91" t="str">
        <f>IFERROR(__xludf.DUMMYFUNCTION("""COMPUTED_VALUE"""),"")</f>
        <v/>
      </c>
      <c r="M91" t="str">
        <f>IFERROR(__xludf.DUMMYFUNCTION("""COMPUTED_VALUE"""),"")</f>
        <v/>
      </c>
      <c r="N91" t="str">
        <f>IFERROR(__xludf.DUMMYFUNCTION("""COMPUTED_VALUE"""),"")</f>
        <v/>
      </c>
      <c r="O91" t="str">
        <f>IFERROR(__xludf.DUMMYFUNCTION("""COMPUTED_VALUE"""),"")</f>
        <v/>
      </c>
      <c r="P91" t="str">
        <f>IFERROR(__xludf.DUMMYFUNCTION("""COMPUTED_VALUE"""),"")</f>
        <v/>
      </c>
      <c r="Q91" t="str">
        <f>IFERROR(__xludf.DUMMYFUNCTION("""COMPUTED_VALUE"""),"")</f>
        <v/>
      </c>
      <c r="R91" t="str">
        <f>IFERROR(__xludf.DUMMYFUNCTION("""COMPUTED_VALUE"""),"")</f>
        <v/>
      </c>
      <c r="S91" t="str">
        <f>IFERROR(__xludf.DUMMYFUNCTION("""COMPUTED_VALUE"""),"")</f>
        <v/>
      </c>
      <c r="T91" t="str">
        <f>IFERROR(__xludf.DUMMYFUNCTION("""COMPUTED_VALUE"""),"")</f>
        <v/>
      </c>
      <c r="U91" t="str">
        <f>IFERROR(__xludf.DUMMYFUNCTION("""COMPUTED_VALUE"""),"")</f>
        <v/>
      </c>
      <c r="V91" t="str">
        <f>IFERROR(__xludf.DUMMYFUNCTION("""COMPUTED_VALUE"""),"")</f>
        <v/>
      </c>
      <c r="W91" t="str">
        <f>IFERROR(__xludf.DUMMYFUNCTION("""COMPUTED_VALUE"""),"")</f>
        <v/>
      </c>
      <c r="X91" t="str">
        <f>IFERROR(__xludf.DUMMYFUNCTION("""COMPUTED_VALUE"""),"")</f>
        <v/>
      </c>
      <c r="Y91" t="str">
        <f>IFERROR(__xludf.DUMMYFUNCTION("""COMPUTED_VALUE"""),"")</f>
        <v/>
      </c>
      <c r="Z91" t="str">
        <f>IFERROR(__xludf.DUMMYFUNCTION("""COMPUTED_VALUE"""),"")</f>
        <v/>
      </c>
      <c r="AA91" t="str">
        <f>IFERROR(__xludf.DUMMYFUNCTION("""COMPUTED_VALUE"""),"")</f>
        <v/>
      </c>
      <c r="AB91" t="str">
        <f>IFERROR(__xludf.DUMMYFUNCTION("""COMPUTED_VALUE"""),"")</f>
        <v/>
      </c>
      <c r="AC91" t="str">
        <f>IFERROR(__xludf.DUMMYFUNCTION("""COMPUTED_VALUE"""),"")</f>
        <v/>
      </c>
      <c r="AD91" t="str">
        <f>IFERROR(__xludf.DUMMYFUNCTION("""COMPUTED_VALUE"""),"")</f>
        <v/>
      </c>
      <c r="AE91" t="str">
        <f>IFERROR(__xludf.DUMMYFUNCTION("""COMPUTED_VALUE"""),"")</f>
        <v/>
      </c>
      <c r="AF91" t="str">
        <f>IFERROR(__xludf.DUMMYFUNCTION("""COMPUTED_VALUE"""),"")</f>
        <v/>
      </c>
      <c r="AG91" t="str">
        <f>IFERROR(__xludf.DUMMYFUNCTION("""COMPUTED_VALUE"""),"")</f>
        <v/>
      </c>
      <c r="AH91" t="str">
        <f>IFERROR(__xludf.DUMMYFUNCTION("""COMPUTED_VALUE"""),"")</f>
        <v/>
      </c>
      <c r="AI91" t="str">
        <f>IFERROR(__xludf.DUMMYFUNCTION("""COMPUTED_VALUE"""),"")</f>
        <v/>
      </c>
      <c r="AJ91" t="str">
        <f>IFERROR(__xludf.DUMMYFUNCTION("""COMPUTED_VALUE"""),"")</f>
        <v/>
      </c>
      <c r="AK91" s="3" t="str">
        <f>IFERROR(__xludf.DUMMYFUNCTION("""COMPUTED_VALUE"""),"")</f>
        <v/>
      </c>
    </row>
    <row r="92">
      <c r="A92" t="str">
        <f>IFERROR(__xludf.DUMMYFUNCTION("""COMPUTED_VALUE"""),"")</f>
        <v/>
      </c>
      <c r="B92" t="str">
        <f>IFERROR(__xludf.DUMMYFUNCTION("""COMPUTED_VALUE"""),"")</f>
        <v/>
      </c>
      <c r="C92" t="str">
        <f>IFERROR(__xludf.DUMMYFUNCTION("""COMPUTED_VALUE"""),"")</f>
        <v/>
      </c>
      <c r="D92" t="str">
        <f>IFERROR(__xludf.DUMMYFUNCTION("""COMPUTED_VALUE"""),"")</f>
        <v/>
      </c>
      <c r="E92" t="str">
        <f>IFERROR(__xludf.DUMMYFUNCTION("""COMPUTED_VALUE"""),"")</f>
        <v/>
      </c>
      <c r="F92" t="str">
        <f>IFERROR(__xludf.DUMMYFUNCTION("""COMPUTED_VALUE"""),"")</f>
        <v/>
      </c>
      <c r="G92" t="str">
        <f>IFERROR(__xludf.DUMMYFUNCTION("""COMPUTED_VALUE"""),"")</f>
        <v/>
      </c>
      <c r="H92" t="str">
        <f>IFERROR(__xludf.DUMMYFUNCTION("""COMPUTED_VALUE"""),"")</f>
        <v/>
      </c>
      <c r="I92" t="str">
        <f>IFERROR(__xludf.DUMMYFUNCTION("""COMPUTED_VALUE"""),"")</f>
        <v/>
      </c>
      <c r="J92" t="str">
        <f>IFERROR(__xludf.DUMMYFUNCTION("""COMPUTED_VALUE"""),"")</f>
        <v/>
      </c>
      <c r="K92" t="str">
        <f>IFERROR(__xludf.DUMMYFUNCTION("""COMPUTED_VALUE"""),"")</f>
        <v/>
      </c>
      <c r="L92" t="str">
        <f>IFERROR(__xludf.DUMMYFUNCTION("""COMPUTED_VALUE"""),"")</f>
        <v/>
      </c>
      <c r="M92" t="str">
        <f>IFERROR(__xludf.DUMMYFUNCTION("""COMPUTED_VALUE"""),"")</f>
        <v/>
      </c>
      <c r="N92" t="str">
        <f>IFERROR(__xludf.DUMMYFUNCTION("""COMPUTED_VALUE"""),"")</f>
        <v/>
      </c>
      <c r="O92" t="str">
        <f>IFERROR(__xludf.DUMMYFUNCTION("""COMPUTED_VALUE"""),"")</f>
        <v/>
      </c>
      <c r="P92" t="str">
        <f>IFERROR(__xludf.DUMMYFUNCTION("""COMPUTED_VALUE"""),"")</f>
        <v/>
      </c>
      <c r="Q92" t="str">
        <f>IFERROR(__xludf.DUMMYFUNCTION("""COMPUTED_VALUE"""),"")</f>
        <v/>
      </c>
      <c r="R92" t="str">
        <f>IFERROR(__xludf.DUMMYFUNCTION("""COMPUTED_VALUE"""),"")</f>
        <v/>
      </c>
      <c r="S92" t="str">
        <f>IFERROR(__xludf.DUMMYFUNCTION("""COMPUTED_VALUE"""),"")</f>
        <v/>
      </c>
      <c r="T92" t="str">
        <f>IFERROR(__xludf.DUMMYFUNCTION("""COMPUTED_VALUE"""),"")</f>
        <v/>
      </c>
      <c r="U92" t="str">
        <f>IFERROR(__xludf.DUMMYFUNCTION("""COMPUTED_VALUE"""),"")</f>
        <v/>
      </c>
      <c r="V92" t="str">
        <f>IFERROR(__xludf.DUMMYFUNCTION("""COMPUTED_VALUE"""),"")</f>
        <v/>
      </c>
      <c r="W92" t="str">
        <f>IFERROR(__xludf.DUMMYFUNCTION("""COMPUTED_VALUE"""),"")</f>
        <v/>
      </c>
      <c r="X92" t="str">
        <f>IFERROR(__xludf.DUMMYFUNCTION("""COMPUTED_VALUE"""),"")</f>
        <v/>
      </c>
      <c r="Y92" t="str">
        <f>IFERROR(__xludf.DUMMYFUNCTION("""COMPUTED_VALUE"""),"")</f>
        <v/>
      </c>
      <c r="Z92" t="str">
        <f>IFERROR(__xludf.DUMMYFUNCTION("""COMPUTED_VALUE"""),"")</f>
        <v/>
      </c>
      <c r="AA92" t="str">
        <f>IFERROR(__xludf.DUMMYFUNCTION("""COMPUTED_VALUE"""),"")</f>
        <v/>
      </c>
      <c r="AB92" t="str">
        <f>IFERROR(__xludf.DUMMYFUNCTION("""COMPUTED_VALUE"""),"")</f>
        <v/>
      </c>
      <c r="AC92" t="str">
        <f>IFERROR(__xludf.DUMMYFUNCTION("""COMPUTED_VALUE"""),"")</f>
        <v/>
      </c>
      <c r="AD92" t="str">
        <f>IFERROR(__xludf.DUMMYFUNCTION("""COMPUTED_VALUE"""),"")</f>
        <v/>
      </c>
      <c r="AE92" t="str">
        <f>IFERROR(__xludf.DUMMYFUNCTION("""COMPUTED_VALUE"""),"")</f>
        <v/>
      </c>
      <c r="AF92" t="str">
        <f>IFERROR(__xludf.DUMMYFUNCTION("""COMPUTED_VALUE"""),"")</f>
        <v/>
      </c>
      <c r="AG92" t="str">
        <f>IFERROR(__xludf.DUMMYFUNCTION("""COMPUTED_VALUE"""),"")</f>
        <v/>
      </c>
      <c r="AH92" t="str">
        <f>IFERROR(__xludf.DUMMYFUNCTION("""COMPUTED_VALUE"""),"")</f>
        <v/>
      </c>
      <c r="AI92" t="str">
        <f>IFERROR(__xludf.DUMMYFUNCTION("""COMPUTED_VALUE"""),"")</f>
        <v/>
      </c>
      <c r="AJ92" t="str">
        <f>IFERROR(__xludf.DUMMYFUNCTION("""COMPUTED_VALUE"""),"")</f>
        <v/>
      </c>
      <c r="AK92" s="3" t="str">
        <f>IFERROR(__xludf.DUMMYFUNCTION("""COMPUTED_VALUE"""),"")</f>
        <v/>
      </c>
    </row>
    <row r="93">
      <c r="A93" t="str">
        <f>IFERROR(__xludf.DUMMYFUNCTION("""COMPUTED_VALUE"""),"")</f>
        <v/>
      </c>
      <c r="B93" t="str">
        <f>IFERROR(__xludf.DUMMYFUNCTION("""COMPUTED_VALUE"""),"")</f>
        <v/>
      </c>
      <c r="C93" t="str">
        <f>IFERROR(__xludf.DUMMYFUNCTION("""COMPUTED_VALUE"""),"")</f>
        <v/>
      </c>
      <c r="D93" t="str">
        <f>IFERROR(__xludf.DUMMYFUNCTION("""COMPUTED_VALUE"""),"")</f>
        <v/>
      </c>
      <c r="E93" t="str">
        <f>IFERROR(__xludf.DUMMYFUNCTION("""COMPUTED_VALUE"""),"")</f>
        <v/>
      </c>
      <c r="F93" t="str">
        <f>IFERROR(__xludf.DUMMYFUNCTION("""COMPUTED_VALUE"""),"")</f>
        <v/>
      </c>
      <c r="G93" t="str">
        <f>IFERROR(__xludf.DUMMYFUNCTION("""COMPUTED_VALUE"""),"")</f>
        <v/>
      </c>
      <c r="H93" t="str">
        <f>IFERROR(__xludf.DUMMYFUNCTION("""COMPUTED_VALUE"""),"")</f>
        <v/>
      </c>
      <c r="I93" t="str">
        <f>IFERROR(__xludf.DUMMYFUNCTION("""COMPUTED_VALUE"""),"")</f>
        <v/>
      </c>
      <c r="J93" t="str">
        <f>IFERROR(__xludf.DUMMYFUNCTION("""COMPUTED_VALUE"""),"")</f>
        <v/>
      </c>
      <c r="K93" t="str">
        <f>IFERROR(__xludf.DUMMYFUNCTION("""COMPUTED_VALUE"""),"")</f>
        <v/>
      </c>
      <c r="L93" t="str">
        <f>IFERROR(__xludf.DUMMYFUNCTION("""COMPUTED_VALUE"""),"")</f>
        <v/>
      </c>
      <c r="M93" t="str">
        <f>IFERROR(__xludf.DUMMYFUNCTION("""COMPUTED_VALUE"""),"")</f>
        <v/>
      </c>
      <c r="N93" t="str">
        <f>IFERROR(__xludf.DUMMYFUNCTION("""COMPUTED_VALUE"""),"")</f>
        <v/>
      </c>
      <c r="O93" t="str">
        <f>IFERROR(__xludf.DUMMYFUNCTION("""COMPUTED_VALUE"""),"")</f>
        <v/>
      </c>
      <c r="P93" t="str">
        <f>IFERROR(__xludf.DUMMYFUNCTION("""COMPUTED_VALUE"""),"")</f>
        <v/>
      </c>
      <c r="Q93" t="str">
        <f>IFERROR(__xludf.DUMMYFUNCTION("""COMPUTED_VALUE"""),"")</f>
        <v/>
      </c>
      <c r="R93" t="str">
        <f>IFERROR(__xludf.DUMMYFUNCTION("""COMPUTED_VALUE"""),"")</f>
        <v/>
      </c>
      <c r="S93" t="str">
        <f>IFERROR(__xludf.DUMMYFUNCTION("""COMPUTED_VALUE"""),"")</f>
        <v/>
      </c>
      <c r="T93" t="str">
        <f>IFERROR(__xludf.DUMMYFUNCTION("""COMPUTED_VALUE"""),"")</f>
        <v/>
      </c>
      <c r="U93" t="str">
        <f>IFERROR(__xludf.DUMMYFUNCTION("""COMPUTED_VALUE"""),"")</f>
        <v/>
      </c>
      <c r="V93" t="str">
        <f>IFERROR(__xludf.DUMMYFUNCTION("""COMPUTED_VALUE"""),"")</f>
        <v/>
      </c>
      <c r="W93" t="str">
        <f>IFERROR(__xludf.DUMMYFUNCTION("""COMPUTED_VALUE"""),"")</f>
        <v/>
      </c>
      <c r="X93" t="str">
        <f>IFERROR(__xludf.DUMMYFUNCTION("""COMPUTED_VALUE"""),"")</f>
        <v/>
      </c>
      <c r="Y93" t="str">
        <f>IFERROR(__xludf.DUMMYFUNCTION("""COMPUTED_VALUE"""),"")</f>
        <v/>
      </c>
      <c r="Z93" t="str">
        <f>IFERROR(__xludf.DUMMYFUNCTION("""COMPUTED_VALUE"""),"")</f>
        <v/>
      </c>
      <c r="AA93" t="str">
        <f>IFERROR(__xludf.DUMMYFUNCTION("""COMPUTED_VALUE"""),"")</f>
        <v/>
      </c>
      <c r="AB93" t="str">
        <f>IFERROR(__xludf.DUMMYFUNCTION("""COMPUTED_VALUE"""),"")</f>
        <v/>
      </c>
      <c r="AC93" t="str">
        <f>IFERROR(__xludf.DUMMYFUNCTION("""COMPUTED_VALUE"""),"")</f>
        <v/>
      </c>
      <c r="AD93" t="str">
        <f>IFERROR(__xludf.DUMMYFUNCTION("""COMPUTED_VALUE"""),"")</f>
        <v/>
      </c>
      <c r="AE93" t="str">
        <f>IFERROR(__xludf.DUMMYFUNCTION("""COMPUTED_VALUE"""),"")</f>
        <v/>
      </c>
      <c r="AF93" t="str">
        <f>IFERROR(__xludf.DUMMYFUNCTION("""COMPUTED_VALUE"""),"")</f>
        <v/>
      </c>
      <c r="AG93" t="str">
        <f>IFERROR(__xludf.DUMMYFUNCTION("""COMPUTED_VALUE"""),"")</f>
        <v/>
      </c>
      <c r="AH93" t="str">
        <f>IFERROR(__xludf.DUMMYFUNCTION("""COMPUTED_VALUE"""),"")</f>
        <v/>
      </c>
      <c r="AI93" t="str">
        <f>IFERROR(__xludf.DUMMYFUNCTION("""COMPUTED_VALUE"""),"")</f>
        <v/>
      </c>
      <c r="AJ93" t="str">
        <f>IFERROR(__xludf.DUMMYFUNCTION("""COMPUTED_VALUE"""),"")</f>
        <v/>
      </c>
      <c r="AK93" s="3" t="str">
        <f>IFERROR(__xludf.DUMMYFUNCTION("""COMPUTED_VALUE"""),"")</f>
        <v/>
      </c>
    </row>
    <row r="94">
      <c r="A94" t="str">
        <f>IFERROR(__xludf.DUMMYFUNCTION("""COMPUTED_VALUE"""),"")</f>
        <v/>
      </c>
      <c r="B94" t="str">
        <f>IFERROR(__xludf.DUMMYFUNCTION("""COMPUTED_VALUE"""),"")</f>
        <v/>
      </c>
      <c r="C94" t="str">
        <f>IFERROR(__xludf.DUMMYFUNCTION("""COMPUTED_VALUE"""),"")</f>
        <v/>
      </c>
      <c r="D94" t="str">
        <f>IFERROR(__xludf.DUMMYFUNCTION("""COMPUTED_VALUE"""),"")</f>
        <v/>
      </c>
      <c r="E94" t="str">
        <f>IFERROR(__xludf.DUMMYFUNCTION("""COMPUTED_VALUE"""),"")</f>
        <v/>
      </c>
      <c r="F94" t="str">
        <f>IFERROR(__xludf.DUMMYFUNCTION("""COMPUTED_VALUE"""),"")</f>
        <v/>
      </c>
      <c r="G94" t="str">
        <f>IFERROR(__xludf.DUMMYFUNCTION("""COMPUTED_VALUE"""),"")</f>
        <v/>
      </c>
      <c r="H94" t="str">
        <f>IFERROR(__xludf.DUMMYFUNCTION("""COMPUTED_VALUE"""),"")</f>
        <v/>
      </c>
      <c r="I94" t="str">
        <f>IFERROR(__xludf.DUMMYFUNCTION("""COMPUTED_VALUE"""),"")</f>
        <v/>
      </c>
      <c r="J94" t="str">
        <f>IFERROR(__xludf.DUMMYFUNCTION("""COMPUTED_VALUE"""),"")</f>
        <v/>
      </c>
      <c r="K94" t="str">
        <f>IFERROR(__xludf.DUMMYFUNCTION("""COMPUTED_VALUE"""),"")</f>
        <v/>
      </c>
      <c r="L94" t="str">
        <f>IFERROR(__xludf.DUMMYFUNCTION("""COMPUTED_VALUE"""),"")</f>
        <v/>
      </c>
      <c r="M94" t="str">
        <f>IFERROR(__xludf.DUMMYFUNCTION("""COMPUTED_VALUE"""),"")</f>
        <v/>
      </c>
      <c r="N94" t="str">
        <f>IFERROR(__xludf.DUMMYFUNCTION("""COMPUTED_VALUE"""),"")</f>
        <v/>
      </c>
      <c r="O94" t="str">
        <f>IFERROR(__xludf.DUMMYFUNCTION("""COMPUTED_VALUE"""),"")</f>
        <v/>
      </c>
      <c r="P94" t="str">
        <f>IFERROR(__xludf.DUMMYFUNCTION("""COMPUTED_VALUE"""),"")</f>
        <v/>
      </c>
      <c r="Q94" t="str">
        <f>IFERROR(__xludf.DUMMYFUNCTION("""COMPUTED_VALUE"""),"")</f>
        <v/>
      </c>
      <c r="R94" t="str">
        <f>IFERROR(__xludf.DUMMYFUNCTION("""COMPUTED_VALUE"""),"")</f>
        <v/>
      </c>
      <c r="S94" t="str">
        <f>IFERROR(__xludf.DUMMYFUNCTION("""COMPUTED_VALUE"""),"")</f>
        <v/>
      </c>
      <c r="T94" t="str">
        <f>IFERROR(__xludf.DUMMYFUNCTION("""COMPUTED_VALUE"""),"")</f>
        <v/>
      </c>
      <c r="U94" t="str">
        <f>IFERROR(__xludf.DUMMYFUNCTION("""COMPUTED_VALUE"""),"")</f>
        <v/>
      </c>
      <c r="V94" t="str">
        <f>IFERROR(__xludf.DUMMYFUNCTION("""COMPUTED_VALUE"""),"")</f>
        <v/>
      </c>
      <c r="W94" t="str">
        <f>IFERROR(__xludf.DUMMYFUNCTION("""COMPUTED_VALUE"""),"")</f>
        <v/>
      </c>
      <c r="X94" t="str">
        <f>IFERROR(__xludf.DUMMYFUNCTION("""COMPUTED_VALUE"""),"")</f>
        <v/>
      </c>
      <c r="Y94" t="str">
        <f>IFERROR(__xludf.DUMMYFUNCTION("""COMPUTED_VALUE"""),"")</f>
        <v/>
      </c>
      <c r="Z94" t="str">
        <f>IFERROR(__xludf.DUMMYFUNCTION("""COMPUTED_VALUE"""),"")</f>
        <v/>
      </c>
      <c r="AA94" t="str">
        <f>IFERROR(__xludf.DUMMYFUNCTION("""COMPUTED_VALUE"""),"")</f>
        <v/>
      </c>
      <c r="AB94" t="str">
        <f>IFERROR(__xludf.DUMMYFUNCTION("""COMPUTED_VALUE"""),"")</f>
        <v/>
      </c>
      <c r="AC94" t="str">
        <f>IFERROR(__xludf.DUMMYFUNCTION("""COMPUTED_VALUE"""),"")</f>
        <v/>
      </c>
      <c r="AD94" t="str">
        <f>IFERROR(__xludf.DUMMYFUNCTION("""COMPUTED_VALUE"""),"")</f>
        <v/>
      </c>
      <c r="AE94" t="str">
        <f>IFERROR(__xludf.DUMMYFUNCTION("""COMPUTED_VALUE"""),"")</f>
        <v/>
      </c>
      <c r="AF94" t="str">
        <f>IFERROR(__xludf.DUMMYFUNCTION("""COMPUTED_VALUE"""),"")</f>
        <v/>
      </c>
      <c r="AG94" t="str">
        <f>IFERROR(__xludf.DUMMYFUNCTION("""COMPUTED_VALUE"""),"")</f>
        <v/>
      </c>
      <c r="AH94" t="str">
        <f>IFERROR(__xludf.DUMMYFUNCTION("""COMPUTED_VALUE"""),"")</f>
        <v/>
      </c>
      <c r="AI94" t="str">
        <f>IFERROR(__xludf.DUMMYFUNCTION("""COMPUTED_VALUE"""),"")</f>
        <v/>
      </c>
      <c r="AJ94" t="str">
        <f>IFERROR(__xludf.DUMMYFUNCTION("""COMPUTED_VALUE"""),"")</f>
        <v/>
      </c>
      <c r="AK94" s="3" t="str">
        <f>IFERROR(__xludf.DUMMYFUNCTION("""COMPUTED_VALUE"""),"")</f>
        <v/>
      </c>
    </row>
    <row r="95">
      <c r="A95" t="str">
        <f>IFERROR(__xludf.DUMMYFUNCTION("""COMPUTED_VALUE"""),"")</f>
        <v/>
      </c>
      <c r="B95" t="str">
        <f>IFERROR(__xludf.DUMMYFUNCTION("""COMPUTED_VALUE"""),"")</f>
        <v/>
      </c>
      <c r="C95" t="str">
        <f>IFERROR(__xludf.DUMMYFUNCTION("""COMPUTED_VALUE"""),"")</f>
        <v/>
      </c>
      <c r="D95" t="str">
        <f>IFERROR(__xludf.DUMMYFUNCTION("""COMPUTED_VALUE"""),"")</f>
        <v/>
      </c>
      <c r="E95" t="str">
        <f>IFERROR(__xludf.DUMMYFUNCTION("""COMPUTED_VALUE"""),"")</f>
        <v/>
      </c>
      <c r="F95" t="str">
        <f>IFERROR(__xludf.DUMMYFUNCTION("""COMPUTED_VALUE"""),"")</f>
        <v/>
      </c>
      <c r="G95" t="str">
        <f>IFERROR(__xludf.DUMMYFUNCTION("""COMPUTED_VALUE"""),"")</f>
        <v/>
      </c>
      <c r="H95" t="str">
        <f>IFERROR(__xludf.DUMMYFUNCTION("""COMPUTED_VALUE"""),"")</f>
        <v/>
      </c>
      <c r="I95" t="str">
        <f>IFERROR(__xludf.DUMMYFUNCTION("""COMPUTED_VALUE"""),"")</f>
        <v/>
      </c>
      <c r="J95" t="str">
        <f>IFERROR(__xludf.DUMMYFUNCTION("""COMPUTED_VALUE"""),"")</f>
        <v/>
      </c>
      <c r="K95" t="str">
        <f>IFERROR(__xludf.DUMMYFUNCTION("""COMPUTED_VALUE"""),"")</f>
        <v/>
      </c>
      <c r="L95" t="str">
        <f>IFERROR(__xludf.DUMMYFUNCTION("""COMPUTED_VALUE"""),"")</f>
        <v/>
      </c>
      <c r="M95" t="str">
        <f>IFERROR(__xludf.DUMMYFUNCTION("""COMPUTED_VALUE"""),"")</f>
        <v/>
      </c>
      <c r="N95" t="str">
        <f>IFERROR(__xludf.DUMMYFUNCTION("""COMPUTED_VALUE"""),"")</f>
        <v/>
      </c>
      <c r="O95" t="str">
        <f>IFERROR(__xludf.DUMMYFUNCTION("""COMPUTED_VALUE"""),"")</f>
        <v/>
      </c>
      <c r="P95" t="str">
        <f>IFERROR(__xludf.DUMMYFUNCTION("""COMPUTED_VALUE"""),"")</f>
        <v/>
      </c>
      <c r="Q95" t="str">
        <f>IFERROR(__xludf.DUMMYFUNCTION("""COMPUTED_VALUE"""),"")</f>
        <v/>
      </c>
      <c r="R95" t="str">
        <f>IFERROR(__xludf.DUMMYFUNCTION("""COMPUTED_VALUE"""),"")</f>
        <v/>
      </c>
      <c r="S95" t="str">
        <f>IFERROR(__xludf.DUMMYFUNCTION("""COMPUTED_VALUE"""),"")</f>
        <v/>
      </c>
      <c r="T95" t="str">
        <f>IFERROR(__xludf.DUMMYFUNCTION("""COMPUTED_VALUE"""),"")</f>
        <v/>
      </c>
      <c r="U95" t="str">
        <f>IFERROR(__xludf.DUMMYFUNCTION("""COMPUTED_VALUE"""),"")</f>
        <v/>
      </c>
      <c r="V95" t="str">
        <f>IFERROR(__xludf.DUMMYFUNCTION("""COMPUTED_VALUE"""),"")</f>
        <v/>
      </c>
      <c r="W95" t="str">
        <f>IFERROR(__xludf.DUMMYFUNCTION("""COMPUTED_VALUE"""),"")</f>
        <v/>
      </c>
      <c r="X95" t="str">
        <f>IFERROR(__xludf.DUMMYFUNCTION("""COMPUTED_VALUE"""),"")</f>
        <v/>
      </c>
      <c r="Y95" t="str">
        <f>IFERROR(__xludf.DUMMYFUNCTION("""COMPUTED_VALUE"""),"")</f>
        <v/>
      </c>
      <c r="Z95" t="str">
        <f>IFERROR(__xludf.DUMMYFUNCTION("""COMPUTED_VALUE"""),"")</f>
        <v/>
      </c>
      <c r="AA95" t="str">
        <f>IFERROR(__xludf.DUMMYFUNCTION("""COMPUTED_VALUE"""),"")</f>
        <v/>
      </c>
      <c r="AB95" t="str">
        <f>IFERROR(__xludf.DUMMYFUNCTION("""COMPUTED_VALUE"""),"")</f>
        <v/>
      </c>
      <c r="AC95" t="str">
        <f>IFERROR(__xludf.DUMMYFUNCTION("""COMPUTED_VALUE"""),"")</f>
        <v/>
      </c>
      <c r="AD95" t="str">
        <f>IFERROR(__xludf.DUMMYFUNCTION("""COMPUTED_VALUE"""),"")</f>
        <v/>
      </c>
      <c r="AE95" t="str">
        <f>IFERROR(__xludf.DUMMYFUNCTION("""COMPUTED_VALUE"""),"")</f>
        <v/>
      </c>
      <c r="AF95" t="str">
        <f>IFERROR(__xludf.DUMMYFUNCTION("""COMPUTED_VALUE"""),"")</f>
        <v/>
      </c>
      <c r="AG95" t="str">
        <f>IFERROR(__xludf.DUMMYFUNCTION("""COMPUTED_VALUE"""),"")</f>
        <v/>
      </c>
      <c r="AH95" t="str">
        <f>IFERROR(__xludf.DUMMYFUNCTION("""COMPUTED_VALUE"""),"")</f>
        <v/>
      </c>
      <c r="AI95" t="str">
        <f>IFERROR(__xludf.DUMMYFUNCTION("""COMPUTED_VALUE"""),"")</f>
        <v/>
      </c>
      <c r="AJ95" t="str">
        <f>IFERROR(__xludf.DUMMYFUNCTION("""COMPUTED_VALUE"""),"")</f>
        <v/>
      </c>
      <c r="AK95" s="3" t="str">
        <f>IFERROR(__xludf.DUMMYFUNCTION("""COMPUTED_VALUE"""),"")</f>
        <v/>
      </c>
    </row>
    <row r="96">
      <c r="A96" t="str">
        <f>IFERROR(__xludf.DUMMYFUNCTION("""COMPUTED_VALUE"""),"")</f>
        <v/>
      </c>
      <c r="B96" t="str">
        <f>IFERROR(__xludf.DUMMYFUNCTION("""COMPUTED_VALUE"""),"")</f>
        <v/>
      </c>
      <c r="C96" t="str">
        <f>IFERROR(__xludf.DUMMYFUNCTION("""COMPUTED_VALUE"""),"")</f>
        <v/>
      </c>
      <c r="D96" t="str">
        <f>IFERROR(__xludf.DUMMYFUNCTION("""COMPUTED_VALUE"""),"")</f>
        <v/>
      </c>
      <c r="E96" t="str">
        <f>IFERROR(__xludf.DUMMYFUNCTION("""COMPUTED_VALUE"""),"")</f>
        <v/>
      </c>
      <c r="F96" t="str">
        <f>IFERROR(__xludf.DUMMYFUNCTION("""COMPUTED_VALUE"""),"")</f>
        <v/>
      </c>
      <c r="G96" t="str">
        <f>IFERROR(__xludf.DUMMYFUNCTION("""COMPUTED_VALUE"""),"")</f>
        <v/>
      </c>
      <c r="H96" t="str">
        <f>IFERROR(__xludf.DUMMYFUNCTION("""COMPUTED_VALUE"""),"")</f>
        <v/>
      </c>
      <c r="I96" t="str">
        <f>IFERROR(__xludf.DUMMYFUNCTION("""COMPUTED_VALUE"""),"")</f>
        <v/>
      </c>
      <c r="J96" t="str">
        <f>IFERROR(__xludf.DUMMYFUNCTION("""COMPUTED_VALUE"""),"")</f>
        <v/>
      </c>
      <c r="K96" t="str">
        <f>IFERROR(__xludf.DUMMYFUNCTION("""COMPUTED_VALUE"""),"")</f>
        <v/>
      </c>
      <c r="L96" t="str">
        <f>IFERROR(__xludf.DUMMYFUNCTION("""COMPUTED_VALUE"""),"")</f>
        <v/>
      </c>
      <c r="M96" t="str">
        <f>IFERROR(__xludf.DUMMYFUNCTION("""COMPUTED_VALUE"""),"")</f>
        <v/>
      </c>
      <c r="N96" t="str">
        <f>IFERROR(__xludf.DUMMYFUNCTION("""COMPUTED_VALUE"""),"")</f>
        <v/>
      </c>
      <c r="O96" t="str">
        <f>IFERROR(__xludf.DUMMYFUNCTION("""COMPUTED_VALUE"""),"")</f>
        <v/>
      </c>
      <c r="P96" t="str">
        <f>IFERROR(__xludf.DUMMYFUNCTION("""COMPUTED_VALUE"""),"")</f>
        <v/>
      </c>
      <c r="Q96" t="str">
        <f>IFERROR(__xludf.DUMMYFUNCTION("""COMPUTED_VALUE"""),"")</f>
        <v/>
      </c>
      <c r="R96" t="str">
        <f>IFERROR(__xludf.DUMMYFUNCTION("""COMPUTED_VALUE"""),"")</f>
        <v/>
      </c>
      <c r="S96" t="str">
        <f>IFERROR(__xludf.DUMMYFUNCTION("""COMPUTED_VALUE"""),"")</f>
        <v/>
      </c>
      <c r="T96" t="str">
        <f>IFERROR(__xludf.DUMMYFUNCTION("""COMPUTED_VALUE"""),"")</f>
        <v/>
      </c>
      <c r="U96" t="str">
        <f>IFERROR(__xludf.DUMMYFUNCTION("""COMPUTED_VALUE"""),"")</f>
        <v/>
      </c>
      <c r="V96" t="str">
        <f>IFERROR(__xludf.DUMMYFUNCTION("""COMPUTED_VALUE"""),"")</f>
        <v/>
      </c>
      <c r="W96" t="str">
        <f>IFERROR(__xludf.DUMMYFUNCTION("""COMPUTED_VALUE"""),"")</f>
        <v/>
      </c>
      <c r="X96" t="str">
        <f>IFERROR(__xludf.DUMMYFUNCTION("""COMPUTED_VALUE"""),"")</f>
        <v/>
      </c>
      <c r="Y96" t="str">
        <f>IFERROR(__xludf.DUMMYFUNCTION("""COMPUTED_VALUE"""),"")</f>
        <v/>
      </c>
      <c r="Z96" t="str">
        <f>IFERROR(__xludf.DUMMYFUNCTION("""COMPUTED_VALUE"""),"")</f>
        <v/>
      </c>
      <c r="AA96" t="str">
        <f>IFERROR(__xludf.DUMMYFUNCTION("""COMPUTED_VALUE"""),"")</f>
        <v/>
      </c>
      <c r="AB96" t="str">
        <f>IFERROR(__xludf.DUMMYFUNCTION("""COMPUTED_VALUE"""),"")</f>
        <v/>
      </c>
      <c r="AC96" t="str">
        <f>IFERROR(__xludf.DUMMYFUNCTION("""COMPUTED_VALUE"""),"")</f>
        <v/>
      </c>
      <c r="AD96" t="str">
        <f>IFERROR(__xludf.DUMMYFUNCTION("""COMPUTED_VALUE"""),"")</f>
        <v/>
      </c>
      <c r="AE96" t="str">
        <f>IFERROR(__xludf.DUMMYFUNCTION("""COMPUTED_VALUE"""),"")</f>
        <v/>
      </c>
      <c r="AF96" t="str">
        <f>IFERROR(__xludf.DUMMYFUNCTION("""COMPUTED_VALUE"""),"")</f>
        <v/>
      </c>
      <c r="AG96" t="str">
        <f>IFERROR(__xludf.DUMMYFUNCTION("""COMPUTED_VALUE"""),"")</f>
        <v/>
      </c>
      <c r="AH96" t="str">
        <f>IFERROR(__xludf.DUMMYFUNCTION("""COMPUTED_VALUE"""),"")</f>
        <v/>
      </c>
      <c r="AI96" t="str">
        <f>IFERROR(__xludf.DUMMYFUNCTION("""COMPUTED_VALUE"""),"")</f>
        <v/>
      </c>
      <c r="AJ96" t="str">
        <f>IFERROR(__xludf.DUMMYFUNCTION("""COMPUTED_VALUE"""),"")</f>
        <v/>
      </c>
      <c r="AK96" s="3" t="str">
        <f>IFERROR(__xludf.DUMMYFUNCTION("""COMPUTED_VALUE"""),"")</f>
        <v/>
      </c>
    </row>
    <row r="97">
      <c r="A97" t="str">
        <f>IFERROR(__xludf.DUMMYFUNCTION("""COMPUTED_VALUE"""),"")</f>
        <v/>
      </c>
      <c r="B97" t="str">
        <f>IFERROR(__xludf.DUMMYFUNCTION("""COMPUTED_VALUE"""),"")</f>
        <v/>
      </c>
      <c r="C97" t="str">
        <f>IFERROR(__xludf.DUMMYFUNCTION("""COMPUTED_VALUE"""),"")</f>
        <v/>
      </c>
      <c r="D97" t="str">
        <f>IFERROR(__xludf.DUMMYFUNCTION("""COMPUTED_VALUE"""),"")</f>
        <v/>
      </c>
      <c r="E97" t="str">
        <f>IFERROR(__xludf.DUMMYFUNCTION("""COMPUTED_VALUE"""),"")</f>
        <v/>
      </c>
      <c r="F97" t="str">
        <f>IFERROR(__xludf.DUMMYFUNCTION("""COMPUTED_VALUE"""),"")</f>
        <v/>
      </c>
      <c r="G97" t="str">
        <f>IFERROR(__xludf.DUMMYFUNCTION("""COMPUTED_VALUE"""),"")</f>
        <v/>
      </c>
      <c r="H97" t="str">
        <f>IFERROR(__xludf.DUMMYFUNCTION("""COMPUTED_VALUE"""),"")</f>
        <v/>
      </c>
      <c r="I97" t="str">
        <f>IFERROR(__xludf.DUMMYFUNCTION("""COMPUTED_VALUE"""),"")</f>
        <v/>
      </c>
      <c r="J97" t="str">
        <f>IFERROR(__xludf.DUMMYFUNCTION("""COMPUTED_VALUE"""),"")</f>
        <v/>
      </c>
      <c r="K97" t="str">
        <f>IFERROR(__xludf.DUMMYFUNCTION("""COMPUTED_VALUE"""),"")</f>
        <v/>
      </c>
      <c r="L97" t="str">
        <f>IFERROR(__xludf.DUMMYFUNCTION("""COMPUTED_VALUE"""),"")</f>
        <v/>
      </c>
      <c r="M97" t="str">
        <f>IFERROR(__xludf.DUMMYFUNCTION("""COMPUTED_VALUE"""),"")</f>
        <v/>
      </c>
      <c r="N97" t="str">
        <f>IFERROR(__xludf.DUMMYFUNCTION("""COMPUTED_VALUE"""),"")</f>
        <v/>
      </c>
      <c r="O97" t="str">
        <f>IFERROR(__xludf.DUMMYFUNCTION("""COMPUTED_VALUE"""),"")</f>
        <v/>
      </c>
      <c r="P97" t="str">
        <f>IFERROR(__xludf.DUMMYFUNCTION("""COMPUTED_VALUE"""),"")</f>
        <v/>
      </c>
      <c r="Q97" t="str">
        <f>IFERROR(__xludf.DUMMYFUNCTION("""COMPUTED_VALUE"""),"")</f>
        <v/>
      </c>
      <c r="R97" t="str">
        <f>IFERROR(__xludf.DUMMYFUNCTION("""COMPUTED_VALUE"""),"")</f>
        <v/>
      </c>
      <c r="S97" t="str">
        <f>IFERROR(__xludf.DUMMYFUNCTION("""COMPUTED_VALUE"""),"")</f>
        <v/>
      </c>
      <c r="T97" t="str">
        <f>IFERROR(__xludf.DUMMYFUNCTION("""COMPUTED_VALUE"""),"")</f>
        <v/>
      </c>
      <c r="U97" t="str">
        <f>IFERROR(__xludf.DUMMYFUNCTION("""COMPUTED_VALUE"""),"")</f>
        <v/>
      </c>
      <c r="V97" t="str">
        <f>IFERROR(__xludf.DUMMYFUNCTION("""COMPUTED_VALUE"""),"")</f>
        <v/>
      </c>
      <c r="W97" t="str">
        <f>IFERROR(__xludf.DUMMYFUNCTION("""COMPUTED_VALUE"""),"")</f>
        <v/>
      </c>
      <c r="X97" t="str">
        <f>IFERROR(__xludf.DUMMYFUNCTION("""COMPUTED_VALUE"""),"")</f>
        <v/>
      </c>
      <c r="Y97" t="str">
        <f>IFERROR(__xludf.DUMMYFUNCTION("""COMPUTED_VALUE"""),"")</f>
        <v/>
      </c>
      <c r="Z97" t="str">
        <f>IFERROR(__xludf.DUMMYFUNCTION("""COMPUTED_VALUE"""),"")</f>
        <v/>
      </c>
      <c r="AA97" t="str">
        <f>IFERROR(__xludf.DUMMYFUNCTION("""COMPUTED_VALUE"""),"")</f>
        <v/>
      </c>
      <c r="AB97" t="str">
        <f>IFERROR(__xludf.DUMMYFUNCTION("""COMPUTED_VALUE"""),"")</f>
        <v/>
      </c>
      <c r="AC97" t="str">
        <f>IFERROR(__xludf.DUMMYFUNCTION("""COMPUTED_VALUE"""),"")</f>
        <v/>
      </c>
      <c r="AD97" t="str">
        <f>IFERROR(__xludf.DUMMYFUNCTION("""COMPUTED_VALUE"""),"")</f>
        <v/>
      </c>
      <c r="AE97" t="str">
        <f>IFERROR(__xludf.DUMMYFUNCTION("""COMPUTED_VALUE"""),"")</f>
        <v/>
      </c>
      <c r="AF97" t="str">
        <f>IFERROR(__xludf.DUMMYFUNCTION("""COMPUTED_VALUE"""),"")</f>
        <v/>
      </c>
      <c r="AG97" t="str">
        <f>IFERROR(__xludf.DUMMYFUNCTION("""COMPUTED_VALUE"""),"")</f>
        <v/>
      </c>
      <c r="AH97" t="str">
        <f>IFERROR(__xludf.DUMMYFUNCTION("""COMPUTED_VALUE"""),"")</f>
        <v/>
      </c>
      <c r="AI97" t="str">
        <f>IFERROR(__xludf.DUMMYFUNCTION("""COMPUTED_VALUE"""),"")</f>
        <v/>
      </c>
      <c r="AJ97" t="str">
        <f>IFERROR(__xludf.DUMMYFUNCTION("""COMPUTED_VALUE"""),"")</f>
        <v/>
      </c>
      <c r="AK97" s="3" t="str">
        <f>IFERROR(__xludf.DUMMYFUNCTION("""COMPUTED_VALUE"""),"")</f>
        <v/>
      </c>
    </row>
    <row r="98">
      <c r="A98" t="str">
        <f>IFERROR(__xludf.DUMMYFUNCTION("""COMPUTED_VALUE"""),"")</f>
        <v/>
      </c>
      <c r="B98" t="str">
        <f>IFERROR(__xludf.DUMMYFUNCTION("""COMPUTED_VALUE"""),"")</f>
        <v/>
      </c>
      <c r="C98" t="str">
        <f>IFERROR(__xludf.DUMMYFUNCTION("""COMPUTED_VALUE"""),"")</f>
        <v/>
      </c>
      <c r="D98" t="str">
        <f>IFERROR(__xludf.DUMMYFUNCTION("""COMPUTED_VALUE"""),"")</f>
        <v/>
      </c>
      <c r="E98" t="str">
        <f>IFERROR(__xludf.DUMMYFUNCTION("""COMPUTED_VALUE"""),"")</f>
        <v/>
      </c>
      <c r="F98" t="str">
        <f>IFERROR(__xludf.DUMMYFUNCTION("""COMPUTED_VALUE"""),"")</f>
        <v/>
      </c>
      <c r="G98" t="str">
        <f>IFERROR(__xludf.DUMMYFUNCTION("""COMPUTED_VALUE"""),"")</f>
        <v/>
      </c>
      <c r="H98" t="str">
        <f>IFERROR(__xludf.DUMMYFUNCTION("""COMPUTED_VALUE"""),"")</f>
        <v/>
      </c>
      <c r="I98" t="str">
        <f>IFERROR(__xludf.DUMMYFUNCTION("""COMPUTED_VALUE"""),"")</f>
        <v/>
      </c>
      <c r="J98" t="str">
        <f>IFERROR(__xludf.DUMMYFUNCTION("""COMPUTED_VALUE"""),"")</f>
        <v/>
      </c>
      <c r="K98" t="str">
        <f>IFERROR(__xludf.DUMMYFUNCTION("""COMPUTED_VALUE"""),"")</f>
        <v/>
      </c>
      <c r="L98" t="str">
        <f>IFERROR(__xludf.DUMMYFUNCTION("""COMPUTED_VALUE"""),"")</f>
        <v/>
      </c>
      <c r="M98" t="str">
        <f>IFERROR(__xludf.DUMMYFUNCTION("""COMPUTED_VALUE"""),"")</f>
        <v/>
      </c>
      <c r="N98" t="str">
        <f>IFERROR(__xludf.DUMMYFUNCTION("""COMPUTED_VALUE"""),"")</f>
        <v/>
      </c>
      <c r="O98" t="str">
        <f>IFERROR(__xludf.DUMMYFUNCTION("""COMPUTED_VALUE"""),"")</f>
        <v/>
      </c>
      <c r="P98" t="str">
        <f>IFERROR(__xludf.DUMMYFUNCTION("""COMPUTED_VALUE"""),"")</f>
        <v/>
      </c>
      <c r="Q98" t="str">
        <f>IFERROR(__xludf.DUMMYFUNCTION("""COMPUTED_VALUE"""),"")</f>
        <v/>
      </c>
      <c r="R98" t="str">
        <f>IFERROR(__xludf.DUMMYFUNCTION("""COMPUTED_VALUE"""),"")</f>
        <v/>
      </c>
      <c r="S98" t="str">
        <f>IFERROR(__xludf.DUMMYFUNCTION("""COMPUTED_VALUE"""),"")</f>
        <v/>
      </c>
      <c r="T98" t="str">
        <f>IFERROR(__xludf.DUMMYFUNCTION("""COMPUTED_VALUE"""),"")</f>
        <v/>
      </c>
      <c r="U98" t="str">
        <f>IFERROR(__xludf.DUMMYFUNCTION("""COMPUTED_VALUE"""),"")</f>
        <v/>
      </c>
      <c r="V98" t="str">
        <f>IFERROR(__xludf.DUMMYFUNCTION("""COMPUTED_VALUE"""),"")</f>
        <v/>
      </c>
      <c r="W98" t="str">
        <f>IFERROR(__xludf.DUMMYFUNCTION("""COMPUTED_VALUE"""),"")</f>
        <v/>
      </c>
      <c r="X98" t="str">
        <f>IFERROR(__xludf.DUMMYFUNCTION("""COMPUTED_VALUE"""),"")</f>
        <v/>
      </c>
      <c r="Y98" t="str">
        <f>IFERROR(__xludf.DUMMYFUNCTION("""COMPUTED_VALUE"""),"")</f>
        <v/>
      </c>
      <c r="Z98" t="str">
        <f>IFERROR(__xludf.DUMMYFUNCTION("""COMPUTED_VALUE"""),"")</f>
        <v/>
      </c>
      <c r="AA98" t="str">
        <f>IFERROR(__xludf.DUMMYFUNCTION("""COMPUTED_VALUE"""),"")</f>
        <v/>
      </c>
      <c r="AB98" t="str">
        <f>IFERROR(__xludf.DUMMYFUNCTION("""COMPUTED_VALUE"""),"")</f>
        <v/>
      </c>
      <c r="AC98" t="str">
        <f>IFERROR(__xludf.DUMMYFUNCTION("""COMPUTED_VALUE"""),"")</f>
        <v/>
      </c>
      <c r="AD98" t="str">
        <f>IFERROR(__xludf.DUMMYFUNCTION("""COMPUTED_VALUE"""),"")</f>
        <v/>
      </c>
      <c r="AE98" t="str">
        <f>IFERROR(__xludf.DUMMYFUNCTION("""COMPUTED_VALUE"""),"")</f>
        <v/>
      </c>
      <c r="AF98" t="str">
        <f>IFERROR(__xludf.DUMMYFUNCTION("""COMPUTED_VALUE"""),"")</f>
        <v/>
      </c>
      <c r="AG98" t="str">
        <f>IFERROR(__xludf.DUMMYFUNCTION("""COMPUTED_VALUE"""),"")</f>
        <v/>
      </c>
      <c r="AH98" t="str">
        <f>IFERROR(__xludf.DUMMYFUNCTION("""COMPUTED_VALUE"""),"")</f>
        <v/>
      </c>
      <c r="AI98" t="str">
        <f>IFERROR(__xludf.DUMMYFUNCTION("""COMPUTED_VALUE"""),"")</f>
        <v/>
      </c>
      <c r="AJ98" t="str">
        <f>IFERROR(__xludf.DUMMYFUNCTION("""COMPUTED_VALUE"""),"")</f>
        <v/>
      </c>
      <c r="AK98" s="3" t="str">
        <f>IFERROR(__xludf.DUMMYFUNCTION("""COMPUTED_VALUE"""),"")</f>
        <v/>
      </c>
    </row>
    <row r="99">
      <c r="A99" t="str">
        <f>IFERROR(__xludf.DUMMYFUNCTION("""COMPUTED_VALUE"""),"")</f>
        <v/>
      </c>
      <c r="B99" t="str">
        <f>IFERROR(__xludf.DUMMYFUNCTION("""COMPUTED_VALUE"""),"")</f>
        <v/>
      </c>
      <c r="C99" t="str">
        <f>IFERROR(__xludf.DUMMYFUNCTION("""COMPUTED_VALUE"""),"")</f>
        <v/>
      </c>
      <c r="D99" t="str">
        <f>IFERROR(__xludf.DUMMYFUNCTION("""COMPUTED_VALUE"""),"")</f>
        <v/>
      </c>
      <c r="E99" t="str">
        <f>IFERROR(__xludf.DUMMYFUNCTION("""COMPUTED_VALUE"""),"")</f>
        <v/>
      </c>
      <c r="F99" t="str">
        <f>IFERROR(__xludf.DUMMYFUNCTION("""COMPUTED_VALUE"""),"")</f>
        <v/>
      </c>
      <c r="G99" t="str">
        <f>IFERROR(__xludf.DUMMYFUNCTION("""COMPUTED_VALUE"""),"")</f>
        <v/>
      </c>
      <c r="H99" t="str">
        <f>IFERROR(__xludf.DUMMYFUNCTION("""COMPUTED_VALUE"""),"")</f>
        <v/>
      </c>
      <c r="I99" t="str">
        <f>IFERROR(__xludf.DUMMYFUNCTION("""COMPUTED_VALUE"""),"")</f>
        <v/>
      </c>
      <c r="J99" t="str">
        <f>IFERROR(__xludf.DUMMYFUNCTION("""COMPUTED_VALUE"""),"")</f>
        <v/>
      </c>
      <c r="K99" t="str">
        <f>IFERROR(__xludf.DUMMYFUNCTION("""COMPUTED_VALUE"""),"")</f>
        <v/>
      </c>
      <c r="L99" t="str">
        <f>IFERROR(__xludf.DUMMYFUNCTION("""COMPUTED_VALUE"""),"")</f>
        <v/>
      </c>
      <c r="M99" t="str">
        <f>IFERROR(__xludf.DUMMYFUNCTION("""COMPUTED_VALUE"""),"")</f>
        <v/>
      </c>
      <c r="N99" t="str">
        <f>IFERROR(__xludf.DUMMYFUNCTION("""COMPUTED_VALUE"""),"")</f>
        <v/>
      </c>
      <c r="O99" t="str">
        <f>IFERROR(__xludf.DUMMYFUNCTION("""COMPUTED_VALUE"""),"")</f>
        <v/>
      </c>
      <c r="P99" t="str">
        <f>IFERROR(__xludf.DUMMYFUNCTION("""COMPUTED_VALUE"""),"")</f>
        <v/>
      </c>
      <c r="Q99" t="str">
        <f>IFERROR(__xludf.DUMMYFUNCTION("""COMPUTED_VALUE"""),"")</f>
        <v/>
      </c>
      <c r="R99" t="str">
        <f>IFERROR(__xludf.DUMMYFUNCTION("""COMPUTED_VALUE"""),"")</f>
        <v/>
      </c>
      <c r="S99" t="str">
        <f>IFERROR(__xludf.DUMMYFUNCTION("""COMPUTED_VALUE"""),"")</f>
        <v/>
      </c>
      <c r="T99" t="str">
        <f>IFERROR(__xludf.DUMMYFUNCTION("""COMPUTED_VALUE"""),"")</f>
        <v/>
      </c>
      <c r="U99" t="str">
        <f>IFERROR(__xludf.DUMMYFUNCTION("""COMPUTED_VALUE"""),"")</f>
        <v/>
      </c>
      <c r="V99" t="str">
        <f>IFERROR(__xludf.DUMMYFUNCTION("""COMPUTED_VALUE"""),"")</f>
        <v/>
      </c>
      <c r="W99" t="str">
        <f>IFERROR(__xludf.DUMMYFUNCTION("""COMPUTED_VALUE"""),"")</f>
        <v/>
      </c>
      <c r="X99" t="str">
        <f>IFERROR(__xludf.DUMMYFUNCTION("""COMPUTED_VALUE"""),"")</f>
        <v/>
      </c>
      <c r="Y99" t="str">
        <f>IFERROR(__xludf.DUMMYFUNCTION("""COMPUTED_VALUE"""),"")</f>
        <v/>
      </c>
      <c r="Z99" t="str">
        <f>IFERROR(__xludf.DUMMYFUNCTION("""COMPUTED_VALUE"""),"")</f>
        <v/>
      </c>
      <c r="AA99" t="str">
        <f>IFERROR(__xludf.DUMMYFUNCTION("""COMPUTED_VALUE"""),"")</f>
        <v/>
      </c>
      <c r="AB99" t="str">
        <f>IFERROR(__xludf.DUMMYFUNCTION("""COMPUTED_VALUE"""),"")</f>
        <v/>
      </c>
      <c r="AC99" t="str">
        <f>IFERROR(__xludf.DUMMYFUNCTION("""COMPUTED_VALUE"""),"")</f>
        <v/>
      </c>
      <c r="AD99" t="str">
        <f>IFERROR(__xludf.DUMMYFUNCTION("""COMPUTED_VALUE"""),"")</f>
        <v/>
      </c>
      <c r="AE99" t="str">
        <f>IFERROR(__xludf.DUMMYFUNCTION("""COMPUTED_VALUE"""),"")</f>
        <v/>
      </c>
      <c r="AF99" t="str">
        <f>IFERROR(__xludf.DUMMYFUNCTION("""COMPUTED_VALUE"""),"")</f>
        <v/>
      </c>
      <c r="AG99" t="str">
        <f>IFERROR(__xludf.DUMMYFUNCTION("""COMPUTED_VALUE"""),"")</f>
        <v/>
      </c>
      <c r="AH99" t="str">
        <f>IFERROR(__xludf.DUMMYFUNCTION("""COMPUTED_VALUE"""),"")</f>
        <v/>
      </c>
      <c r="AI99" t="str">
        <f>IFERROR(__xludf.DUMMYFUNCTION("""COMPUTED_VALUE"""),"")</f>
        <v/>
      </c>
      <c r="AJ99" t="str">
        <f>IFERROR(__xludf.DUMMYFUNCTION("""COMPUTED_VALUE"""),"")</f>
        <v/>
      </c>
      <c r="AK99" s="3" t="str">
        <f>IFERROR(__xludf.DUMMYFUNCTION("""COMPUTED_VALUE"""),"")</f>
        <v/>
      </c>
    </row>
    <row r="100">
      <c r="A100" t="str">
        <f>IFERROR(__xludf.DUMMYFUNCTION("""COMPUTED_VALUE"""),"")</f>
        <v/>
      </c>
      <c r="B100" t="str">
        <f>IFERROR(__xludf.DUMMYFUNCTION("""COMPUTED_VALUE"""),"")</f>
        <v/>
      </c>
      <c r="C100" t="str">
        <f>IFERROR(__xludf.DUMMYFUNCTION("""COMPUTED_VALUE"""),"")</f>
        <v/>
      </c>
      <c r="D100" t="str">
        <f>IFERROR(__xludf.DUMMYFUNCTION("""COMPUTED_VALUE"""),"")</f>
        <v/>
      </c>
      <c r="E100" t="str">
        <f>IFERROR(__xludf.DUMMYFUNCTION("""COMPUTED_VALUE"""),"")</f>
        <v/>
      </c>
      <c r="F100" t="str">
        <f>IFERROR(__xludf.DUMMYFUNCTION("""COMPUTED_VALUE"""),"")</f>
        <v/>
      </c>
      <c r="G100" t="str">
        <f>IFERROR(__xludf.DUMMYFUNCTION("""COMPUTED_VALUE"""),"")</f>
        <v/>
      </c>
      <c r="H100" t="str">
        <f>IFERROR(__xludf.DUMMYFUNCTION("""COMPUTED_VALUE"""),"")</f>
        <v/>
      </c>
      <c r="I100" t="str">
        <f>IFERROR(__xludf.DUMMYFUNCTION("""COMPUTED_VALUE"""),"")</f>
        <v/>
      </c>
      <c r="J100" t="str">
        <f>IFERROR(__xludf.DUMMYFUNCTION("""COMPUTED_VALUE"""),"")</f>
        <v/>
      </c>
      <c r="K100" t="str">
        <f>IFERROR(__xludf.DUMMYFUNCTION("""COMPUTED_VALUE"""),"")</f>
        <v/>
      </c>
      <c r="L100" t="str">
        <f>IFERROR(__xludf.DUMMYFUNCTION("""COMPUTED_VALUE"""),"")</f>
        <v/>
      </c>
      <c r="M100" t="str">
        <f>IFERROR(__xludf.DUMMYFUNCTION("""COMPUTED_VALUE"""),"")</f>
        <v/>
      </c>
      <c r="N100" t="str">
        <f>IFERROR(__xludf.DUMMYFUNCTION("""COMPUTED_VALUE"""),"")</f>
        <v/>
      </c>
      <c r="O100" t="str">
        <f>IFERROR(__xludf.DUMMYFUNCTION("""COMPUTED_VALUE"""),"")</f>
        <v/>
      </c>
      <c r="P100" t="str">
        <f>IFERROR(__xludf.DUMMYFUNCTION("""COMPUTED_VALUE"""),"")</f>
        <v/>
      </c>
      <c r="Q100" t="str">
        <f>IFERROR(__xludf.DUMMYFUNCTION("""COMPUTED_VALUE"""),"")</f>
        <v/>
      </c>
      <c r="R100" t="str">
        <f>IFERROR(__xludf.DUMMYFUNCTION("""COMPUTED_VALUE"""),"")</f>
        <v/>
      </c>
      <c r="S100" t="str">
        <f>IFERROR(__xludf.DUMMYFUNCTION("""COMPUTED_VALUE"""),"")</f>
        <v/>
      </c>
      <c r="T100" t="str">
        <f>IFERROR(__xludf.DUMMYFUNCTION("""COMPUTED_VALUE"""),"")</f>
        <v/>
      </c>
      <c r="U100" t="str">
        <f>IFERROR(__xludf.DUMMYFUNCTION("""COMPUTED_VALUE"""),"")</f>
        <v/>
      </c>
      <c r="V100" t="str">
        <f>IFERROR(__xludf.DUMMYFUNCTION("""COMPUTED_VALUE"""),"")</f>
        <v/>
      </c>
      <c r="W100" t="str">
        <f>IFERROR(__xludf.DUMMYFUNCTION("""COMPUTED_VALUE"""),"")</f>
        <v/>
      </c>
      <c r="X100" t="str">
        <f>IFERROR(__xludf.DUMMYFUNCTION("""COMPUTED_VALUE"""),"")</f>
        <v/>
      </c>
      <c r="Y100" t="str">
        <f>IFERROR(__xludf.DUMMYFUNCTION("""COMPUTED_VALUE"""),"")</f>
        <v/>
      </c>
      <c r="Z100" t="str">
        <f>IFERROR(__xludf.DUMMYFUNCTION("""COMPUTED_VALUE"""),"")</f>
        <v/>
      </c>
      <c r="AA100" t="str">
        <f>IFERROR(__xludf.DUMMYFUNCTION("""COMPUTED_VALUE"""),"")</f>
        <v/>
      </c>
      <c r="AB100" t="str">
        <f>IFERROR(__xludf.DUMMYFUNCTION("""COMPUTED_VALUE"""),"")</f>
        <v/>
      </c>
      <c r="AC100" t="str">
        <f>IFERROR(__xludf.DUMMYFUNCTION("""COMPUTED_VALUE"""),"")</f>
        <v/>
      </c>
      <c r="AD100" t="str">
        <f>IFERROR(__xludf.DUMMYFUNCTION("""COMPUTED_VALUE"""),"")</f>
        <v/>
      </c>
      <c r="AE100" t="str">
        <f>IFERROR(__xludf.DUMMYFUNCTION("""COMPUTED_VALUE"""),"")</f>
        <v/>
      </c>
      <c r="AF100" t="str">
        <f>IFERROR(__xludf.DUMMYFUNCTION("""COMPUTED_VALUE"""),"")</f>
        <v/>
      </c>
      <c r="AG100" t="str">
        <f>IFERROR(__xludf.DUMMYFUNCTION("""COMPUTED_VALUE"""),"")</f>
        <v/>
      </c>
      <c r="AH100" t="str">
        <f>IFERROR(__xludf.DUMMYFUNCTION("""COMPUTED_VALUE"""),"")</f>
        <v/>
      </c>
      <c r="AI100" t="str">
        <f>IFERROR(__xludf.DUMMYFUNCTION("""COMPUTED_VALUE"""),"")</f>
        <v/>
      </c>
      <c r="AJ100" t="str">
        <f>IFERROR(__xludf.DUMMYFUNCTION("""COMPUTED_VALUE"""),"")</f>
        <v/>
      </c>
      <c r="AK100" s="3" t="str">
        <f>IFERROR(__xludf.DUMMYFUNCTION("""COMPUTED_VALUE"""),"")</f>
        <v/>
      </c>
    </row>
    <row r="101">
      <c r="A101" t="str">
        <f>IFERROR(__xludf.DUMMYFUNCTION("""COMPUTED_VALUE"""),"")</f>
        <v/>
      </c>
      <c r="B101" t="str">
        <f>IFERROR(__xludf.DUMMYFUNCTION("""COMPUTED_VALUE"""),"")</f>
        <v/>
      </c>
      <c r="C101" t="str">
        <f>IFERROR(__xludf.DUMMYFUNCTION("""COMPUTED_VALUE"""),"")</f>
        <v/>
      </c>
      <c r="D101" t="str">
        <f>IFERROR(__xludf.DUMMYFUNCTION("""COMPUTED_VALUE"""),"")</f>
        <v/>
      </c>
      <c r="E101" t="str">
        <f>IFERROR(__xludf.DUMMYFUNCTION("""COMPUTED_VALUE"""),"")</f>
        <v/>
      </c>
      <c r="F101" t="str">
        <f>IFERROR(__xludf.DUMMYFUNCTION("""COMPUTED_VALUE"""),"")</f>
        <v/>
      </c>
      <c r="G101" t="str">
        <f>IFERROR(__xludf.DUMMYFUNCTION("""COMPUTED_VALUE"""),"")</f>
        <v/>
      </c>
      <c r="H101" t="str">
        <f>IFERROR(__xludf.DUMMYFUNCTION("""COMPUTED_VALUE"""),"")</f>
        <v/>
      </c>
      <c r="I101" t="str">
        <f>IFERROR(__xludf.DUMMYFUNCTION("""COMPUTED_VALUE"""),"")</f>
        <v/>
      </c>
      <c r="J101" t="str">
        <f>IFERROR(__xludf.DUMMYFUNCTION("""COMPUTED_VALUE"""),"")</f>
        <v/>
      </c>
      <c r="K101" t="str">
        <f>IFERROR(__xludf.DUMMYFUNCTION("""COMPUTED_VALUE"""),"")</f>
        <v/>
      </c>
      <c r="L101" t="str">
        <f>IFERROR(__xludf.DUMMYFUNCTION("""COMPUTED_VALUE"""),"")</f>
        <v/>
      </c>
      <c r="M101" t="str">
        <f>IFERROR(__xludf.DUMMYFUNCTION("""COMPUTED_VALUE"""),"")</f>
        <v/>
      </c>
      <c r="N101" t="str">
        <f>IFERROR(__xludf.DUMMYFUNCTION("""COMPUTED_VALUE"""),"")</f>
        <v/>
      </c>
      <c r="O101" t="str">
        <f>IFERROR(__xludf.DUMMYFUNCTION("""COMPUTED_VALUE"""),"")</f>
        <v/>
      </c>
      <c r="P101" t="str">
        <f>IFERROR(__xludf.DUMMYFUNCTION("""COMPUTED_VALUE"""),"")</f>
        <v/>
      </c>
      <c r="Q101" t="str">
        <f>IFERROR(__xludf.DUMMYFUNCTION("""COMPUTED_VALUE"""),"")</f>
        <v/>
      </c>
      <c r="R101" t="str">
        <f>IFERROR(__xludf.DUMMYFUNCTION("""COMPUTED_VALUE"""),"")</f>
        <v/>
      </c>
      <c r="S101" t="str">
        <f>IFERROR(__xludf.DUMMYFUNCTION("""COMPUTED_VALUE"""),"")</f>
        <v/>
      </c>
      <c r="T101" t="str">
        <f>IFERROR(__xludf.DUMMYFUNCTION("""COMPUTED_VALUE"""),"")</f>
        <v/>
      </c>
      <c r="U101" t="str">
        <f>IFERROR(__xludf.DUMMYFUNCTION("""COMPUTED_VALUE"""),"")</f>
        <v/>
      </c>
      <c r="V101" t="str">
        <f>IFERROR(__xludf.DUMMYFUNCTION("""COMPUTED_VALUE"""),"")</f>
        <v/>
      </c>
      <c r="W101" t="str">
        <f>IFERROR(__xludf.DUMMYFUNCTION("""COMPUTED_VALUE"""),"")</f>
        <v/>
      </c>
      <c r="X101" t="str">
        <f>IFERROR(__xludf.DUMMYFUNCTION("""COMPUTED_VALUE"""),"")</f>
        <v/>
      </c>
      <c r="Y101" t="str">
        <f>IFERROR(__xludf.DUMMYFUNCTION("""COMPUTED_VALUE"""),"")</f>
        <v/>
      </c>
      <c r="Z101" t="str">
        <f>IFERROR(__xludf.DUMMYFUNCTION("""COMPUTED_VALUE"""),"")</f>
        <v/>
      </c>
      <c r="AA101" t="str">
        <f>IFERROR(__xludf.DUMMYFUNCTION("""COMPUTED_VALUE"""),"")</f>
        <v/>
      </c>
      <c r="AB101" t="str">
        <f>IFERROR(__xludf.DUMMYFUNCTION("""COMPUTED_VALUE"""),"")</f>
        <v/>
      </c>
      <c r="AC101" t="str">
        <f>IFERROR(__xludf.DUMMYFUNCTION("""COMPUTED_VALUE"""),"")</f>
        <v/>
      </c>
      <c r="AD101" t="str">
        <f>IFERROR(__xludf.DUMMYFUNCTION("""COMPUTED_VALUE"""),"")</f>
        <v/>
      </c>
      <c r="AE101" t="str">
        <f>IFERROR(__xludf.DUMMYFUNCTION("""COMPUTED_VALUE"""),"")</f>
        <v/>
      </c>
      <c r="AF101" t="str">
        <f>IFERROR(__xludf.DUMMYFUNCTION("""COMPUTED_VALUE"""),"")</f>
        <v/>
      </c>
      <c r="AG101" t="str">
        <f>IFERROR(__xludf.DUMMYFUNCTION("""COMPUTED_VALUE"""),"")</f>
        <v/>
      </c>
      <c r="AH101" t="str">
        <f>IFERROR(__xludf.DUMMYFUNCTION("""COMPUTED_VALUE"""),"")</f>
        <v/>
      </c>
      <c r="AI101" t="str">
        <f>IFERROR(__xludf.DUMMYFUNCTION("""COMPUTED_VALUE"""),"")</f>
        <v/>
      </c>
      <c r="AJ101" t="str">
        <f>IFERROR(__xludf.DUMMYFUNCTION("""COMPUTED_VALUE"""),"")</f>
        <v/>
      </c>
      <c r="AK101" s="3" t="str">
        <f>IFERROR(__xludf.DUMMYFUNCTION("""COMPUTED_VALUE"""),"")</f>
        <v/>
      </c>
    </row>
    <row r="102">
      <c r="A102" t="str">
        <f>IFERROR(__xludf.DUMMYFUNCTION("""COMPUTED_VALUE"""),"")</f>
        <v/>
      </c>
      <c r="B102" t="str">
        <f>IFERROR(__xludf.DUMMYFUNCTION("""COMPUTED_VALUE"""),"")</f>
        <v/>
      </c>
      <c r="C102" t="str">
        <f>IFERROR(__xludf.DUMMYFUNCTION("""COMPUTED_VALUE"""),"")</f>
        <v/>
      </c>
      <c r="D102" t="str">
        <f>IFERROR(__xludf.DUMMYFUNCTION("""COMPUTED_VALUE"""),"")</f>
        <v/>
      </c>
      <c r="E102" t="str">
        <f>IFERROR(__xludf.DUMMYFUNCTION("""COMPUTED_VALUE"""),"")</f>
        <v/>
      </c>
      <c r="F102" t="str">
        <f>IFERROR(__xludf.DUMMYFUNCTION("""COMPUTED_VALUE"""),"")</f>
        <v/>
      </c>
      <c r="G102" t="str">
        <f>IFERROR(__xludf.DUMMYFUNCTION("""COMPUTED_VALUE"""),"")</f>
        <v/>
      </c>
      <c r="H102" t="str">
        <f>IFERROR(__xludf.DUMMYFUNCTION("""COMPUTED_VALUE"""),"")</f>
        <v/>
      </c>
      <c r="I102" t="str">
        <f>IFERROR(__xludf.DUMMYFUNCTION("""COMPUTED_VALUE"""),"")</f>
        <v/>
      </c>
      <c r="J102" t="str">
        <f>IFERROR(__xludf.DUMMYFUNCTION("""COMPUTED_VALUE"""),"")</f>
        <v/>
      </c>
      <c r="K102" t="str">
        <f>IFERROR(__xludf.DUMMYFUNCTION("""COMPUTED_VALUE"""),"")</f>
        <v/>
      </c>
      <c r="L102" t="str">
        <f>IFERROR(__xludf.DUMMYFUNCTION("""COMPUTED_VALUE"""),"")</f>
        <v/>
      </c>
      <c r="M102" t="str">
        <f>IFERROR(__xludf.DUMMYFUNCTION("""COMPUTED_VALUE"""),"")</f>
        <v/>
      </c>
      <c r="N102" t="str">
        <f>IFERROR(__xludf.DUMMYFUNCTION("""COMPUTED_VALUE"""),"")</f>
        <v/>
      </c>
      <c r="O102" t="str">
        <f>IFERROR(__xludf.DUMMYFUNCTION("""COMPUTED_VALUE"""),"")</f>
        <v/>
      </c>
      <c r="P102" t="str">
        <f>IFERROR(__xludf.DUMMYFUNCTION("""COMPUTED_VALUE"""),"")</f>
        <v/>
      </c>
      <c r="Q102" t="str">
        <f>IFERROR(__xludf.DUMMYFUNCTION("""COMPUTED_VALUE"""),"")</f>
        <v/>
      </c>
      <c r="R102" t="str">
        <f>IFERROR(__xludf.DUMMYFUNCTION("""COMPUTED_VALUE"""),"")</f>
        <v/>
      </c>
      <c r="S102" t="str">
        <f>IFERROR(__xludf.DUMMYFUNCTION("""COMPUTED_VALUE"""),"")</f>
        <v/>
      </c>
      <c r="T102" t="str">
        <f>IFERROR(__xludf.DUMMYFUNCTION("""COMPUTED_VALUE"""),"")</f>
        <v/>
      </c>
      <c r="U102" t="str">
        <f>IFERROR(__xludf.DUMMYFUNCTION("""COMPUTED_VALUE"""),"")</f>
        <v/>
      </c>
      <c r="V102" t="str">
        <f>IFERROR(__xludf.DUMMYFUNCTION("""COMPUTED_VALUE"""),"")</f>
        <v/>
      </c>
      <c r="W102" t="str">
        <f>IFERROR(__xludf.DUMMYFUNCTION("""COMPUTED_VALUE"""),"")</f>
        <v/>
      </c>
      <c r="X102" t="str">
        <f>IFERROR(__xludf.DUMMYFUNCTION("""COMPUTED_VALUE"""),"")</f>
        <v/>
      </c>
      <c r="Y102" t="str">
        <f>IFERROR(__xludf.DUMMYFUNCTION("""COMPUTED_VALUE"""),"")</f>
        <v/>
      </c>
      <c r="Z102" t="str">
        <f>IFERROR(__xludf.DUMMYFUNCTION("""COMPUTED_VALUE"""),"")</f>
        <v/>
      </c>
      <c r="AA102" t="str">
        <f>IFERROR(__xludf.DUMMYFUNCTION("""COMPUTED_VALUE"""),"")</f>
        <v/>
      </c>
      <c r="AB102" t="str">
        <f>IFERROR(__xludf.DUMMYFUNCTION("""COMPUTED_VALUE"""),"")</f>
        <v/>
      </c>
      <c r="AC102" t="str">
        <f>IFERROR(__xludf.DUMMYFUNCTION("""COMPUTED_VALUE"""),"")</f>
        <v/>
      </c>
      <c r="AD102" t="str">
        <f>IFERROR(__xludf.DUMMYFUNCTION("""COMPUTED_VALUE"""),"")</f>
        <v/>
      </c>
      <c r="AE102" t="str">
        <f>IFERROR(__xludf.DUMMYFUNCTION("""COMPUTED_VALUE"""),"")</f>
        <v/>
      </c>
      <c r="AF102" t="str">
        <f>IFERROR(__xludf.DUMMYFUNCTION("""COMPUTED_VALUE"""),"")</f>
        <v/>
      </c>
      <c r="AG102" t="str">
        <f>IFERROR(__xludf.DUMMYFUNCTION("""COMPUTED_VALUE"""),"")</f>
        <v/>
      </c>
      <c r="AH102" t="str">
        <f>IFERROR(__xludf.DUMMYFUNCTION("""COMPUTED_VALUE"""),"")</f>
        <v/>
      </c>
      <c r="AI102" t="str">
        <f>IFERROR(__xludf.DUMMYFUNCTION("""COMPUTED_VALUE"""),"")</f>
        <v/>
      </c>
      <c r="AJ102" t="str">
        <f>IFERROR(__xludf.DUMMYFUNCTION("""COMPUTED_VALUE"""),"")</f>
        <v/>
      </c>
      <c r="AK102" s="3" t="str">
        <f>IFERROR(__xludf.DUMMYFUNCTION("""COMPUTED_VALUE"""),"")</f>
        <v/>
      </c>
    </row>
    <row r="103">
      <c r="A103" t="str">
        <f>IFERROR(__xludf.DUMMYFUNCTION("""COMPUTED_VALUE"""),"")</f>
        <v/>
      </c>
      <c r="B103" t="str">
        <f>IFERROR(__xludf.DUMMYFUNCTION("""COMPUTED_VALUE"""),"")</f>
        <v/>
      </c>
      <c r="C103" t="str">
        <f>IFERROR(__xludf.DUMMYFUNCTION("""COMPUTED_VALUE"""),"")</f>
        <v/>
      </c>
      <c r="D103" t="str">
        <f>IFERROR(__xludf.DUMMYFUNCTION("""COMPUTED_VALUE"""),"")</f>
        <v/>
      </c>
      <c r="E103" t="str">
        <f>IFERROR(__xludf.DUMMYFUNCTION("""COMPUTED_VALUE"""),"")</f>
        <v/>
      </c>
      <c r="F103" t="str">
        <f>IFERROR(__xludf.DUMMYFUNCTION("""COMPUTED_VALUE"""),"")</f>
        <v/>
      </c>
      <c r="G103" t="str">
        <f>IFERROR(__xludf.DUMMYFUNCTION("""COMPUTED_VALUE"""),"")</f>
        <v/>
      </c>
      <c r="H103" t="str">
        <f>IFERROR(__xludf.DUMMYFUNCTION("""COMPUTED_VALUE"""),"")</f>
        <v/>
      </c>
      <c r="I103" t="str">
        <f>IFERROR(__xludf.DUMMYFUNCTION("""COMPUTED_VALUE"""),"")</f>
        <v/>
      </c>
      <c r="J103" t="str">
        <f>IFERROR(__xludf.DUMMYFUNCTION("""COMPUTED_VALUE"""),"")</f>
        <v/>
      </c>
      <c r="K103" t="str">
        <f>IFERROR(__xludf.DUMMYFUNCTION("""COMPUTED_VALUE"""),"")</f>
        <v/>
      </c>
      <c r="L103" t="str">
        <f>IFERROR(__xludf.DUMMYFUNCTION("""COMPUTED_VALUE"""),"")</f>
        <v/>
      </c>
      <c r="M103" t="str">
        <f>IFERROR(__xludf.DUMMYFUNCTION("""COMPUTED_VALUE"""),"")</f>
        <v/>
      </c>
      <c r="N103" t="str">
        <f>IFERROR(__xludf.DUMMYFUNCTION("""COMPUTED_VALUE"""),"")</f>
        <v/>
      </c>
      <c r="O103" t="str">
        <f>IFERROR(__xludf.DUMMYFUNCTION("""COMPUTED_VALUE"""),"")</f>
        <v/>
      </c>
      <c r="P103" t="str">
        <f>IFERROR(__xludf.DUMMYFUNCTION("""COMPUTED_VALUE"""),"")</f>
        <v/>
      </c>
      <c r="Q103" t="str">
        <f>IFERROR(__xludf.DUMMYFUNCTION("""COMPUTED_VALUE"""),"")</f>
        <v/>
      </c>
      <c r="R103" t="str">
        <f>IFERROR(__xludf.DUMMYFUNCTION("""COMPUTED_VALUE"""),"")</f>
        <v/>
      </c>
      <c r="S103" t="str">
        <f>IFERROR(__xludf.DUMMYFUNCTION("""COMPUTED_VALUE"""),"")</f>
        <v/>
      </c>
      <c r="T103" t="str">
        <f>IFERROR(__xludf.DUMMYFUNCTION("""COMPUTED_VALUE"""),"")</f>
        <v/>
      </c>
      <c r="U103" t="str">
        <f>IFERROR(__xludf.DUMMYFUNCTION("""COMPUTED_VALUE"""),"")</f>
        <v/>
      </c>
      <c r="V103" t="str">
        <f>IFERROR(__xludf.DUMMYFUNCTION("""COMPUTED_VALUE"""),"")</f>
        <v/>
      </c>
      <c r="W103" t="str">
        <f>IFERROR(__xludf.DUMMYFUNCTION("""COMPUTED_VALUE"""),"")</f>
        <v/>
      </c>
      <c r="X103" t="str">
        <f>IFERROR(__xludf.DUMMYFUNCTION("""COMPUTED_VALUE"""),"")</f>
        <v/>
      </c>
      <c r="Y103" t="str">
        <f>IFERROR(__xludf.DUMMYFUNCTION("""COMPUTED_VALUE"""),"")</f>
        <v/>
      </c>
      <c r="Z103" t="str">
        <f>IFERROR(__xludf.DUMMYFUNCTION("""COMPUTED_VALUE"""),"")</f>
        <v/>
      </c>
      <c r="AA103" t="str">
        <f>IFERROR(__xludf.DUMMYFUNCTION("""COMPUTED_VALUE"""),"")</f>
        <v/>
      </c>
      <c r="AB103" t="str">
        <f>IFERROR(__xludf.DUMMYFUNCTION("""COMPUTED_VALUE"""),"")</f>
        <v/>
      </c>
      <c r="AC103" t="str">
        <f>IFERROR(__xludf.DUMMYFUNCTION("""COMPUTED_VALUE"""),"")</f>
        <v/>
      </c>
      <c r="AD103" t="str">
        <f>IFERROR(__xludf.DUMMYFUNCTION("""COMPUTED_VALUE"""),"")</f>
        <v/>
      </c>
      <c r="AE103" t="str">
        <f>IFERROR(__xludf.DUMMYFUNCTION("""COMPUTED_VALUE"""),"")</f>
        <v/>
      </c>
      <c r="AF103" t="str">
        <f>IFERROR(__xludf.DUMMYFUNCTION("""COMPUTED_VALUE"""),"")</f>
        <v/>
      </c>
      <c r="AG103" t="str">
        <f>IFERROR(__xludf.DUMMYFUNCTION("""COMPUTED_VALUE"""),"")</f>
        <v/>
      </c>
      <c r="AH103" t="str">
        <f>IFERROR(__xludf.DUMMYFUNCTION("""COMPUTED_VALUE"""),"")</f>
        <v/>
      </c>
      <c r="AI103" t="str">
        <f>IFERROR(__xludf.DUMMYFUNCTION("""COMPUTED_VALUE"""),"")</f>
        <v/>
      </c>
      <c r="AJ103" t="str">
        <f>IFERROR(__xludf.DUMMYFUNCTION("""COMPUTED_VALUE"""),"")</f>
        <v/>
      </c>
      <c r="AK103" s="3" t="str">
        <f>IFERROR(__xludf.DUMMYFUNCTION("""COMPUTED_VALUE"""),"")</f>
        <v/>
      </c>
    </row>
    <row r="104">
      <c r="A104" t="str">
        <f>IFERROR(__xludf.DUMMYFUNCTION("""COMPUTED_VALUE"""),"")</f>
        <v/>
      </c>
      <c r="B104" t="str">
        <f>IFERROR(__xludf.DUMMYFUNCTION("""COMPUTED_VALUE"""),"")</f>
        <v/>
      </c>
      <c r="C104" t="str">
        <f>IFERROR(__xludf.DUMMYFUNCTION("""COMPUTED_VALUE"""),"")</f>
        <v/>
      </c>
      <c r="D104" t="str">
        <f>IFERROR(__xludf.DUMMYFUNCTION("""COMPUTED_VALUE"""),"")</f>
        <v/>
      </c>
      <c r="E104" t="str">
        <f>IFERROR(__xludf.DUMMYFUNCTION("""COMPUTED_VALUE"""),"")</f>
        <v/>
      </c>
      <c r="F104" t="str">
        <f>IFERROR(__xludf.DUMMYFUNCTION("""COMPUTED_VALUE"""),"")</f>
        <v/>
      </c>
      <c r="G104" t="str">
        <f>IFERROR(__xludf.DUMMYFUNCTION("""COMPUTED_VALUE"""),"")</f>
        <v/>
      </c>
      <c r="H104" t="str">
        <f>IFERROR(__xludf.DUMMYFUNCTION("""COMPUTED_VALUE"""),"")</f>
        <v/>
      </c>
      <c r="I104" t="str">
        <f>IFERROR(__xludf.DUMMYFUNCTION("""COMPUTED_VALUE"""),"")</f>
        <v/>
      </c>
      <c r="J104" t="str">
        <f>IFERROR(__xludf.DUMMYFUNCTION("""COMPUTED_VALUE"""),"")</f>
        <v/>
      </c>
      <c r="K104" t="str">
        <f>IFERROR(__xludf.DUMMYFUNCTION("""COMPUTED_VALUE"""),"")</f>
        <v/>
      </c>
      <c r="L104" t="str">
        <f>IFERROR(__xludf.DUMMYFUNCTION("""COMPUTED_VALUE"""),"")</f>
        <v/>
      </c>
      <c r="M104" t="str">
        <f>IFERROR(__xludf.DUMMYFUNCTION("""COMPUTED_VALUE"""),"")</f>
        <v/>
      </c>
      <c r="N104" t="str">
        <f>IFERROR(__xludf.DUMMYFUNCTION("""COMPUTED_VALUE"""),"")</f>
        <v/>
      </c>
      <c r="O104" t="str">
        <f>IFERROR(__xludf.DUMMYFUNCTION("""COMPUTED_VALUE"""),"")</f>
        <v/>
      </c>
      <c r="P104" t="str">
        <f>IFERROR(__xludf.DUMMYFUNCTION("""COMPUTED_VALUE"""),"")</f>
        <v/>
      </c>
      <c r="Q104" t="str">
        <f>IFERROR(__xludf.DUMMYFUNCTION("""COMPUTED_VALUE"""),"")</f>
        <v/>
      </c>
      <c r="R104" t="str">
        <f>IFERROR(__xludf.DUMMYFUNCTION("""COMPUTED_VALUE"""),"")</f>
        <v/>
      </c>
      <c r="S104" t="str">
        <f>IFERROR(__xludf.DUMMYFUNCTION("""COMPUTED_VALUE"""),"")</f>
        <v/>
      </c>
      <c r="T104" t="str">
        <f>IFERROR(__xludf.DUMMYFUNCTION("""COMPUTED_VALUE"""),"")</f>
        <v/>
      </c>
      <c r="U104" t="str">
        <f>IFERROR(__xludf.DUMMYFUNCTION("""COMPUTED_VALUE"""),"")</f>
        <v/>
      </c>
      <c r="V104" t="str">
        <f>IFERROR(__xludf.DUMMYFUNCTION("""COMPUTED_VALUE"""),"")</f>
        <v/>
      </c>
      <c r="W104" t="str">
        <f>IFERROR(__xludf.DUMMYFUNCTION("""COMPUTED_VALUE"""),"")</f>
        <v/>
      </c>
      <c r="X104" t="str">
        <f>IFERROR(__xludf.DUMMYFUNCTION("""COMPUTED_VALUE"""),"")</f>
        <v/>
      </c>
      <c r="Y104" t="str">
        <f>IFERROR(__xludf.DUMMYFUNCTION("""COMPUTED_VALUE"""),"")</f>
        <v/>
      </c>
      <c r="Z104" t="str">
        <f>IFERROR(__xludf.DUMMYFUNCTION("""COMPUTED_VALUE"""),"")</f>
        <v/>
      </c>
      <c r="AA104" t="str">
        <f>IFERROR(__xludf.DUMMYFUNCTION("""COMPUTED_VALUE"""),"")</f>
        <v/>
      </c>
      <c r="AB104" t="str">
        <f>IFERROR(__xludf.DUMMYFUNCTION("""COMPUTED_VALUE"""),"")</f>
        <v/>
      </c>
      <c r="AC104" t="str">
        <f>IFERROR(__xludf.DUMMYFUNCTION("""COMPUTED_VALUE"""),"")</f>
        <v/>
      </c>
      <c r="AD104" t="str">
        <f>IFERROR(__xludf.DUMMYFUNCTION("""COMPUTED_VALUE"""),"")</f>
        <v/>
      </c>
      <c r="AE104" t="str">
        <f>IFERROR(__xludf.DUMMYFUNCTION("""COMPUTED_VALUE"""),"")</f>
        <v/>
      </c>
      <c r="AF104" t="str">
        <f>IFERROR(__xludf.DUMMYFUNCTION("""COMPUTED_VALUE"""),"")</f>
        <v/>
      </c>
      <c r="AG104" t="str">
        <f>IFERROR(__xludf.DUMMYFUNCTION("""COMPUTED_VALUE"""),"")</f>
        <v/>
      </c>
      <c r="AH104" t="str">
        <f>IFERROR(__xludf.DUMMYFUNCTION("""COMPUTED_VALUE"""),"")</f>
        <v/>
      </c>
      <c r="AI104" t="str">
        <f>IFERROR(__xludf.DUMMYFUNCTION("""COMPUTED_VALUE"""),"")</f>
        <v/>
      </c>
      <c r="AJ104" t="str">
        <f>IFERROR(__xludf.DUMMYFUNCTION("""COMPUTED_VALUE"""),"")</f>
        <v/>
      </c>
      <c r="AK104" s="3" t="str">
        <f>IFERROR(__xludf.DUMMYFUNCTION("""COMPUTED_VALUE"""),"")</f>
        <v/>
      </c>
    </row>
    <row r="105">
      <c r="A105" t="str">
        <f>IFERROR(__xludf.DUMMYFUNCTION("""COMPUTED_VALUE"""),"")</f>
        <v/>
      </c>
      <c r="B105" t="str">
        <f>IFERROR(__xludf.DUMMYFUNCTION("""COMPUTED_VALUE"""),"")</f>
        <v/>
      </c>
      <c r="C105" t="str">
        <f>IFERROR(__xludf.DUMMYFUNCTION("""COMPUTED_VALUE"""),"")</f>
        <v/>
      </c>
      <c r="D105" t="str">
        <f>IFERROR(__xludf.DUMMYFUNCTION("""COMPUTED_VALUE"""),"")</f>
        <v/>
      </c>
      <c r="E105" t="str">
        <f>IFERROR(__xludf.DUMMYFUNCTION("""COMPUTED_VALUE"""),"")</f>
        <v/>
      </c>
      <c r="F105" t="str">
        <f>IFERROR(__xludf.DUMMYFUNCTION("""COMPUTED_VALUE"""),"")</f>
        <v/>
      </c>
      <c r="G105" t="str">
        <f>IFERROR(__xludf.DUMMYFUNCTION("""COMPUTED_VALUE"""),"")</f>
        <v/>
      </c>
      <c r="H105" t="str">
        <f>IFERROR(__xludf.DUMMYFUNCTION("""COMPUTED_VALUE"""),"")</f>
        <v/>
      </c>
      <c r="I105" t="str">
        <f>IFERROR(__xludf.DUMMYFUNCTION("""COMPUTED_VALUE"""),"")</f>
        <v/>
      </c>
      <c r="J105" t="str">
        <f>IFERROR(__xludf.DUMMYFUNCTION("""COMPUTED_VALUE"""),"")</f>
        <v/>
      </c>
      <c r="K105" t="str">
        <f>IFERROR(__xludf.DUMMYFUNCTION("""COMPUTED_VALUE"""),"")</f>
        <v/>
      </c>
      <c r="L105" t="str">
        <f>IFERROR(__xludf.DUMMYFUNCTION("""COMPUTED_VALUE"""),"")</f>
        <v/>
      </c>
      <c r="M105" t="str">
        <f>IFERROR(__xludf.DUMMYFUNCTION("""COMPUTED_VALUE"""),"")</f>
        <v/>
      </c>
      <c r="N105" t="str">
        <f>IFERROR(__xludf.DUMMYFUNCTION("""COMPUTED_VALUE"""),"")</f>
        <v/>
      </c>
      <c r="O105" t="str">
        <f>IFERROR(__xludf.DUMMYFUNCTION("""COMPUTED_VALUE"""),"")</f>
        <v/>
      </c>
      <c r="P105" t="str">
        <f>IFERROR(__xludf.DUMMYFUNCTION("""COMPUTED_VALUE"""),"")</f>
        <v/>
      </c>
      <c r="Q105" t="str">
        <f>IFERROR(__xludf.DUMMYFUNCTION("""COMPUTED_VALUE"""),"")</f>
        <v/>
      </c>
      <c r="R105" t="str">
        <f>IFERROR(__xludf.DUMMYFUNCTION("""COMPUTED_VALUE"""),"")</f>
        <v/>
      </c>
      <c r="S105" t="str">
        <f>IFERROR(__xludf.DUMMYFUNCTION("""COMPUTED_VALUE"""),"")</f>
        <v/>
      </c>
      <c r="T105" t="str">
        <f>IFERROR(__xludf.DUMMYFUNCTION("""COMPUTED_VALUE"""),"")</f>
        <v/>
      </c>
      <c r="U105" t="str">
        <f>IFERROR(__xludf.DUMMYFUNCTION("""COMPUTED_VALUE"""),"")</f>
        <v/>
      </c>
      <c r="V105" t="str">
        <f>IFERROR(__xludf.DUMMYFUNCTION("""COMPUTED_VALUE"""),"")</f>
        <v/>
      </c>
      <c r="W105" t="str">
        <f>IFERROR(__xludf.DUMMYFUNCTION("""COMPUTED_VALUE"""),"")</f>
        <v/>
      </c>
      <c r="X105" t="str">
        <f>IFERROR(__xludf.DUMMYFUNCTION("""COMPUTED_VALUE"""),"")</f>
        <v/>
      </c>
      <c r="Y105" t="str">
        <f>IFERROR(__xludf.DUMMYFUNCTION("""COMPUTED_VALUE"""),"")</f>
        <v/>
      </c>
      <c r="Z105" t="str">
        <f>IFERROR(__xludf.DUMMYFUNCTION("""COMPUTED_VALUE"""),"")</f>
        <v/>
      </c>
      <c r="AA105" t="str">
        <f>IFERROR(__xludf.DUMMYFUNCTION("""COMPUTED_VALUE"""),"")</f>
        <v/>
      </c>
      <c r="AB105" t="str">
        <f>IFERROR(__xludf.DUMMYFUNCTION("""COMPUTED_VALUE"""),"")</f>
        <v/>
      </c>
      <c r="AC105" t="str">
        <f>IFERROR(__xludf.DUMMYFUNCTION("""COMPUTED_VALUE"""),"")</f>
        <v/>
      </c>
      <c r="AD105" t="str">
        <f>IFERROR(__xludf.DUMMYFUNCTION("""COMPUTED_VALUE"""),"")</f>
        <v/>
      </c>
      <c r="AE105" t="str">
        <f>IFERROR(__xludf.DUMMYFUNCTION("""COMPUTED_VALUE"""),"")</f>
        <v/>
      </c>
      <c r="AF105" t="str">
        <f>IFERROR(__xludf.DUMMYFUNCTION("""COMPUTED_VALUE"""),"")</f>
        <v/>
      </c>
      <c r="AG105" t="str">
        <f>IFERROR(__xludf.DUMMYFUNCTION("""COMPUTED_VALUE"""),"")</f>
        <v/>
      </c>
      <c r="AH105" t="str">
        <f>IFERROR(__xludf.DUMMYFUNCTION("""COMPUTED_VALUE"""),"")</f>
        <v/>
      </c>
      <c r="AI105" t="str">
        <f>IFERROR(__xludf.DUMMYFUNCTION("""COMPUTED_VALUE"""),"")</f>
        <v/>
      </c>
      <c r="AJ105" t="str">
        <f>IFERROR(__xludf.DUMMYFUNCTION("""COMPUTED_VALUE"""),"")</f>
        <v/>
      </c>
      <c r="AK105" s="3" t="str">
        <f>IFERROR(__xludf.DUMMYFUNCTION("""COMPUTED_VALUE"""),"")</f>
        <v/>
      </c>
    </row>
    <row r="106">
      <c r="A106" t="str">
        <f>IFERROR(__xludf.DUMMYFUNCTION("""COMPUTED_VALUE"""),"")</f>
        <v/>
      </c>
      <c r="B106" t="str">
        <f>IFERROR(__xludf.DUMMYFUNCTION("""COMPUTED_VALUE"""),"")</f>
        <v/>
      </c>
      <c r="C106" t="str">
        <f>IFERROR(__xludf.DUMMYFUNCTION("""COMPUTED_VALUE"""),"")</f>
        <v/>
      </c>
      <c r="D106" t="str">
        <f>IFERROR(__xludf.DUMMYFUNCTION("""COMPUTED_VALUE"""),"")</f>
        <v/>
      </c>
      <c r="E106" t="str">
        <f>IFERROR(__xludf.DUMMYFUNCTION("""COMPUTED_VALUE"""),"")</f>
        <v/>
      </c>
      <c r="F106" t="str">
        <f>IFERROR(__xludf.DUMMYFUNCTION("""COMPUTED_VALUE"""),"")</f>
        <v/>
      </c>
      <c r="G106" t="str">
        <f>IFERROR(__xludf.DUMMYFUNCTION("""COMPUTED_VALUE"""),"")</f>
        <v/>
      </c>
      <c r="H106" t="str">
        <f>IFERROR(__xludf.DUMMYFUNCTION("""COMPUTED_VALUE"""),"")</f>
        <v/>
      </c>
      <c r="I106" t="str">
        <f>IFERROR(__xludf.DUMMYFUNCTION("""COMPUTED_VALUE"""),"")</f>
        <v/>
      </c>
      <c r="J106" t="str">
        <f>IFERROR(__xludf.DUMMYFUNCTION("""COMPUTED_VALUE"""),"")</f>
        <v/>
      </c>
      <c r="K106" t="str">
        <f>IFERROR(__xludf.DUMMYFUNCTION("""COMPUTED_VALUE"""),"")</f>
        <v/>
      </c>
      <c r="L106" t="str">
        <f>IFERROR(__xludf.DUMMYFUNCTION("""COMPUTED_VALUE"""),"")</f>
        <v/>
      </c>
      <c r="M106" t="str">
        <f>IFERROR(__xludf.DUMMYFUNCTION("""COMPUTED_VALUE"""),"")</f>
        <v/>
      </c>
      <c r="N106" t="str">
        <f>IFERROR(__xludf.DUMMYFUNCTION("""COMPUTED_VALUE"""),"")</f>
        <v/>
      </c>
      <c r="O106" t="str">
        <f>IFERROR(__xludf.DUMMYFUNCTION("""COMPUTED_VALUE"""),"")</f>
        <v/>
      </c>
      <c r="P106" t="str">
        <f>IFERROR(__xludf.DUMMYFUNCTION("""COMPUTED_VALUE"""),"")</f>
        <v/>
      </c>
      <c r="Q106" t="str">
        <f>IFERROR(__xludf.DUMMYFUNCTION("""COMPUTED_VALUE"""),"")</f>
        <v/>
      </c>
      <c r="R106" t="str">
        <f>IFERROR(__xludf.DUMMYFUNCTION("""COMPUTED_VALUE"""),"")</f>
        <v/>
      </c>
      <c r="S106" t="str">
        <f>IFERROR(__xludf.DUMMYFUNCTION("""COMPUTED_VALUE"""),"")</f>
        <v/>
      </c>
      <c r="T106" t="str">
        <f>IFERROR(__xludf.DUMMYFUNCTION("""COMPUTED_VALUE"""),"")</f>
        <v/>
      </c>
      <c r="U106" t="str">
        <f>IFERROR(__xludf.DUMMYFUNCTION("""COMPUTED_VALUE"""),"")</f>
        <v/>
      </c>
      <c r="V106" t="str">
        <f>IFERROR(__xludf.DUMMYFUNCTION("""COMPUTED_VALUE"""),"")</f>
        <v/>
      </c>
      <c r="W106" t="str">
        <f>IFERROR(__xludf.DUMMYFUNCTION("""COMPUTED_VALUE"""),"")</f>
        <v/>
      </c>
      <c r="X106" t="str">
        <f>IFERROR(__xludf.DUMMYFUNCTION("""COMPUTED_VALUE"""),"")</f>
        <v/>
      </c>
      <c r="Y106" t="str">
        <f>IFERROR(__xludf.DUMMYFUNCTION("""COMPUTED_VALUE"""),"")</f>
        <v/>
      </c>
      <c r="Z106" t="str">
        <f>IFERROR(__xludf.DUMMYFUNCTION("""COMPUTED_VALUE"""),"")</f>
        <v/>
      </c>
      <c r="AA106" t="str">
        <f>IFERROR(__xludf.DUMMYFUNCTION("""COMPUTED_VALUE"""),"")</f>
        <v/>
      </c>
      <c r="AB106" t="str">
        <f>IFERROR(__xludf.DUMMYFUNCTION("""COMPUTED_VALUE"""),"")</f>
        <v/>
      </c>
      <c r="AC106" t="str">
        <f>IFERROR(__xludf.DUMMYFUNCTION("""COMPUTED_VALUE"""),"")</f>
        <v/>
      </c>
      <c r="AD106" t="str">
        <f>IFERROR(__xludf.DUMMYFUNCTION("""COMPUTED_VALUE"""),"")</f>
        <v/>
      </c>
      <c r="AE106" t="str">
        <f>IFERROR(__xludf.DUMMYFUNCTION("""COMPUTED_VALUE"""),"")</f>
        <v/>
      </c>
      <c r="AF106" t="str">
        <f>IFERROR(__xludf.DUMMYFUNCTION("""COMPUTED_VALUE"""),"")</f>
        <v/>
      </c>
      <c r="AG106" t="str">
        <f>IFERROR(__xludf.DUMMYFUNCTION("""COMPUTED_VALUE"""),"")</f>
        <v/>
      </c>
      <c r="AH106" t="str">
        <f>IFERROR(__xludf.DUMMYFUNCTION("""COMPUTED_VALUE"""),"")</f>
        <v/>
      </c>
      <c r="AI106" t="str">
        <f>IFERROR(__xludf.DUMMYFUNCTION("""COMPUTED_VALUE"""),"")</f>
        <v/>
      </c>
      <c r="AJ106" t="str">
        <f>IFERROR(__xludf.DUMMYFUNCTION("""COMPUTED_VALUE"""),"")</f>
        <v/>
      </c>
      <c r="AK106" s="3" t="str">
        <f>IFERROR(__xludf.DUMMYFUNCTION("""COMPUTED_VALUE"""),"")</f>
        <v/>
      </c>
    </row>
    <row r="107">
      <c r="A107" t="str">
        <f>IFERROR(__xludf.DUMMYFUNCTION("""COMPUTED_VALUE"""),"")</f>
        <v/>
      </c>
      <c r="B107" t="str">
        <f>IFERROR(__xludf.DUMMYFUNCTION("""COMPUTED_VALUE"""),"")</f>
        <v/>
      </c>
      <c r="C107" t="str">
        <f>IFERROR(__xludf.DUMMYFUNCTION("""COMPUTED_VALUE"""),"")</f>
        <v/>
      </c>
      <c r="D107" t="str">
        <f>IFERROR(__xludf.DUMMYFUNCTION("""COMPUTED_VALUE"""),"")</f>
        <v/>
      </c>
      <c r="E107" t="str">
        <f>IFERROR(__xludf.DUMMYFUNCTION("""COMPUTED_VALUE"""),"")</f>
        <v/>
      </c>
      <c r="F107" t="str">
        <f>IFERROR(__xludf.DUMMYFUNCTION("""COMPUTED_VALUE"""),"")</f>
        <v/>
      </c>
      <c r="G107" t="str">
        <f>IFERROR(__xludf.DUMMYFUNCTION("""COMPUTED_VALUE"""),"")</f>
        <v/>
      </c>
      <c r="H107" t="str">
        <f>IFERROR(__xludf.DUMMYFUNCTION("""COMPUTED_VALUE"""),"")</f>
        <v/>
      </c>
      <c r="I107" t="str">
        <f>IFERROR(__xludf.DUMMYFUNCTION("""COMPUTED_VALUE"""),"")</f>
        <v/>
      </c>
      <c r="J107" t="str">
        <f>IFERROR(__xludf.DUMMYFUNCTION("""COMPUTED_VALUE"""),"")</f>
        <v/>
      </c>
      <c r="K107" t="str">
        <f>IFERROR(__xludf.DUMMYFUNCTION("""COMPUTED_VALUE"""),"")</f>
        <v/>
      </c>
      <c r="L107" t="str">
        <f>IFERROR(__xludf.DUMMYFUNCTION("""COMPUTED_VALUE"""),"")</f>
        <v/>
      </c>
      <c r="M107" t="str">
        <f>IFERROR(__xludf.DUMMYFUNCTION("""COMPUTED_VALUE"""),"")</f>
        <v/>
      </c>
      <c r="N107" t="str">
        <f>IFERROR(__xludf.DUMMYFUNCTION("""COMPUTED_VALUE"""),"")</f>
        <v/>
      </c>
      <c r="O107" t="str">
        <f>IFERROR(__xludf.DUMMYFUNCTION("""COMPUTED_VALUE"""),"")</f>
        <v/>
      </c>
      <c r="P107" t="str">
        <f>IFERROR(__xludf.DUMMYFUNCTION("""COMPUTED_VALUE"""),"")</f>
        <v/>
      </c>
      <c r="Q107" t="str">
        <f>IFERROR(__xludf.DUMMYFUNCTION("""COMPUTED_VALUE"""),"")</f>
        <v/>
      </c>
      <c r="R107" t="str">
        <f>IFERROR(__xludf.DUMMYFUNCTION("""COMPUTED_VALUE"""),"")</f>
        <v/>
      </c>
      <c r="S107" t="str">
        <f>IFERROR(__xludf.DUMMYFUNCTION("""COMPUTED_VALUE"""),"")</f>
        <v/>
      </c>
      <c r="T107" t="str">
        <f>IFERROR(__xludf.DUMMYFUNCTION("""COMPUTED_VALUE"""),"")</f>
        <v/>
      </c>
      <c r="U107" t="str">
        <f>IFERROR(__xludf.DUMMYFUNCTION("""COMPUTED_VALUE"""),"")</f>
        <v/>
      </c>
      <c r="V107" t="str">
        <f>IFERROR(__xludf.DUMMYFUNCTION("""COMPUTED_VALUE"""),"")</f>
        <v/>
      </c>
      <c r="W107" t="str">
        <f>IFERROR(__xludf.DUMMYFUNCTION("""COMPUTED_VALUE"""),"")</f>
        <v/>
      </c>
      <c r="X107" t="str">
        <f>IFERROR(__xludf.DUMMYFUNCTION("""COMPUTED_VALUE"""),"")</f>
        <v/>
      </c>
      <c r="Y107" t="str">
        <f>IFERROR(__xludf.DUMMYFUNCTION("""COMPUTED_VALUE"""),"")</f>
        <v/>
      </c>
      <c r="Z107" t="str">
        <f>IFERROR(__xludf.DUMMYFUNCTION("""COMPUTED_VALUE"""),"")</f>
        <v/>
      </c>
      <c r="AA107" t="str">
        <f>IFERROR(__xludf.DUMMYFUNCTION("""COMPUTED_VALUE"""),"")</f>
        <v/>
      </c>
      <c r="AB107" t="str">
        <f>IFERROR(__xludf.DUMMYFUNCTION("""COMPUTED_VALUE"""),"")</f>
        <v/>
      </c>
      <c r="AC107" t="str">
        <f>IFERROR(__xludf.DUMMYFUNCTION("""COMPUTED_VALUE"""),"")</f>
        <v/>
      </c>
      <c r="AD107" t="str">
        <f>IFERROR(__xludf.DUMMYFUNCTION("""COMPUTED_VALUE"""),"")</f>
        <v/>
      </c>
      <c r="AE107" t="str">
        <f>IFERROR(__xludf.DUMMYFUNCTION("""COMPUTED_VALUE"""),"")</f>
        <v/>
      </c>
      <c r="AF107" t="str">
        <f>IFERROR(__xludf.DUMMYFUNCTION("""COMPUTED_VALUE"""),"")</f>
        <v/>
      </c>
      <c r="AG107" t="str">
        <f>IFERROR(__xludf.DUMMYFUNCTION("""COMPUTED_VALUE"""),"")</f>
        <v/>
      </c>
      <c r="AH107" t="str">
        <f>IFERROR(__xludf.DUMMYFUNCTION("""COMPUTED_VALUE"""),"")</f>
        <v/>
      </c>
      <c r="AI107" t="str">
        <f>IFERROR(__xludf.DUMMYFUNCTION("""COMPUTED_VALUE"""),"")</f>
        <v/>
      </c>
      <c r="AJ107" t="str">
        <f>IFERROR(__xludf.DUMMYFUNCTION("""COMPUTED_VALUE"""),"")</f>
        <v/>
      </c>
      <c r="AK107" s="3" t="str">
        <f>IFERROR(__xludf.DUMMYFUNCTION("""COMPUTED_VALUE"""),"")</f>
        <v/>
      </c>
    </row>
    <row r="108">
      <c r="A108" t="str">
        <f>IFERROR(__xludf.DUMMYFUNCTION("""COMPUTED_VALUE"""),"")</f>
        <v/>
      </c>
      <c r="B108" t="str">
        <f>IFERROR(__xludf.DUMMYFUNCTION("""COMPUTED_VALUE"""),"")</f>
        <v/>
      </c>
      <c r="C108" t="str">
        <f>IFERROR(__xludf.DUMMYFUNCTION("""COMPUTED_VALUE"""),"")</f>
        <v/>
      </c>
      <c r="D108" t="str">
        <f>IFERROR(__xludf.DUMMYFUNCTION("""COMPUTED_VALUE"""),"")</f>
        <v/>
      </c>
      <c r="E108" t="str">
        <f>IFERROR(__xludf.DUMMYFUNCTION("""COMPUTED_VALUE"""),"")</f>
        <v/>
      </c>
      <c r="F108" t="str">
        <f>IFERROR(__xludf.DUMMYFUNCTION("""COMPUTED_VALUE"""),"")</f>
        <v/>
      </c>
      <c r="G108" t="str">
        <f>IFERROR(__xludf.DUMMYFUNCTION("""COMPUTED_VALUE"""),"")</f>
        <v/>
      </c>
      <c r="H108" t="str">
        <f>IFERROR(__xludf.DUMMYFUNCTION("""COMPUTED_VALUE"""),"")</f>
        <v/>
      </c>
      <c r="I108" t="str">
        <f>IFERROR(__xludf.DUMMYFUNCTION("""COMPUTED_VALUE"""),"")</f>
        <v/>
      </c>
      <c r="J108" t="str">
        <f>IFERROR(__xludf.DUMMYFUNCTION("""COMPUTED_VALUE"""),"")</f>
        <v/>
      </c>
      <c r="K108" t="str">
        <f>IFERROR(__xludf.DUMMYFUNCTION("""COMPUTED_VALUE"""),"")</f>
        <v/>
      </c>
      <c r="L108" t="str">
        <f>IFERROR(__xludf.DUMMYFUNCTION("""COMPUTED_VALUE"""),"")</f>
        <v/>
      </c>
      <c r="M108" t="str">
        <f>IFERROR(__xludf.DUMMYFUNCTION("""COMPUTED_VALUE"""),"")</f>
        <v/>
      </c>
      <c r="N108" t="str">
        <f>IFERROR(__xludf.DUMMYFUNCTION("""COMPUTED_VALUE"""),"")</f>
        <v/>
      </c>
      <c r="O108" t="str">
        <f>IFERROR(__xludf.DUMMYFUNCTION("""COMPUTED_VALUE"""),"")</f>
        <v/>
      </c>
      <c r="P108" t="str">
        <f>IFERROR(__xludf.DUMMYFUNCTION("""COMPUTED_VALUE"""),"")</f>
        <v/>
      </c>
      <c r="Q108" t="str">
        <f>IFERROR(__xludf.DUMMYFUNCTION("""COMPUTED_VALUE"""),"")</f>
        <v/>
      </c>
      <c r="R108" t="str">
        <f>IFERROR(__xludf.DUMMYFUNCTION("""COMPUTED_VALUE"""),"")</f>
        <v/>
      </c>
      <c r="S108" t="str">
        <f>IFERROR(__xludf.DUMMYFUNCTION("""COMPUTED_VALUE"""),"")</f>
        <v/>
      </c>
      <c r="T108" t="str">
        <f>IFERROR(__xludf.DUMMYFUNCTION("""COMPUTED_VALUE"""),"")</f>
        <v/>
      </c>
      <c r="U108" t="str">
        <f>IFERROR(__xludf.DUMMYFUNCTION("""COMPUTED_VALUE"""),"")</f>
        <v/>
      </c>
      <c r="V108" t="str">
        <f>IFERROR(__xludf.DUMMYFUNCTION("""COMPUTED_VALUE"""),"")</f>
        <v/>
      </c>
      <c r="W108" t="str">
        <f>IFERROR(__xludf.DUMMYFUNCTION("""COMPUTED_VALUE"""),"")</f>
        <v/>
      </c>
      <c r="X108" t="str">
        <f>IFERROR(__xludf.DUMMYFUNCTION("""COMPUTED_VALUE"""),"")</f>
        <v/>
      </c>
      <c r="Y108" t="str">
        <f>IFERROR(__xludf.DUMMYFUNCTION("""COMPUTED_VALUE"""),"")</f>
        <v/>
      </c>
      <c r="Z108" t="str">
        <f>IFERROR(__xludf.DUMMYFUNCTION("""COMPUTED_VALUE"""),"")</f>
        <v/>
      </c>
      <c r="AA108" t="str">
        <f>IFERROR(__xludf.DUMMYFUNCTION("""COMPUTED_VALUE"""),"")</f>
        <v/>
      </c>
      <c r="AB108" t="str">
        <f>IFERROR(__xludf.DUMMYFUNCTION("""COMPUTED_VALUE"""),"")</f>
        <v/>
      </c>
      <c r="AC108" t="str">
        <f>IFERROR(__xludf.DUMMYFUNCTION("""COMPUTED_VALUE"""),"")</f>
        <v/>
      </c>
      <c r="AD108" t="str">
        <f>IFERROR(__xludf.DUMMYFUNCTION("""COMPUTED_VALUE"""),"")</f>
        <v/>
      </c>
      <c r="AE108" t="str">
        <f>IFERROR(__xludf.DUMMYFUNCTION("""COMPUTED_VALUE"""),"")</f>
        <v/>
      </c>
      <c r="AF108" t="str">
        <f>IFERROR(__xludf.DUMMYFUNCTION("""COMPUTED_VALUE"""),"")</f>
        <v/>
      </c>
      <c r="AG108" t="str">
        <f>IFERROR(__xludf.DUMMYFUNCTION("""COMPUTED_VALUE"""),"")</f>
        <v/>
      </c>
      <c r="AH108" t="str">
        <f>IFERROR(__xludf.DUMMYFUNCTION("""COMPUTED_VALUE"""),"")</f>
        <v/>
      </c>
      <c r="AI108" t="str">
        <f>IFERROR(__xludf.DUMMYFUNCTION("""COMPUTED_VALUE"""),"")</f>
        <v/>
      </c>
      <c r="AJ108" t="str">
        <f>IFERROR(__xludf.DUMMYFUNCTION("""COMPUTED_VALUE"""),"")</f>
        <v/>
      </c>
      <c r="AK108" s="3" t="str">
        <f>IFERROR(__xludf.DUMMYFUNCTION("""COMPUTED_VALUE"""),"")</f>
        <v/>
      </c>
    </row>
    <row r="109">
      <c r="A109" t="str">
        <f>IFERROR(__xludf.DUMMYFUNCTION("""COMPUTED_VALUE"""),"")</f>
        <v/>
      </c>
      <c r="B109" t="str">
        <f>IFERROR(__xludf.DUMMYFUNCTION("""COMPUTED_VALUE"""),"")</f>
        <v/>
      </c>
      <c r="C109" t="str">
        <f>IFERROR(__xludf.DUMMYFUNCTION("""COMPUTED_VALUE"""),"")</f>
        <v/>
      </c>
      <c r="D109" t="str">
        <f>IFERROR(__xludf.DUMMYFUNCTION("""COMPUTED_VALUE"""),"")</f>
        <v/>
      </c>
      <c r="E109" t="str">
        <f>IFERROR(__xludf.DUMMYFUNCTION("""COMPUTED_VALUE"""),"")</f>
        <v/>
      </c>
      <c r="F109" t="str">
        <f>IFERROR(__xludf.DUMMYFUNCTION("""COMPUTED_VALUE"""),"")</f>
        <v/>
      </c>
      <c r="G109" t="str">
        <f>IFERROR(__xludf.DUMMYFUNCTION("""COMPUTED_VALUE"""),"")</f>
        <v/>
      </c>
      <c r="H109" t="str">
        <f>IFERROR(__xludf.DUMMYFUNCTION("""COMPUTED_VALUE"""),"")</f>
        <v/>
      </c>
      <c r="I109" t="str">
        <f>IFERROR(__xludf.DUMMYFUNCTION("""COMPUTED_VALUE"""),"")</f>
        <v/>
      </c>
      <c r="J109" t="str">
        <f>IFERROR(__xludf.DUMMYFUNCTION("""COMPUTED_VALUE"""),"")</f>
        <v/>
      </c>
      <c r="K109" t="str">
        <f>IFERROR(__xludf.DUMMYFUNCTION("""COMPUTED_VALUE"""),"")</f>
        <v/>
      </c>
      <c r="L109" t="str">
        <f>IFERROR(__xludf.DUMMYFUNCTION("""COMPUTED_VALUE"""),"")</f>
        <v/>
      </c>
      <c r="M109" t="str">
        <f>IFERROR(__xludf.DUMMYFUNCTION("""COMPUTED_VALUE"""),"")</f>
        <v/>
      </c>
      <c r="N109" t="str">
        <f>IFERROR(__xludf.DUMMYFUNCTION("""COMPUTED_VALUE"""),"")</f>
        <v/>
      </c>
      <c r="O109" t="str">
        <f>IFERROR(__xludf.DUMMYFUNCTION("""COMPUTED_VALUE"""),"")</f>
        <v/>
      </c>
      <c r="P109" t="str">
        <f>IFERROR(__xludf.DUMMYFUNCTION("""COMPUTED_VALUE"""),"")</f>
        <v/>
      </c>
      <c r="Q109" t="str">
        <f>IFERROR(__xludf.DUMMYFUNCTION("""COMPUTED_VALUE"""),"")</f>
        <v/>
      </c>
      <c r="R109" t="str">
        <f>IFERROR(__xludf.DUMMYFUNCTION("""COMPUTED_VALUE"""),"")</f>
        <v/>
      </c>
      <c r="S109" t="str">
        <f>IFERROR(__xludf.DUMMYFUNCTION("""COMPUTED_VALUE"""),"")</f>
        <v/>
      </c>
      <c r="T109" t="str">
        <f>IFERROR(__xludf.DUMMYFUNCTION("""COMPUTED_VALUE"""),"")</f>
        <v/>
      </c>
      <c r="U109" t="str">
        <f>IFERROR(__xludf.DUMMYFUNCTION("""COMPUTED_VALUE"""),"")</f>
        <v/>
      </c>
      <c r="V109" t="str">
        <f>IFERROR(__xludf.DUMMYFUNCTION("""COMPUTED_VALUE"""),"")</f>
        <v/>
      </c>
      <c r="W109" t="str">
        <f>IFERROR(__xludf.DUMMYFUNCTION("""COMPUTED_VALUE"""),"")</f>
        <v/>
      </c>
      <c r="X109" t="str">
        <f>IFERROR(__xludf.DUMMYFUNCTION("""COMPUTED_VALUE"""),"")</f>
        <v/>
      </c>
      <c r="Y109" t="str">
        <f>IFERROR(__xludf.DUMMYFUNCTION("""COMPUTED_VALUE"""),"")</f>
        <v/>
      </c>
      <c r="Z109" t="str">
        <f>IFERROR(__xludf.DUMMYFUNCTION("""COMPUTED_VALUE"""),"")</f>
        <v/>
      </c>
      <c r="AA109" t="str">
        <f>IFERROR(__xludf.DUMMYFUNCTION("""COMPUTED_VALUE"""),"")</f>
        <v/>
      </c>
      <c r="AB109" t="str">
        <f>IFERROR(__xludf.DUMMYFUNCTION("""COMPUTED_VALUE"""),"")</f>
        <v/>
      </c>
      <c r="AC109" t="str">
        <f>IFERROR(__xludf.DUMMYFUNCTION("""COMPUTED_VALUE"""),"")</f>
        <v/>
      </c>
      <c r="AD109" t="str">
        <f>IFERROR(__xludf.DUMMYFUNCTION("""COMPUTED_VALUE"""),"")</f>
        <v/>
      </c>
      <c r="AE109" t="str">
        <f>IFERROR(__xludf.DUMMYFUNCTION("""COMPUTED_VALUE"""),"")</f>
        <v/>
      </c>
      <c r="AF109" t="str">
        <f>IFERROR(__xludf.DUMMYFUNCTION("""COMPUTED_VALUE"""),"")</f>
        <v/>
      </c>
      <c r="AG109" t="str">
        <f>IFERROR(__xludf.DUMMYFUNCTION("""COMPUTED_VALUE"""),"")</f>
        <v/>
      </c>
      <c r="AH109" t="str">
        <f>IFERROR(__xludf.DUMMYFUNCTION("""COMPUTED_VALUE"""),"")</f>
        <v/>
      </c>
      <c r="AI109" t="str">
        <f>IFERROR(__xludf.DUMMYFUNCTION("""COMPUTED_VALUE"""),"")</f>
        <v/>
      </c>
      <c r="AJ109" t="str">
        <f>IFERROR(__xludf.DUMMYFUNCTION("""COMPUTED_VALUE"""),"")</f>
        <v/>
      </c>
      <c r="AK109" s="3" t="str">
        <f>IFERROR(__xludf.DUMMYFUNCTION("""COMPUTED_VALUE"""),"")</f>
        <v/>
      </c>
    </row>
    <row r="110">
      <c r="A110" t="str">
        <f>IFERROR(__xludf.DUMMYFUNCTION("""COMPUTED_VALUE"""),"")</f>
        <v/>
      </c>
      <c r="B110" t="str">
        <f>IFERROR(__xludf.DUMMYFUNCTION("""COMPUTED_VALUE"""),"")</f>
        <v/>
      </c>
      <c r="C110" t="str">
        <f>IFERROR(__xludf.DUMMYFUNCTION("""COMPUTED_VALUE"""),"")</f>
        <v/>
      </c>
      <c r="D110" t="str">
        <f>IFERROR(__xludf.DUMMYFUNCTION("""COMPUTED_VALUE"""),"")</f>
        <v/>
      </c>
      <c r="E110" t="str">
        <f>IFERROR(__xludf.DUMMYFUNCTION("""COMPUTED_VALUE"""),"")</f>
        <v/>
      </c>
      <c r="F110" t="str">
        <f>IFERROR(__xludf.DUMMYFUNCTION("""COMPUTED_VALUE"""),"")</f>
        <v/>
      </c>
      <c r="G110" t="str">
        <f>IFERROR(__xludf.DUMMYFUNCTION("""COMPUTED_VALUE"""),"")</f>
        <v/>
      </c>
      <c r="H110" t="str">
        <f>IFERROR(__xludf.DUMMYFUNCTION("""COMPUTED_VALUE"""),"")</f>
        <v/>
      </c>
      <c r="I110" t="str">
        <f>IFERROR(__xludf.DUMMYFUNCTION("""COMPUTED_VALUE"""),"")</f>
        <v/>
      </c>
      <c r="J110" t="str">
        <f>IFERROR(__xludf.DUMMYFUNCTION("""COMPUTED_VALUE"""),"")</f>
        <v/>
      </c>
      <c r="K110" t="str">
        <f>IFERROR(__xludf.DUMMYFUNCTION("""COMPUTED_VALUE"""),"")</f>
        <v/>
      </c>
      <c r="L110" t="str">
        <f>IFERROR(__xludf.DUMMYFUNCTION("""COMPUTED_VALUE"""),"")</f>
        <v/>
      </c>
      <c r="M110" t="str">
        <f>IFERROR(__xludf.DUMMYFUNCTION("""COMPUTED_VALUE"""),"")</f>
        <v/>
      </c>
      <c r="N110" t="str">
        <f>IFERROR(__xludf.DUMMYFUNCTION("""COMPUTED_VALUE"""),"")</f>
        <v/>
      </c>
      <c r="O110" t="str">
        <f>IFERROR(__xludf.DUMMYFUNCTION("""COMPUTED_VALUE"""),"")</f>
        <v/>
      </c>
      <c r="P110" t="str">
        <f>IFERROR(__xludf.DUMMYFUNCTION("""COMPUTED_VALUE"""),"")</f>
        <v/>
      </c>
      <c r="Q110" t="str">
        <f>IFERROR(__xludf.DUMMYFUNCTION("""COMPUTED_VALUE"""),"")</f>
        <v/>
      </c>
      <c r="R110" t="str">
        <f>IFERROR(__xludf.DUMMYFUNCTION("""COMPUTED_VALUE"""),"")</f>
        <v/>
      </c>
      <c r="S110" t="str">
        <f>IFERROR(__xludf.DUMMYFUNCTION("""COMPUTED_VALUE"""),"")</f>
        <v/>
      </c>
      <c r="T110" t="str">
        <f>IFERROR(__xludf.DUMMYFUNCTION("""COMPUTED_VALUE"""),"")</f>
        <v/>
      </c>
      <c r="U110" t="str">
        <f>IFERROR(__xludf.DUMMYFUNCTION("""COMPUTED_VALUE"""),"")</f>
        <v/>
      </c>
      <c r="V110" t="str">
        <f>IFERROR(__xludf.DUMMYFUNCTION("""COMPUTED_VALUE"""),"")</f>
        <v/>
      </c>
      <c r="W110" t="str">
        <f>IFERROR(__xludf.DUMMYFUNCTION("""COMPUTED_VALUE"""),"")</f>
        <v/>
      </c>
      <c r="X110" t="str">
        <f>IFERROR(__xludf.DUMMYFUNCTION("""COMPUTED_VALUE"""),"")</f>
        <v/>
      </c>
      <c r="Y110" t="str">
        <f>IFERROR(__xludf.DUMMYFUNCTION("""COMPUTED_VALUE"""),"")</f>
        <v/>
      </c>
      <c r="Z110" t="str">
        <f>IFERROR(__xludf.DUMMYFUNCTION("""COMPUTED_VALUE"""),"")</f>
        <v/>
      </c>
      <c r="AA110" t="str">
        <f>IFERROR(__xludf.DUMMYFUNCTION("""COMPUTED_VALUE"""),"")</f>
        <v/>
      </c>
      <c r="AB110" t="str">
        <f>IFERROR(__xludf.DUMMYFUNCTION("""COMPUTED_VALUE"""),"")</f>
        <v/>
      </c>
      <c r="AC110" t="str">
        <f>IFERROR(__xludf.DUMMYFUNCTION("""COMPUTED_VALUE"""),"")</f>
        <v/>
      </c>
      <c r="AD110" t="str">
        <f>IFERROR(__xludf.DUMMYFUNCTION("""COMPUTED_VALUE"""),"")</f>
        <v/>
      </c>
      <c r="AE110" t="str">
        <f>IFERROR(__xludf.DUMMYFUNCTION("""COMPUTED_VALUE"""),"")</f>
        <v/>
      </c>
      <c r="AF110" t="str">
        <f>IFERROR(__xludf.DUMMYFUNCTION("""COMPUTED_VALUE"""),"")</f>
        <v/>
      </c>
      <c r="AG110" t="str">
        <f>IFERROR(__xludf.DUMMYFUNCTION("""COMPUTED_VALUE"""),"")</f>
        <v/>
      </c>
      <c r="AH110" t="str">
        <f>IFERROR(__xludf.DUMMYFUNCTION("""COMPUTED_VALUE"""),"")</f>
        <v/>
      </c>
      <c r="AI110" t="str">
        <f>IFERROR(__xludf.DUMMYFUNCTION("""COMPUTED_VALUE"""),"")</f>
        <v/>
      </c>
      <c r="AJ110" t="str">
        <f>IFERROR(__xludf.DUMMYFUNCTION("""COMPUTED_VALUE"""),"")</f>
        <v/>
      </c>
      <c r="AK110" s="3" t="str">
        <f>IFERROR(__xludf.DUMMYFUNCTION("""COMPUTED_VALUE"""),"")</f>
        <v/>
      </c>
    </row>
    <row r="111">
      <c r="A111" t="str">
        <f>IFERROR(__xludf.DUMMYFUNCTION("""COMPUTED_VALUE"""),"")</f>
        <v/>
      </c>
      <c r="B111" t="str">
        <f>IFERROR(__xludf.DUMMYFUNCTION("""COMPUTED_VALUE"""),"")</f>
        <v/>
      </c>
      <c r="C111" t="str">
        <f>IFERROR(__xludf.DUMMYFUNCTION("""COMPUTED_VALUE"""),"")</f>
        <v/>
      </c>
      <c r="D111" t="str">
        <f>IFERROR(__xludf.DUMMYFUNCTION("""COMPUTED_VALUE"""),"")</f>
        <v/>
      </c>
      <c r="E111" t="str">
        <f>IFERROR(__xludf.DUMMYFUNCTION("""COMPUTED_VALUE"""),"")</f>
        <v/>
      </c>
      <c r="F111" t="str">
        <f>IFERROR(__xludf.DUMMYFUNCTION("""COMPUTED_VALUE"""),"")</f>
        <v/>
      </c>
      <c r="G111" t="str">
        <f>IFERROR(__xludf.DUMMYFUNCTION("""COMPUTED_VALUE"""),"")</f>
        <v/>
      </c>
      <c r="H111" t="str">
        <f>IFERROR(__xludf.DUMMYFUNCTION("""COMPUTED_VALUE"""),"")</f>
        <v/>
      </c>
      <c r="I111" t="str">
        <f>IFERROR(__xludf.DUMMYFUNCTION("""COMPUTED_VALUE"""),"")</f>
        <v/>
      </c>
      <c r="J111" t="str">
        <f>IFERROR(__xludf.DUMMYFUNCTION("""COMPUTED_VALUE"""),"")</f>
        <v/>
      </c>
      <c r="K111" t="str">
        <f>IFERROR(__xludf.DUMMYFUNCTION("""COMPUTED_VALUE"""),"")</f>
        <v/>
      </c>
      <c r="L111" t="str">
        <f>IFERROR(__xludf.DUMMYFUNCTION("""COMPUTED_VALUE"""),"")</f>
        <v/>
      </c>
      <c r="M111" t="str">
        <f>IFERROR(__xludf.DUMMYFUNCTION("""COMPUTED_VALUE"""),"")</f>
        <v/>
      </c>
      <c r="N111" t="str">
        <f>IFERROR(__xludf.DUMMYFUNCTION("""COMPUTED_VALUE"""),"")</f>
        <v/>
      </c>
      <c r="O111" t="str">
        <f>IFERROR(__xludf.DUMMYFUNCTION("""COMPUTED_VALUE"""),"")</f>
        <v/>
      </c>
      <c r="P111" t="str">
        <f>IFERROR(__xludf.DUMMYFUNCTION("""COMPUTED_VALUE"""),"")</f>
        <v/>
      </c>
      <c r="Q111" t="str">
        <f>IFERROR(__xludf.DUMMYFUNCTION("""COMPUTED_VALUE"""),"")</f>
        <v/>
      </c>
      <c r="R111" t="str">
        <f>IFERROR(__xludf.DUMMYFUNCTION("""COMPUTED_VALUE"""),"")</f>
        <v/>
      </c>
      <c r="S111" t="str">
        <f>IFERROR(__xludf.DUMMYFUNCTION("""COMPUTED_VALUE"""),"")</f>
        <v/>
      </c>
      <c r="T111" t="str">
        <f>IFERROR(__xludf.DUMMYFUNCTION("""COMPUTED_VALUE"""),"")</f>
        <v/>
      </c>
      <c r="U111" t="str">
        <f>IFERROR(__xludf.DUMMYFUNCTION("""COMPUTED_VALUE"""),"")</f>
        <v/>
      </c>
      <c r="V111" t="str">
        <f>IFERROR(__xludf.DUMMYFUNCTION("""COMPUTED_VALUE"""),"")</f>
        <v/>
      </c>
      <c r="W111" t="str">
        <f>IFERROR(__xludf.DUMMYFUNCTION("""COMPUTED_VALUE"""),"")</f>
        <v/>
      </c>
      <c r="X111" t="str">
        <f>IFERROR(__xludf.DUMMYFUNCTION("""COMPUTED_VALUE"""),"")</f>
        <v/>
      </c>
      <c r="Y111" t="str">
        <f>IFERROR(__xludf.DUMMYFUNCTION("""COMPUTED_VALUE"""),"")</f>
        <v/>
      </c>
      <c r="Z111" t="str">
        <f>IFERROR(__xludf.DUMMYFUNCTION("""COMPUTED_VALUE"""),"")</f>
        <v/>
      </c>
      <c r="AA111" t="str">
        <f>IFERROR(__xludf.DUMMYFUNCTION("""COMPUTED_VALUE"""),"")</f>
        <v/>
      </c>
      <c r="AB111" t="str">
        <f>IFERROR(__xludf.DUMMYFUNCTION("""COMPUTED_VALUE"""),"")</f>
        <v/>
      </c>
      <c r="AC111" t="str">
        <f>IFERROR(__xludf.DUMMYFUNCTION("""COMPUTED_VALUE"""),"")</f>
        <v/>
      </c>
      <c r="AD111" t="str">
        <f>IFERROR(__xludf.DUMMYFUNCTION("""COMPUTED_VALUE"""),"")</f>
        <v/>
      </c>
      <c r="AE111" t="str">
        <f>IFERROR(__xludf.DUMMYFUNCTION("""COMPUTED_VALUE"""),"")</f>
        <v/>
      </c>
      <c r="AF111" t="str">
        <f>IFERROR(__xludf.DUMMYFUNCTION("""COMPUTED_VALUE"""),"")</f>
        <v/>
      </c>
      <c r="AG111" t="str">
        <f>IFERROR(__xludf.DUMMYFUNCTION("""COMPUTED_VALUE"""),"")</f>
        <v/>
      </c>
      <c r="AH111" t="str">
        <f>IFERROR(__xludf.DUMMYFUNCTION("""COMPUTED_VALUE"""),"")</f>
        <v/>
      </c>
      <c r="AI111" t="str">
        <f>IFERROR(__xludf.DUMMYFUNCTION("""COMPUTED_VALUE"""),"")</f>
        <v/>
      </c>
      <c r="AJ111" t="str">
        <f>IFERROR(__xludf.DUMMYFUNCTION("""COMPUTED_VALUE"""),"")</f>
        <v/>
      </c>
      <c r="AK111" s="3" t="str">
        <f>IFERROR(__xludf.DUMMYFUNCTION("""COMPUTED_VALUE"""),"")</f>
        <v/>
      </c>
    </row>
    <row r="112">
      <c r="A112" t="str">
        <f>IFERROR(__xludf.DUMMYFUNCTION("""COMPUTED_VALUE"""),"")</f>
        <v/>
      </c>
      <c r="B112" t="str">
        <f>IFERROR(__xludf.DUMMYFUNCTION("""COMPUTED_VALUE"""),"")</f>
        <v/>
      </c>
      <c r="C112" t="str">
        <f>IFERROR(__xludf.DUMMYFUNCTION("""COMPUTED_VALUE"""),"")</f>
        <v/>
      </c>
      <c r="D112" t="str">
        <f>IFERROR(__xludf.DUMMYFUNCTION("""COMPUTED_VALUE"""),"")</f>
        <v/>
      </c>
      <c r="E112" t="str">
        <f>IFERROR(__xludf.DUMMYFUNCTION("""COMPUTED_VALUE"""),"")</f>
        <v/>
      </c>
      <c r="F112" t="str">
        <f>IFERROR(__xludf.DUMMYFUNCTION("""COMPUTED_VALUE"""),"")</f>
        <v/>
      </c>
      <c r="G112" t="str">
        <f>IFERROR(__xludf.DUMMYFUNCTION("""COMPUTED_VALUE"""),"")</f>
        <v/>
      </c>
      <c r="H112" t="str">
        <f>IFERROR(__xludf.DUMMYFUNCTION("""COMPUTED_VALUE"""),"")</f>
        <v/>
      </c>
      <c r="I112" t="str">
        <f>IFERROR(__xludf.DUMMYFUNCTION("""COMPUTED_VALUE"""),"")</f>
        <v/>
      </c>
      <c r="J112" t="str">
        <f>IFERROR(__xludf.DUMMYFUNCTION("""COMPUTED_VALUE"""),"")</f>
        <v/>
      </c>
      <c r="K112" t="str">
        <f>IFERROR(__xludf.DUMMYFUNCTION("""COMPUTED_VALUE"""),"")</f>
        <v/>
      </c>
      <c r="L112" t="str">
        <f>IFERROR(__xludf.DUMMYFUNCTION("""COMPUTED_VALUE"""),"")</f>
        <v/>
      </c>
      <c r="M112" t="str">
        <f>IFERROR(__xludf.DUMMYFUNCTION("""COMPUTED_VALUE"""),"")</f>
        <v/>
      </c>
      <c r="N112" t="str">
        <f>IFERROR(__xludf.DUMMYFUNCTION("""COMPUTED_VALUE"""),"")</f>
        <v/>
      </c>
      <c r="O112" t="str">
        <f>IFERROR(__xludf.DUMMYFUNCTION("""COMPUTED_VALUE"""),"")</f>
        <v/>
      </c>
      <c r="P112" t="str">
        <f>IFERROR(__xludf.DUMMYFUNCTION("""COMPUTED_VALUE"""),"")</f>
        <v/>
      </c>
      <c r="Q112" t="str">
        <f>IFERROR(__xludf.DUMMYFUNCTION("""COMPUTED_VALUE"""),"")</f>
        <v/>
      </c>
      <c r="R112" t="str">
        <f>IFERROR(__xludf.DUMMYFUNCTION("""COMPUTED_VALUE"""),"")</f>
        <v/>
      </c>
      <c r="S112" t="str">
        <f>IFERROR(__xludf.DUMMYFUNCTION("""COMPUTED_VALUE"""),"")</f>
        <v/>
      </c>
      <c r="T112" t="str">
        <f>IFERROR(__xludf.DUMMYFUNCTION("""COMPUTED_VALUE"""),"")</f>
        <v/>
      </c>
      <c r="U112" t="str">
        <f>IFERROR(__xludf.DUMMYFUNCTION("""COMPUTED_VALUE"""),"")</f>
        <v/>
      </c>
      <c r="V112" t="str">
        <f>IFERROR(__xludf.DUMMYFUNCTION("""COMPUTED_VALUE"""),"")</f>
        <v/>
      </c>
      <c r="W112" t="str">
        <f>IFERROR(__xludf.DUMMYFUNCTION("""COMPUTED_VALUE"""),"")</f>
        <v/>
      </c>
      <c r="X112" t="str">
        <f>IFERROR(__xludf.DUMMYFUNCTION("""COMPUTED_VALUE"""),"")</f>
        <v/>
      </c>
      <c r="Y112" t="str">
        <f>IFERROR(__xludf.DUMMYFUNCTION("""COMPUTED_VALUE"""),"")</f>
        <v/>
      </c>
      <c r="Z112" t="str">
        <f>IFERROR(__xludf.DUMMYFUNCTION("""COMPUTED_VALUE"""),"")</f>
        <v/>
      </c>
      <c r="AA112" t="str">
        <f>IFERROR(__xludf.DUMMYFUNCTION("""COMPUTED_VALUE"""),"")</f>
        <v/>
      </c>
      <c r="AB112" t="str">
        <f>IFERROR(__xludf.DUMMYFUNCTION("""COMPUTED_VALUE"""),"")</f>
        <v/>
      </c>
      <c r="AC112" t="str">
        <f>IFERROR(__xludf.DUMMYFUNCTION("""COMPUTED_VALUE"""),"")</f>
        <v/>
      </c>
      <c r="AD112" t="str">
        <f>IFERROR(__xludf.DUMMYFUNCTION("""COMPUTED_VALUE"""),"")</f>
        <v/>
      </c>
      <c r="AE112" t="str">
        <f>IFERROR(__xludf.DUMMYFUNCTION("""COMPUTED_VALUE"""),"")</f>
        <v/>
      </c>
      <c r="AF112" t="str">
        <f>IFERROR(__xludf.DUMMYFUNCTION("""COMPUTED_VALUE"""),"")</f>
        <v/>
      </c>
      <c r="AG112" t="str">
        <f>IFERROR(__xludf.DUMMYFUNCTION("""COMPUTED_VALUE"""),"")</f>
        <v/>
      </c>
      <c r="AH112" t="str">
        <f>IFERROR(__xludf.DUMMYFUNCTION("""COMPUTED_VALUE"""),"")</f>
        <v/>
      </c>
      <c r="AI112" t="str">
        <f>IFERROR(__xludf.DUMMYFUNCTION("""COMPUTED_VALUE"""),"")</f>
        <v/>
      </c>
      <c r="AJ112" t="str">
        <f>IFERROR(__xludf.DUMMYFUNCTION("""COMPUTED_VALUE"""),"")</f>
        <v/>
      </c>
      <c r="AK112" s="3" t="str">
        <f>IFERROR(__xludf.DUMMYFUNCTION("""COMPUTED_VALUE"""),"")</f>
        <v/>
      </c>
    </row>
    <row r="113">
      <c r="A113" t="str">
        <f>IFERROR(__xludf.DUMMYFUNCTION("""COMPUTED_VALUE"""),"")</f>
        <v/>
      </c>
      <c r="B113" t="str">
        <f>IFERROR(__xludf.DUMMYFUNCTION("""COMPUTED_VALUE"""),"")</f>
        <v/>
      </c>
      <c r="C113" t="str">
        <f>IFERROR(__xludf.DUMMYFUNCTION("""COMPUTED_VALUE"""),"")</f>
        <v/>
      </c>
      <c r="D113" t="str">
        <f>IFERROR(__xludf.DUMMYFUNCTION("""COMPUTED_VALUE"""),"")</f>
        <v/>
      </c>
      <c r="E113" t="str">
        <f>IFERROR(__xludf.DUMMYFUNCTION("""COMPUTED_VALUE"""),"")</f>
        <v/>
      </c>
      <c r="F113" t="str">
        <f>IFERROR(__xludf.DUMMYFUNCTION("""COMPUTED_VALUE"""),"")</f>
        <v/>
      </c>
      <c r="G113" t="str">
        <f>IFERROR(__xludf.DUMMYFUNCTION("""COMPUTED_VALUE"""),"")</f>
        <v/>
      </c>
      <c r="H113" t="str">
        <f>IFERROR(__xludf.DUMMYFUNCTION("""COMPUTED_VALUE"""),"")</f>
        <v/>
      </c>
      <c r="I113" t="str">
        <f>IFERROR(__xludf.DUMMYFUNCTION("""COMPUTED_VALUE"""),"")</f>
        <v/>
      </c>
      <c r="J113" t="str">
        <f>IFERROR(__xludf.DUMMYFUNCTION("""COMPUTED_VALUE"""),"")</f>
        <v/>
      </c>
      <c r="K113" t="str">
        <f>IFERROR(__xludf.DUMMYFUNCTION("""COMPUTED_VALUE"""),"")</f>
        <v/>
      </c>
      <c r="L113" t="str">
        <f>IFERROR(__xludf.DUMMYFUNCTION("""COMPUTED_VALUE"""),"")</f>
        <v/>
      </c>
      <c r="M113" t="str">
        <f>IFERROR(__xludf.DUMMYFUNCTION("""COMPUTED_VALUE"""),"")</f>
        <v/>
      </c>
      <c r="N113" t="str">
        <f>IFERROR(__xludf.DUMMYFUNCTION("""COMPUTED_VALUE"""),"")</f>
        <v/>
      </c>
      <c r="O113" t="str">
        <f>IFERROR(__xludf.DUMMYFUNCTION("""COMPUTED_VALUE"""),"")</f>
        <v/>
      </c>
      <c r="P113" t="str">
        <f>IFERROR(__xludf.DUMMYFUNCTION("""COMPUTED_VALUE"""),"")</f>
        <v/>
      </c>
      <c r="Q113" t="str">
        <f>IFERROR(__xludf.DUMMYFUNCTION("""COMPUTED_VALUE"""),"")</f>
        <v/>
      </c>
      <c r="R113" t="str">
        <f>IFERROR(__xludf.DUMMYFUNCTION("""COMPUTED_VALUE"""),"")</f>
        <v/>
      </c>
      <c r="S113" t="str">
        <f>IFERROR(__xludf.DUMMYFUNCTION("""COMPUTED_VALUE"""),"")</f>
        <v/>
      </c>
      <c r="T113" t="str">
        <f>IFERROR(__xludf.DUMMYFUNCTION("""COMPUTED_VALUE"""),"")</f>
        <v/>
      </c>
      <c r="U113" t="str">
        <f>IFERROR(__xludf.DUMMYFUNCTION("""COMPUTED_VALUE"""),"")</f>
        <v/>
      </c>
      <c r="V113" t="str">
        <f>IFERROR(__xludf.DUMMYFUNCTION("""COMPUTED_VALUE"""),"")</f>
        <v/>
      </c>
      <c r="W113" t="str">
        <f>IFERROR(__xludf.DUMMYFUNCTION("""COMPUTED_VALUE"""),"")</f>
        <v/>
      </c>
      <c r="X113" t="str">
        <f>IFERROR(__xludf.DUMMYFUNCTION("""COMPUTED_VALUE"""),"")</f>
        <v/>
      </c>
      <c r="Y113" t="str">
        <f>IFERROR(__xludf.DUMMYFUNCTION("""COMPUTED_VALUE"""),"")</f>
        <v/>
      </c>
      <c r="Z113" t="str">
        <f>IFERROR(__xludf.DUMMYFUNCTION("""COMPUTED_VALUE"""),"")</f>
        <v/>
      </c>
      <c r="AA113" t="str">
        <f>IFERROR(__xludf.DUMMYFUNCTION("""COMPUTED_VALUE"""),"")</f>
        <v/>
      </c>
      <c r="AB113" t="str">
        <f>IFERROR(__xludf.DUMMYFUNCTION("""COMPUTED_VALUE"""),"")</f>
        <v/>
      </c>
      <c r="AC113" t="str">
        <f>IFERROR(__xludf.DUMMYFUNCTION("""COMPUTED_VALUE"""),"")</f>
        <v/>
      </c>
      <c r="AD113" t="str">
        <f>IFERROR(__xludf.DUMMYFUNCTION("""COMPUTED_VALUE"""),"")</f>
        <v/>
      </c>
      <c r="AE113" t="str">
        <f>IFERROR(__xludf.DUMMYFUNCTION("""COMPUTED_VALUE"""),"")</f>
        <v/>
      </c>
      <c r="AF113" t="str">
        <f>IFERROR(__xludf.DUMMYFUNCTION("""COMPUTED_VALUE"""),"")</f>
        <v/>
      </c>
      <c r="AG113" t="str">
        <f>IFERROR(__xludf.DUMMYFUNCTION("""COMPUTED_VALUE"""),"")</f>
        <v/>
      </c>
      <c r="AH113" t="str">
        <f>IFERROR(__xludf.DUMMYFUNCTION("""COMPUTED_VALUE"""),"")</f>
        <v/>
      </c>
      <c r="AI113" t="str">
        <f>IFERROR(__xludf.DUMMYFUNCTION("""COMPUTED_VALUE"""),"")</f>
        <v/>
      </c>
      <c r="AJ113" t="str">
        <f>IFERROR(__xludf.DUMMYFUNCTION("""COMPUTED_VALUE"""),"")</f>
        <v/>
      </c>
      <c r="AK113" s="3" t="str">
        <f>IFERROR(__xludf.DUMMYFUNCTION("""COMPUTED_VALUE"""),"")</f>
        <v/>
      </c>
    </row>
    <row r="114">
      <c r="A114" t="str">
        <f>IFERROR(__xludf.DUMMYFUNCTION("""COMPUTED_VALUE"""),"")</f>
        <v/>
      </c>
      <c r="B114" t="str">
        <f>IFERROR(__xludf.DUMMYFUNCTION("""COMPUTED_VALUE"""),"")</f>
        <v/>
      </c>
      <c r="C114" t="str">
        <f>IFERROR(__xludf.DUMMYFUNCTION("""COMPUTED_VALUE"""),"")</f>
        <v/>
      </c>
      <c r="D114" t="str">
        <f>IFERROR(__xludf.DUMMYFUNCTION("""COMPUTED_VALUE"""),"")</f>
        <v/>
      </c>
      <c r="E114" t="str">
        <f>IFERROR(__xludf.DUMMYFUNCTION("""COMPUTED_VALUE"""),"")</f>
        <v/>
      </c>
      <c r="F114" t="str">
        <f>IFERROR(__xludf.DUMMYFUNCTION("""COMPUTED_VALUE"""),"")</f>
        <v/>
      </c>
      <c r="G114" t="str">
        <f>IFERROR(__xludf.DUMMYFUNCTION("""COMPUTED_VALUE"""),"")</f>
        <v/>
      </c>
      <c r="H114" t="str">
        <f>IFERROR(__xludf.DUMMYFUNCTION("""COMPUTED_VALUE"""),"")</f>
        <v/>
      </c>
      <c r="I114" t="str">
        <f>IFERROR(__xludf.DUMMYFUNCTION("""COMPUTED_VALUE"""),"")</f>
        <v/>
      </c>
      <c r="J114" t="str">
        <f>IFERROR(__xludf.DUMMYFUNCTION("""COMPUTED_VALUE"""),"")</f>
        <v/>
      </c>
      <c r="K114" t="str">
        <f>IFERROR(__xludf.DUMMYFUNCTION("""COMPUTED_VALUE"""),"")</f>
        <v/>
      </c>
      <c r="L114" t="str">
        <f>IFERROR(__xludf.DUMMYFUNCTION("""COMPUTED_VALUE"""),"")</f>
        <v/>
      </c>
      <c r="M114" t="str">
        <f>IFERROR(__xludf.DUMMYFUNCTION("""COMPUTED_VALUE"""),"")</f>
        <v/>
      </c>
      <c r="N114" t="str">
        <f>IFERROR(__xludf.DUMMYFUNCTION("""COMPUTED_VALUE"""),"")</f>
        <v/>
      </c>
      <c r="O114" t="str">
        <f>IFERROR(__xludf.DUMMYFUNCTION("""COMPUTED_VALUE"""),"")</f>
        <v/>
      </c>
      <c r="P114" t="str">
        <f>IFERROR(__xludf.DUMMYFUNCTION("""COMPUTED_VALUE"""),"")</f>
        <v/>
      </c>
      <c r="Q114" t="str">
        <f>IFERROR(__xludf.DUMMYFUNCTION("""COMPUTED_VALUE"""),"")</f>
        <v/>
      </c>
      <c r="R114" t="str">
        <f>IFERROR(__xludf.DUMMYFUNCTION("""COMPUTED_VALUE"""),"")</f>
        <v/>
      </c>
      <c r="S114" t="str">
        <f>IFERROR(__xludf.DUMMYFUNCTION("""COMPUTED_VALUE"""),"")</f>
        <v/>
      </c>
      <c r="T114" t="str">
        <f>IFERROR(__xludf.DUMMYFUNCTION("""COMPUTED_VALUE"""),"")</f>
        <v/>
      </c>
      <c r="U114" t="str">
        <f>IFERROR(__xludf.DUMMYFUNCTION("""COMPUTED_VALUE"""),"")</f>
        <v/>
      </c>
      <c r="V114" t="str">
        <f>IFERROR(__xludf.DUMMYFUNCTION("""COMPUTED_VALUE"""),"")</f>
        <v/>
      </c>
      <c r="W114" t="str">
        <f>IFERROR(__xludf.DUMMYFUNCTION("""COMPUTED_VALUE"""),"")</f>
        <v/>
      </c>
      <c r="X114" t="str">
        <f>IFERROR(__xludf.DUMMYFUNCTION("""COMPUTED_VALUE"""),"")</f>
        <v/>
      </c>
      <c r="Y114" t="str">
        <f>IFERROR(__xludf.DUMMYFUNCTION("""COMPUTED_VALUE"""),"")</f>
        <v/>
      </c>
      <c r="Z114" t="str">
        <f>IFERROR(__xludf.DUMMYFUNCTION("""COMPUTED_VALUE"""),"")</f>
        <v/>
      </c>
      <c r="AA114" t="str">
        <f>IFERROR(__xludf.DUMMYFUNCTION("""COMPUTED_VALUE"""),"")</f>
        <v/>
      </c>
      <c r="AB114" t="str">
        <f>IFERROR(__xludf.DUMMYFUNCTION("""COMPUTED_VALUE"""),"")</f>
        <v/>
      </c>
      <c r="AC114" t="str">
        <f>IFERROR(__xludf.DUMMYFUNCTION("""COMPUTED_VALUE"""),"")</f>
        <v/>
      </c>
      <c r="AD114" t="str">
        <f>IFERROR(__xludf.DUMMYFUNCTION("""COMPUTED_VALUE"""),"")</f>
        <v/>
      </c>
      <c r="AE114" t="str">
        <f>IFERROR(__xludf.DUMMYFUNCTION("""COMPUTED_VALUE"""),"")</f>
        <v/>
      </c>
      <c r="AF114" t="str">
        <f>IFERROR(__xludf.DUMMYFUNCTION("""COMPUTED_VALUE"""),"")</f>
        <v/>
      </c>
      <c r="AG114" t="str">
        <f>IFERROR(__xludf.DUMMYFUNCTION("""COMPUTED_VALUE"""),"")</f>
        <v/>
      </c>
      <c r="AH114" t="str">
        <f>IFERROR(__xludf.DUMMYFUNCTION("""COMPUTED_VALUE"""),"")</f>
        <v/>
      </c>
      <c r="AI114" t="str">
        <f>IFERROR(__xludf.DUMMYFUNCTION("""COMPUTED_VALUE"""),"")</f>
        <v/>
      </c>
      <c r="AJ114" t="str">
        <f>IFERROR(__xludf.DUMMYFUNCTION("""COMPUTED_VALUE"""),"")</f>
        <v/>
      </c>
      <c r="AK114" s="3" t="str">
        <f>IFERROR(__xludf.DUMMYFUNCTION("""COMPUTED_VALUE"""),"")</f>
        <v/>
      </c>
    </row>
    <row r="115">
      <c r="A115" t="str">
        <f>IFERROR(__xludf.DUMMYFUNCTION("""COMPUTED_VALUE"""),"")</f>
        <v/>
      </c>
      <c r="B115" t="str">
        <f>IFERROR(__xludf.DUMMYFUNCTION("""COMPUTED_VALUE"""),"")</f>
        <v/>
      </c>
      <c r="C115" t="str">
        <f>IFERROR(__xludf.DUMMYFUNCTION("""COMPUTED_VALUE"""),"")</f>
        <v/>
      </c>
      <c r="D115" t="str">
        <f>IFERROR(__xludf.DUMMYFUNCTION("""COMPUTED_VALUE"""),"")</f>
        <v/>
      </c>
      <c r="E115" t="str">
        <f>IFERROR(__xludf.DUMMYFUNCTION("""COMPUTED_VALUE"""),"")</f>
        <v/>
      </c>
      <c r="F115" t="str">
        <f>IFERROR(__xludf.DUMMYFUNCTION("""COMPUTED_VALUE"""),"")</f>
        <v/>
      </c>
      <c r="G115" t="str">
        <f>IFERROR(__xludf.DUMMYFUNCTION("""COMPUTED_VALUE"""),"")</f>
        <v/>
      </c>
      <c r="H115" t="str">
        <f>IFERROR(__xludf.DUMMYFUNCTION("""COMPUTED_VALUE"""),"")</f>
        <v/>
      </c>
      <c r="I115" t="str">
        <f>IFERROR(__xludf.DUMMYFUNCTION("""COMPUTED_VALUE"""),"")</f>
        <v/>
      </c>
      <c r="J115" t="str">
        <f>IFERROR(__xludf.DUMMYFUNCTION("""COMPUTED_VALUE"""),"")</f>
        <v/>
      </c>
      <c r="K115" t="str">
        <f>IFERROR(__xludf.DUMMYFUNCTION("""COMPUTED_VALUE"""),"")</f>
        <v/>
      </c>
      <c r="L115" t="str">
        <f>IFERROR(__xludf.DUMMYFUNCTION("""COMPUTED_VALUE"""),"")</f>
        <v/>
      </c>
      <c r="M115" t="str">
        <f>IFERROR(__xludf.DUMMYFUNCTION("""COMPUTED_VALUE"""),"")</f>
        <v/>
      </c>
      <c r="N115" t="str">
        <f>IFERROR(__xludf.DUMMYFUNCTION("""COMPUTED_VALUE"""),"")</f>
        <v/>
      </c>
      <c r="O115" t="str">
        <f>IFERROR(__xludf.DUMMYFUNCTION("""COMPUTED_VALUE"""),"")</f>
        <v/>
      </c>
      <c r="P115" t="str">
        <f>IFERROR(__xludf.DUMMYFUNCTION("""COMPUTED_VALUE"""),"")</f>
        <v/>
      </c>
      <c r="Q115" t="str">
        <f>IFERROR(__xludf.DUMMYFUNCTION("""COMPUTED_VALUE"""),"")</f>
        <v/>
      </c>
      <c r="R115" t="str">
        <f>IFERROR(__xludf.DUMMYFUNCTION("""COMPUTED_VALUE"""),"")</f>
        <v/>
      </c>
      <c r="S115" t="str">
        <f>IFERROR(__xludf.DUMMYFUNCTION("""COMPUTED_VALUE"""),"")</f>
        <v/>
      </c>
      <c r="T115" t="str">
        <f>IFERROR(__xludf.DUMMYFUNCTION("""COMPUTED_VALUE"""),"")</f>
        <v/>
      </c>
      <c r="U115" t="str">
        <f>IFERROR(__xludf.DUMMYFUNCTION("""COMPUTED_VALUE"""),"")</f>
        <v/>
      </c>
      <c r="V115" t="str">
        <f>IFERROR(__xludf.DUMMYFUNCTION("""COMPUTED_VALUE"""),"")</f>
        <v/>
      </c>
      <c r="W115" t="str">
        <f>IFERROR(__xludf.DUMMYFUNCTION("""COMPUTED_VALUE"""),"")</f>
        <v/>
      </c>
      <c r="X115" t="str">
        <f>IFERROR(__xludf.DUMMYFUNCTION("""COMPUTED_VALUE"""),"")</f>
        <v/>
      </c>
      <c r="Y115" t="str">
        <f>IFERROR(__xludf.DUMMYFUNCTION("""COMPUTED_VALUE"""),"")</f>
        <v/>
      </c>
      <c r="Z115" t="str">
        <f>IFERROR(__xludf.DUMMYFUNCTION("""COMPUTED_VALUE"""),"")</f>
        <v/>
      </c>
      <c r="AA115" t="str">
        <f>IFERROR(__xludf.DUMMYFUNCTION("""COMPUTED_VALUE"""),"")</f>
        <v/>
      </c>
      <c r="AB115" t="str">
        <f>IFERROR(__xludf.DUMMYFUNCTION("""COMPUTED_VALUE"""),"")</f>
        <v/>
      </c>
      <c r="AC115" t="str">
        <f>IFERROR(__xludf.DUMMYFUNCTION("""COMPUTED_VALUE"""),"")</f>
        <v/>
      </c>
      <c r="AD115" t="str">
        <f>IFERROR(__xludf.DUMMYFUNCTION("""COMPUTED_VALUE"""),"")</f>
        <v/>
      </c>
      <c r="AE115" t="str">
        <f>IFERROR(__xludf.DUMMYFUNCTION("""COMPUTED_VALUE"""),"")</f>
        <v/>
      </c>
      <c r="AF115" t="str">
        <f>IFERROR(__xludf.DUMMYFUNCTION("""COMPUTED_VALUE"""),"")</f>
        <v/>
      </c>
      <c r="AG115" t="str">
        <f>IFERROR(__xludf.DUMMYFUNCTION("""COMPUTED_VALUE"""),"")</f>
        <v/>
      </c>
      <c r="AH115" t="str">
        <f>IFERROR(__xludf.DUMMYFUNCTION("""COMPUTED_VALUE"""),"")</f>
        <v/>
      </c>
      <c r="AI115" t="str">
        <f>IFERROR(__xludf.DUMMYFUNCTION("""COMPUTED_VALUE"""),"")</f>
        <v/>
      </c>
      <c r="AJ115" t="str">
        <f>IFERROR(__xludf.DUMMYFUNCTION("""COMPUTED_VALUE"""),"")</f>
        <v/>
      </c>
      <c r="AK115" s="3" t="str">
        <f>IFERROR(__xludf.DUMMYFUNCTION("""COMPUTED_VALUE"""),"")</f>
        <v/>
      </c>
    </row>
    <row r="116">
      <c r="A116" t="str">
        <f>IFERROR(__xludf.DUMMYFUNCTION("""COMPUTED_VALUE"""),"")</f>
        <v/>
      </c>
      <c r="B116" t="str">
        <f>IFERROR(__xludf.DUMMYFUNCTION("""COMPUTED_VALUE"""),"")</f>
        <v/>
      </c>
      <c r="C116" t="str">
        <f>IFERROR(__xludf.DUMMYFUNCTION("""COMPUTED_VALUE"""),"")</f>
        <v/>
      </c>
      <c r="D116" t="str">
        <f>IFERROR(__xludf.DUMMYFUNCTION("""COMPUTED_VALUE"""),"")</f>
        <v/>
      </c>
      <c r="E116" t="str">
        <f>IFERROR(__xludf.DUMMYFUNCTION("""COMPUTED_VALUE"""),"")</f>
        <v/>
      </c>
      <c r="F116" t="str">
        <f>IFERROR(__xludf.DUMMYFUNCTION("""COMPUTED_VALUE"""),"")</f>
        <v/>
      </c>
      <c r="G116" t="str">
        <f>IFERROR(__xludf.DUMMYFUNCTION("""COMPUTED_VALUE"""),"")</f>
        <v/>
      </c>
      <c r="H116" t="str">
        <f>IFERROR(__xludf.DUMMYFUNCTION("""COMPUTED_VALUE"""),"")</f>
        <v/>
      </c>
      <c r="I116" t="str">
        <f>IFERROR(__xludf.DUMMYFUNCTION("""COMPUTED_VALUE"""),"")</f>
        <v/>
      </c>
      <c r="J116" t="str">
        <f>IFERROR(__xludf.DUMMYFUNCTION("""COMPUTED_VALUE"""),"")</f>
        <v/>
      </c>
      <c r="K116" t="str">
        <f>IFERROR(__xludf.DUMMYFUNCTION("""COMPUTED_VALUE"""),"")</f>
        <v/>
      </c>
      <c r="L116" t="str">
        <f>IFERROR(__xludf.DUMMYFUNCTION("""COMPUTED_VALUE"""),"")</f>
        <v/>
      </c>
      <c r="M116" t="str">
        <f>IFERROR(__xludf.DUMMYFUNCTION("""COMPUTED_VALUE"""),"")</f>
        <v/>
      </c>
      <c r="N116" t="str">
        <f>IFERROR(__xludf.DUMMYFUNCTION("""COMPUTED_VALUE"""),"")</f>
        <v/>
      </c>
      <c r="O116" t="str">
        <f>IFERROR(__xludf.DUMMYFUNCTION("""COMPUTED_VALUE"""),"")</f>
        <v/>
      </c>
      <c r="P116" t="str">
        <f>IFERROR(__xludf.DUMMYFUNCTION("""COMPUTED_VALUE"""),"")</f>
        <v/>
      </c>
      <c r="Q116" t="str">
        <f>IFERROR(__xludf.DUMMYFUNCTION("""COMPUTED_VALUE"""),"")</f>
        <v/>
      </c>
      <c r="R116" t="str">
        <f>IFERROR(__xludf.DUMMYFUNCTION("""COMPUTED_VALUE"""),"")</f>
        <v/>
      </c>
      <c r="S116" t="str">
        <f>IFERROR(__xludf.DUMMYFUNCTION("""COMPUTED_VALUE"""),"")</f>
        <v/>
      </c>
      <c r="T116" t="str">
        <f>IFERROR(__xludf.DUMMYFUNCTION("""COMPUTED_VALUE"""),"")</f>
        <v/>
      </c>
      <c r="U116" t="str">
        <f>IFERROR(__xludf.DUMMYFUNCTION("""COMPUTED_VALUE"""),"")</f>
        <v/>
      </c>
      <c r="V116" t="str">
        <f>IFERROR(__xludf.DUMMYFUNCTION("""COMPUTED_VALUE"""),"")</f>
        <v/>
      </c>
      <c r="W116" t="str">
        <f>IFERROR(__xludf.DUMMYFUNCTION("""COMPUTED_VALUE"""),"")</f>
        <v/>
      </c>
      <c r="X116" t="str">
        <f>IFERROR(__xludf.DUMMYFUNCTION("""COMPUTED_VALUE"""),"")</f>
        <v/>
      </c>
      <c r="Y116" t="str">
        <f>IFERROR(__xludf.DUMMYFUNCTION("""COMPUTED_VALUE"""),"")</f>
        <v/>
      </c>
      <c r="Z116" t="str">
        <f>IFERROR(__xludf.DUMMYFUNCTION("""COMPUTED_VALUE"""),"")</f>
        <v/>
      </c>
      <c r="AA116" t="str">
        <f>IFERROR(__xludf.DUMMYFUNCTION("""COMPUTED_VALUE"""),"")</f>
        <v/>
      </c>
      <c r="AB116" t="str">
        <f>IFERROR(__xludf.DUMMYFUNCTION("""COMPUTED_VALUE"""),"")</f>
        <v/>
      </c>
      <c r="AC116" t="str">
        <f>IFERROR(__xludf.DUMMYFUNCTION("""COMPUTED_VALUE"""),"")</f>
        <v/>
      </c>
      <c r="AD116" t="str">
        <f>IFERROR(__xludf.DUMMYFUNCTION("""COMPUTED_VALUE"""),"")</f>
        <v/>
      </c>
      <c r="AE116" t="str">
        <f>IFERROR(__xludf.DUMMYFUNCTION("""COMPUTED_VALUE"""),"")</f>
        <v/>
      </c>
      <c r="AF116" t="str">
        <f>IFERROR(__xludf.DUMMYFUNCTION("""COMPUTED_VALUE"""),"")</f>
        <v/>
      </c>
      <c r="AG116" t="str">
        <f>IFERROR(__xludf.DUMMYFUNCTION("""COMPUTED_VALUE"""),"")</f>
        <v/>
      </c>
      <c r="AH116" t="str">
        <f>IFERROR(__xludf.DUMMYFUNCTION("""COMPUTED_VALUE"""),"")</f>
        <v/>
      </c>
      <c r="AI116" t="str">
        <f>IFERROR(__xludf.DUMMYFUNCTION("""COMPUTED_VALUE"""),"")</f>
        <v/>
      </c>
      <c r="AJ116" t="str">
        <f>IFERROR(__xludf.DUMMYFUNCTION("""COMPUTED_VALUE"""),"")</f>
        <v/>
      </c>
      <c r="AK116" s="3" t="str">
        <f>IFERROR(__xludf.DUMMYFUNCTION("""COMPUTED_VALUE"""),"")</f>
        <v/>
      </c>
    </row>
    <row r="117">
      <c r="A117" t="str">
        <f>IFERROR(__xludf.DUMMYFUNCTION("""COMPUTED_VALUE"""),"")</f>
        <v/>
      </c>
      <c r="B117" t="str">
        <f>IFERROR(__xludf.DUMMYFUNCTION("""COMPUTED_VALUE"""),"")</f>
        <v/>
      </c>
      <c r="C117" t="str">
        <f>IFERROR(__xludf.DUMMYFUNCTION("""COMPUTED_VALUE"""),"")</f>
        <v/>
      </c>
      <c r="D117" t="str">
        <f>IFERROR(__xludf.DUMMYFUNCTION("""COMPUTED_VALUE"""),"")</f>
        <v/>
      </c>
      <c r="E117" t="str">
        <f>IFERROR(__xludf.DUMMYFUNCTION("""COMPUTED_VALUE"""),"")</f>
        <v/>
      </c>
      <c r="F117" t="str">
        <f>IFERROR(__xludf.DUMMYFUNCTION("""COMPUTED_VALUE"""),"")</f>
        <v/>
      </c>
      <c r="G117" t="str">
        <f>IFERROR(__xludf.DUMMYFUNCTION("""COMPUTED_VALUE"""),"")</f>
        <v/>
      </c>
      <c r="H117" t="str">
        <f>IFERROR(__xludf.DUMMYFUNCTION("""COMPUTED_VALUE"""),"")</f>
        <v/>
      </c>
      <c r="I117" t="str">
        <f>IFERROR(__xludf.DUMMYFUNCTION("""COMPUTED_VALUE"""),"")</f>
        <v/>
      </c>
      <c r="J117" t="str">
        <f>IFERROR(__xludf.DUMMYFUNCTION("""COMPUTED_VALUE"""),"")</f>
        <v/>
      </c>
      <c r="K117" t="str">
        <f>IFERROR(__xludf.DUMMYFUNCTION("""COMPUTED_VALUE"""),"")</f>
        <v/>
      </c>
      <c r="L117" t="str">
        <f>IFERROR(__xludf.DUMMYFUNCTION("""COMPUTED_VALUE"""),"")</f>
        <v/>
      </c>
      <c r="M117" t="str">
        <f>IFERROR(__xludf.DUMMYFUNCTION("""COMPUTED_VALUE"""),"")</f>
        <v/>
      </c>
      <c r="N117" t="str">
        <f>IFERROR(__xludf.DUMMYFUNCTION("""COMPUTED_VALUE"""),"")</f>
        <v/>
      </c>
      <c r="O117" t="str">
        <f>IFERROR(__xludf.DUMMYFUNCTION("""COMPUTED_VALUE"""),"")</f>
        <v/>
      </c>
      <c r="P117" t="str">
        <f>IFERROR(__xludf.DUMMYFUNCTION("""COMPUTED_VALUE"""),"")</f>
        <v/>
      </c>
      <c r="Q117" t="str">
        <f>IFERROR(__xludf.DUMMYFUNCTION("""COMPUTED_VALUE"""),"")</f>
        <v/>
      </c>
      <c r="R117" t="str">
        <f>IFERROR(__xludf.DUMMYFUNCTION("""COMPUTED_VALUE"""),"")</f>
        <v/>
      </c>
      <c r="S117" t="str">
        <f>IFERROR(__xludf.DUMMYFUNCTION("""COMPUTED_VALUE"""),"")</f>
        <v/>
      </c>
      <c r="T117" t="str">
        <f>IFERROR(__xludf.DUMMYFUNCTION("""COMPUTED_VALUE"""),"")</f>
        <v/>
      </c>
      <c r="U117" t="str">
        <f>IFERROR(__xludf.DUMMYFUNCTION("""COMPUTED_VALUE"""),"")</f>
        <v/>
      </c>
      <c r="V117" t="str">
        <f>IFERROR(__xludf.DUMMYFUNCTION("""COMPUTED_VALUE"""),"")</f>
        <v/>
      </c>
      <c r="W117" t="str">
        <f>IFERROR(__xludf.DUMMYFUNCTION("""COMPUTED_VALUE"""),"")</f>
        <v/>
      </c>
      <c r="X117" t="str">
        <f>IFERROR(__xludf.DUMMYFUNCTION("""COMPUTED_VALUE"""),"")</f>
        <v/>
      </c>
      <c r="Y117" t="str">
        <f>IFERROR(__xludf.DUMMYFUNCTION("""COMPUTED_VALUE"""),"")</f>
        <v/>
      </c>
      <c r="Z117" t="str">
        <f>IFERROR(__xludf.DUMMYFUNCTION("""COMPUTED_VALUE"""),"")</f>
        <v/>
      </c>
      <c r="AA117" t="str">
        <f>IFERROR(__xludf.DUMMYFUNCTION("""COMPUTED_VALUE"""),"")</f>
        <v/>
      </c>
      <c r="AB117" t="str">
        <f>IFERROR(__xludf.DUMMYFUNCTION("""COMPUTED_VALUE"""),"")</f>
        <v/>
      </c>
      <c r="AC117" t="str">
        <f>IFERROR(__xludf.DUMMYFUNCTION("""COMPUTED_VALUE"""),"")</f>
        <v/>
      </c>
      <c r="AD117" t="str">
        <f>IFERROR(__xludf.DUMMYFUNCTION("""COMPUTED_VALUE"""),"")</f>
        <v/>
      </c>
      <c r="AE117" t="str">
        <f>IFERROR(__xludf.DUMMYFUNCTION("""COMPUTED_VALUE"""),"")</f>
        <v/>
      </c>
      <c r="AF117" t="str">
        <f>IFERROR(__xludf.DUMMYFUNCTION("""COMPUTED_VALUE"""),"")</f>
        <v/>
      </c>
      <c r="AG117" t="str">
        <f>IFERROR(__xludf.DUMMYFUNCTION("""COMPUTED_VALUE"""),"")</f>
        <v/>
      </c>
      <c r="AH117" t="str">
        <f>IFERROR(__xludf.DUMMYFUNCTION("""COMPUTED_VALUE"""),"")</f>
        <v/>
      </c>
      <c r="AI117" t="str">
        <f>IFERROR(__xludf.DUMMYFUNCTION("""COMPUTED_VALUE"""),"")</f>
        <v/>
      </c>
      <c r="AJ117" t="str">
        <f>IFERROR(__xludf.DUMMYFUNCTION("""COMPUTED_VALUE"""),"")</f>
        <v/>
      </c>
      <c r="AK117" s="3" t="str">
        <f>IFERROR(__xludf.DUMMYFUNCTION("""COMPUTED_VALUE"""),"")</f>
        <v/>
      </c>
    </row>
    <row r="118">
      <c r="AK118" s="3"/>
    </row>
    <row r="119">
      <c r="AK119" s="3"/>
    </row>
    <row r="120">
      <c r="AK120" s="3"/>
    </row>
    <row r="121">
      <c r="AK121" s="3"/>
    </row>
    <row r="122">
      <c r="AK122" s="3"/>
    </row>
    <row r="123">
      <c r="AK123" s="3"/>
    </row>
    <row r="124">
      <c r="AK124" s="3"/>
    </row>
    <row r="125">
      <c r="AK125" s="3"/>
    </row>
    <row r="126">
      <c r="AK126" s="3"/>
    </row>
    <row r="127">
      <c r="AK127" s="3"/>
    </row>
    <row r="128">
      <c r="AK128" s="3"/>
    </row>
    <row r="129">
      <c r="AK129" s="3"/>
    </row>
    <row r="130">
      <c r="AK130" s="3"/>
    </row>
    <row r="131">
      <c r="AK131" s="3"/>
    </row>
    <row r="132">
      <c r="AK132" s="3"/>
    </row>
    <row r="133">
      <c r="AK133" s="3"/>
    </row>
    <row r="134">
      <c r="AK134" s="3"/>
    </row>
    <row r="135">
      <c r="AK135" s="3"/>
    </row>
    <row r="136">
      <c r="AK136" s="3"/>
    </row>
    <row r="137">
      <c r="AK137" s="3"/>
    </row>
    <row r="138">
      <c r="AK138" s="3"/>
    </row>
    <row r="139">
      <c r="AK139" s="3"/>
    </row>
    <row r="140">
      <c r="AK140" s="3"/>
    </row>
    <row r="141">
      <c r="AK141" s="3"/>
    </row>
    <row r="142">
      <c r="AK142" s="3"/>
    </row>
    <row r="143">
      <c r="AK143" s="3"/>
    </row>
    <row r="144">
      <c r="AK144" s="3"/>
    </row>
    <row r="145">
      <c r="AK145" s="3"/>
    </row>
    <row r="146">
      <c r="AK146" s="3"/>
    </row>
    <row r="147">
      <c r="AK147" s="3"/>
    </row>
    <row r="148">
      <c r="AK148" s="3"/>
    </row>
    <row r="149">
      <c r="AK149" s="3"/>
    </row>
    <row r="150">
      <c r="AK150" s="3"/>
    </row>
    <row r="151">
      <c r="AK151" s="3"/>
    </row>
    <row r="152">
      <c r="AK152" s="3"/>
    </row>
    <row r="153">
      <c r="AK153" s="3"/>
    </row>
    <row r="154">
      <c r="AK154" s="3"/>
    </row>
    <row r="155">
      <c r="AK155" s="3"/>
    </row>
    <row r="156">
      <c r="AK156" s="3"/>
    </row>
    <row r="157">
      <c r="AK157" s="3"/>
    </row>
    <row r="158">
      <c r="AK158" s="3"/>
    </row>
    <row r="159">
      <c r="AK159" s="3"/>
    </row>
    <row r="160">
      <c r="AK160" s="3"/>
    </row>
    <row r="161">
      <c r="AK161" s="3"/>
    </row>
    <row r="162">
      <c r="AK162" s="3"/>
    </row>
    <row r="163">
      <c r="AK163" s="3"/>
    </row>
    <row r="164">
      <c r="AK164" s="3"/>
    </row>
    <row r="165">
      <c r="AK165" s="3"/>
    </row>
    <row r="166">
      <c r="AK166" s="3"/>
    </row>
    <row r="167">
      <c r="AK167" s="3"/>
    </row>
    <row r="168">
      <c r="AK168" s="3"/>
    </row>
    <row r="169">
      <c r="AK169" s="3"/>
    </row>
    <row r="170">
      <c r="AK170" s="3"/>
    </row>
    <row r="171">
      <c r="AK171" s="3"/>
    </row>
    <row r="172">
      <c r="AK172" s="3"/>
    </row>
    <row r="173">
      <c r="AK173" s="3"/>
    </row>
    <row r="174">
      <c r="AK174" s="3"/>
    </row>
    <row r="175">
      <c r="AK175" s="3"/>
    </row>
    <row r="176">
      <c r="AK176" s="3"/>
    </row>
    <row r="177">
      <c r="AK177" s="3"/>
    </row>
    <row r="178">
      <c r="AK178" s="3"/>
    </row>
    <row r="179">
      <c r="AK179" s="3"/>
    </row>
    <row r="180">
      <c r="AK180" s="3"/>
    </row>
    <row r="181">
      <c r="AK181" s="3"/>
    </row>
    <row r="182">
      <c r="AK182" s="3"/>
    </row>
    <row r="183">
      <c r="AK183" s="3"/>
    </row>
    <row r="184">
      <c r="AK184" s="3"/>
    </row>
    <row r="185">
      <c r="AK185" s="3"/>
    </row>
    <row r="186">
      <c r="AK186" s="3"/>
    </row>
    <row r="187">
      <c r="AK187" s="3"/>
    </row>
    <row r="188">
      <c r="AK188" s="3"/>
    </row>
    <row r="189">
      <c r="AK189" s="3"/>
    </row>
    <row r="190">
      <c r="AK190" s="3"/>
    </row>
    <row r="191">
      <c r="AK191" s="3"/>
    </row>
    <row r="192">
      <c r="AK192" s="3"/>
    </row>
    <row r="193">
      <c r="AK193" s="3"/>
    </row>
    <row r="194">
      <c r="AK194" s="3"/>
    </row>
    <row r="195">
      <c r="AK195" s="3"/>
    </row>
    <row r="196">
      <c r="AK196" s="3"/>
    </row>
    <row r="197">
      <c r="AK197" s="3"/>
    </row>
    <row r="198">
      <c r="AK198" s="3"/>
    </row>
    <row r="199">
      <c r="AK199" s="3"/>
    </row>
    <row r="200">
      <c r="AK200" s="3"/>
    </row>
    <row r="201">
      <c r="AK201" s="3"/>
    </row>
    <row r="202">
      <c r="AK202" s="3"/>
    </row>
    <row r="203">
      <c r="AK203" s="3"/>
    </row>
    <row r="204">
      <c r="AK204" s="3"/>
    </row>
    <row r="205">
      <c r="AK205" s="3"/>
    </row>
    <row r="206">
      <c r="AK206" s="3"/>
    </row>
    <row r="207">
      <c r="AK207" s="3"/>
    </row>
    <row r="208">
      <c r="AK208" s="3"/>
    </row>
    <row r="209">
      <c r="AK209" s="3"/>
    </row>
    <row r="210">
      <c r="AK210" s="3"/>
    </row>
    <row r="211">
      <c r="AK211" s="3"/>
    </row>
    <row r="212">
      <c r="AK212" s="3"/>
    </row>
    <row r="213">
      <c r="AK213" s="3"/>
    </row>
    <row r="214">
      <c r="AK214" s="3"/>
    </row>
    <row r="215">
      <c r="AK215" s="3"/>
    </row>
    <row r="216">
      <c r="AK216" s="3"/>
    </row>
    <row r="217">
      <c r="AK217" s="3"/>
    </row>
    <row r="218">
      <c r="AK218" s="3"/>
    </row>
    <row r="219">
      <c r="AK219" s="3"/>
    </row>
    <row r="220">
      <c r="AK220" s="3"/>
    </row>
    <row r="221">
      <c r="AK221" s="3"/>
    </row>
    <row r="222">
      <c r="AK222" s="3"/>
    </row>
    <row r="223">
      <c r="AK223" s="3"/>
    </row>
    <row r="224">
      <c r="AK224" s="3"/>
    </row>
    <row r="225">
      <c r="AK225" s="3"/>
    </row>
    <row r="226">
      <c r="AK226" s="3"/>
    </row>
    <row r="227">
      <c r="AK227" s="3"/>
    </row>
    <row r="228">
      <c r="AK228" s="3"/>
    </row>
    <row r="229">
      <c r="AK229" s="3"/>
    </row>
    <row r="230">
      <c r="AK230" s="3"/>
    </row>
    <row r="231">
      <c r="AK231" s="3"/>
    </row>
    <row r="232">
      <c r="AK232" s="3"/>
    </row>
    <row r="233">
      <c r="AK233" s="3"/>
    </row>
    <row r="234">
      <c r="AK234" s="3"/>
    </row>
    <row r="235">
      <c r="AK235" s="3"/>
    </row>
    <row r="236">
      <c r="AK236" s="3"/>
    </row>
    <row r="237">
      <c r="AK237" s="3"/>
    </row>
    <row r="238">
      <c r="AK238" s="3"/>
    </row>
    <row r="239">
      <c r="AK239" s="3"/>
    </row>
    <row r="240">
      <c r="AK240" s="3"/>
    </row>
    <row r="241">
      <c r="AK241" s="3"/>
    </row>
    <row r="242">
      <c r="AK242" s="3"/>
    </row>
    <row r="243">
      <c r="AK243" s="3"/>
    </row>
    <row r="244">
      <c r="AK244" s="3"/>
    </row>
    <row r="245">
      <c r="AK245" s="3"/>
    </row>
    <row r="246">
      <c r="AK246" s="3"/>
    </row>
    <row r="247">
      <c r="AK247" s="3"/>
    </row>
    <row r="248">
      <c r="AK248" s="3"/>
    </row>
    <row r="249">
      <c r="AK249" s="3"/>
    </row>
    <row r="250">
      <c r="AK250" s="3"/>
    </row>
    <row r="251">
      <c r="AK251" s="3"/>
    </row>
    <row r="252">
      <c r="AK252" s="3"/>
    </row>
    <row r="253">
      <c r="AK253" s="3"/>
    </row>
    <row r="254">
      <c r="AK254" s="3"/>
    </row>
    <row r="255">
      <c r="AK255" s="3"/>
    </row>
    <row r="256">
      <c r="AK256" s="3"/>
    </row>
    <row r="257">
      <c r="AK257" s="3"/>
    </row>
    <row r="258">
      <c r="AK258" s="3"/>
    </row>
    <row r="259">
      <c r="AK259" s="3"/>
    </row>
    <row r="260">
      <c r="AK260" s="3"/>
    </row>
    <row r="261">
      <c r="AK261" s="3"/>
    </row>
    <row r="262">
      <c r="AK262" s="3"/>
    </row>
    <row r="263">
      <c r="AK263" s="3"/>
    </row>
    <row r="264">
      <c r="AK264" s="3"/>
    </row>
    <row r="265">
      <c r="AK265" s="3"/>
    </row>
    <row r="266">
      <c r="AK266" s="3"/>
    </row>
    <row r="267">
      <c r="AK267" s="3"/>
    </row>
    <row r="268">
      <c r="AK268" s="3"/>
    </row>
    <row r="269">
      <c r="AK269" s="3"/>
    </row>
    <row r="270">
      <c r="AK270" s="3"/>
    </row>
    <row r="271">
      <c r="AK271" s="3"/>
    </row>
    <row r="272">
      <c r="AK272" s="3"/>
    </row>
    <row r="273">
      <c r="AK273" s="3"/>
    </row>
    <row r="274">
      <c r="AK274" s="3"/>
    </row>
    <row r="275">
      <c r="AK275" s="3"/>
    </row>
    <row r="276">
      <c r="AK276" s="3"/>
    </row>
    <row r="277">
      <c r="AK277" s="3"/>
    </row>
    <row r="278">
      <c r="AK278" s="3"/>
    </row>
    <row r="279">
      <c r="AK279" s="3"/>
    </row>
    <row r="280">
      <c r="AK280" s="3"/>
    </row>
    <row r="281">
      <c r="AK281" s="3"/>
    </row>
    <row r="282">
      <c r="AK282" s="3"/>
    </row>
    <row r="283">
      <c r="AK283" s="3"/>
    </row>
    <row r="284">
      <c r="AK284" s="3"/>
    </row>
    <row r="285">
      <c r="AK285" s="3"/>
    </row>
    <row r="286">
      <c r="AK286" s="3"/>
    </row>
    <row r="287">
      <c r="AK287" s="3"/>
    </row>
    <row r="288">
      <c r="AK288" s="3"/>
    </row>
    <row r="289">
      <c r="AK289" s="3"/>
    </row>
    <row r="290">
      <c r="AK290" s="3"/>
    </row>
    <row r="291">
      <c r="AK291" s="3"/>
    </row>
    <row r="292">
      <c r="AK292" s="3"/>
    </row>
    <row r="293">
      <c r="AK293" s="3"/>
    </row>
    <row r="294">
      <c r="AK294" s="3"/>
    </row>
    <row r="295">
      <c r="AK295" s="3"/>
    </row>
    <row r="296">
      <c r="AK296" s="3"/>
    </row>
    <row r="297">
      <c r="AK297" s="3"/>
    </row>
    <row r="298">
      <c r="AK298" s="3"/>
    </row>
    <row r="299">
      <c r="AK299" s="3"/>
    </row>
    <row r="300">
      <c r="AK300" s="3"/>
    </row>
    <row r="301">
      <c r="AK301" s="3"/>
    </row>
    <row r="302">
      <c r="AK302" s="3"/>
    </row>
    <row r="303">
      <c r="AK303" s="3"/>
    </row>
    <row r="304">
      <c r="AK304" s="3"/>
    </row>
    <row r="305">
      <c r="AK305" s="3"/>
    </row>
    <row r="306">
      <c r="AK306" s="3"/>
    </row>
    <row r="307">
      <c r="AK307" s="3"/>
    </row>
    <row r="308">
      <c r="AK308" s="3"/>
    </row>
    <row r="309">
      <c r="AK309" s="3"/>
    </row>
    <row r="310">
      <c r="AK310" s="3"/>
    </row>
    <row r="311">
      <c r="AK311" s="3"/>
    </row>
    <row r="312">
      <c r="AK312" s="3"/>
    </row>
    <row r="313">
      <c r="AK313" s="3"/>
    </row>
    <row r="314">
      <c r="AK314" s="3"/>
    </row>
    <row r="315">
      <c r="AK315" s="3"/>
    </row>
    <row r="316">
      <c r="AK316" s="3"/>
    </row>
    <row r="317">
      <c r="AK317" s="3"/>
    </row>
    <row r="318">
      <c r="AK318" s="3"/>
    </row>
    <row r="319">
      <c r="AK319" s="3"/>
    </row>
    <row r="320">
      <c r="AK320" s="3"/>
    </row>
    <row r="321">
      <c r="AK321" s="3"/>
    </row>
    <row r="322">
      <c r="AK322" s="3"/>
    </row>
    <row r="323">
      <c r="AK323" s="3"/>
    </row>
    <row r="324">
      <c r="AK324" s="3"/>
    </row>
    <row r="325">
      <c r="AK325" s="3"/>
    </row>
    <row r="326">
      <c r="AK326" s="3"/>
    </row>
    <row r="327">
      <c r="AK327" s="3"/>
    </row>
    <row r="328">
      <c r="AK328" s="3"/>
    </row>
    <row r="329">
      <c r="AK329" s="3"/>
    </row>
    <row r="330">
      <c r="AK330" s="3"/>
    </row>
    <row r="331">
      <c r="AK331" s="3"/>
    </row>
    <row r="332">
      <c r="AK332" s="3"/>
    </row>
    <row r="333">
      <c r="AK333" s="3"/>
    </row>
    <row r="334">
      <c r="AK334" s="3"/>
    </row>
    <row r="335">
      <c r="AK335" s="3"/>
    </row>
    <row r="336">
      <c r="AK336" s="3"/>
    </row>
    <row r="337">
      <c r="AK337" s="3"/>
    </row>
    <row r="338">
      <c r="AK338" s="3"/>
    </row>
    <row r="339">
      <c r="AK339" s="3"/>
    </row>
    <row r="340">
      <c r="AK340" s="3"/>
    </row>
    <row r="341">
      <c r="AK341" s="3"/>
    </row>
    <row r="342">
      <c r="AK342" s="3"/>
    </row>
    <row r="343">
      <c r="AK343" s="3"/>
    </row>
    <row r="344">
      <c r="AK344" s="3"/>
    </row>
    <row r="345">
      <c r="AK345" s="3"/>
    </row>
    <row r="346">
      <c r="AK346" s="3"/>
    </row>
    <row r="347">
      <c r="AK347" s="3"/>
    </row>
    <row r="348">
      <c r="AK348" s="3"/>
    </row>
    <row r="349">
      <c r="AK349" s="3"/>
    </row>
    <row r="350">
      <c r="AK350" s="3"/>
    </row>
    <row r="351">
      <c r="AK351" s="3"/>
    </row>
    <row r="352">
      <c r="AK352" s="3"/>
    </row>
    <row r="353">
      <c r="AK353" s="3"/>
    </row>
    <row r="354">
      <c r="AK354" s="3"/>
    </row>
    <row r="355">
      <c r="AK355" s="3"/>
    </row>
    <row r="356">
      <c r="AK356" s="3"/>
    </row>
    <row r="357">
      <c r="AK357" s="3"/>
    </row>
    <row r="358">
      <c r="AK358" s="3"/>
    </row>
    <row r="359">
      <c r="AK359" s="3"/>
    </row>
    <row r="360">
      <c r="AK360" s="3"/>
    </row>
    <row r="361">
      <c r="AK361" s="3"/>
    </row>
    <row r="362">
      <c r="AK362" s="3"/>
    </row>
    <row r="363">
      <c r="AK363" s="3"/>
    </row>
    <row r="364">
      <c r="AK364" s="3"/>
    </row>
    <row r="365">
      <c r="AK365" s="3"/>
    </row>
    <row r="366">
      <c r="AK366" s="3"/>
    </row>
    <row r="367">
      <c r="AK367" s="3"/>
    </row>
    <row r="368">
      <c r="AK368" s="3"/>
    </row>
    <row r="369">
      <c r="AK369" s="3"/>
    </row>
    <row r="370">
      <c r="AK370" s="3"/>
    </row>
    <row r="371">
      <c r="AK371" s="3"/>
    </row>
    <row r="372">
      <c r="AK372" s="3"/>
    </row>
    <row r="373">
      <c r="AK373" s="3"/>
    </row>
    <row r="374">
      <c r="AK374" s="3"/>
    </row>
    <row r="375">
      <c r="AK375" s="3"/>
    </row>
    <row r="376">
      <c r="AK376" s="3"/>
    </row>
    <row r="377">
      <c r="AK377" s="3"/>
    </row>
    <row r="378">
      <c r="AK378" s="3"/>
    </row>
    <row r="379">
      <c r="AK379" s="3"/>
    </row>
    <row r="380">
      <c r="AK380" s="3"/>
    </row>
    <row r="381">
      <c r="AK381" s="3"/>
    </row>
    <row r="382">
      <c r="AK382" s="3"/>
    </row>
    <row r="383">
      <c r="AK383" s="3"/>
    </row>
    <row r="384">
      <c r="AK384" s="3"/>
    </row>
    <row r="385">
      <c r="AK385" s="3"/>
    </row>
    <row r="386">
      <c r="AK386" s="3"/>
    </row>
    <row r="387">
      <c r="AK387" s="3"/>
    </row>
    <row r="388">
      <c r="AK388" s="3"/>
    </row>
    <row r="389">
      <c r="AK389" s="3"/>
    </row>
    <row r="390">
      <c r="AK390" s="3"/>
    </row>
    <row r="391">
      <c r="AK391" s="3"/>
    </row>
    <row r="392">
      <c r="AK392" s="3"/>
    </row>
    <row r="393">
      <c r="AK393" s="3"/>
    </row>
    <row r="394">
      <c r="AK394" s="3"/>
    </row>
    <row r="395">
      <c r="AK395" s="3"/>
    </row>
    <row r="396">
      <c r="AK396" s="3"/>
    </row>
    <row r="397">
      <c r="AK397" s="3"/>
    </row>
    <row r="398">
      <c r="AK398" s="3"/>
    </row>
    <row r="399">
      <c r="AK399" s="3"/>
    </row>
    <row r="400">
      <c r="AK400" s="3"/>
    </row>
    <row r="401">
      <c r="AK401" s="3"/>
    </row>
    <row r="402">
      <c r="AK402" s="3"/>
    </row>
    <row r="403">
      <c r="AK403" s="3"/>
    </row>
    <row r="404">
      <c r="AK404" s="3"/>
    </row>
    <row r="405">
      <c r="AK405" s="3"/>
    </row>
    <row r="406">
      <c r="AK406" s="3"/>
    </row>
    <row r="407">
      <c r="AK407" s="3"/>
    </row>
    <row r="408">
      <c r="AK408" s="3"/>
    </row>
    <row r="409">
      <c r="AK409" s="3"/>
    </row>
    <row r="410">
      <c r="AK410" s="3"/>
    </row>
    <row r="411">
      <c r="AK411" s="3"/>
    </row>
    <row r="412">
      <c r="AK412" s="3"/>
    </row>
    <row r="413">
      <c r="AK413" s="3"/>
    </row>
    <row r="414">
      <c r="AK414" s="3"/>
    </row>
    <row r="415">
      <c r="AK415" s="3"/>
    </row>
    <row r="416">
      <c r="AK416" s="3"/>
    </row>
    <row r="417">
      <c r="AK417" s="3"/>
    </row>
    <row r="418">
      <c r="AK418" s="3"/>
    </row>
    <row r="419">
      <c r="AK419" s="3"/>
    </row>
    <row r="420">
      <c r="AK420" s="3"/>
    </row>
    <row r="421">
      <c r="AK421" s="3"/>
    </row>
    <row r="422">
      <c r="AK422" s="3"/>
    </row>
    <row r="423">
      <c r="AK423" s="3"/>
    </row>
    <row r="424">
      <c r="AK424" s="3"/>
    </row>
    <row r="425">
      <c r="AK425" s="3"/>
    </row>
    <row r="426">
      <c r="AK426" s="3"/>
    </row>
    <row r="427">
      <c r="AK427" s="3"/>
    </row>
    <row r="428">
      <c r="AK428" s="3"/>
    </row>
    <row r="429">
      <c r="AK429" s="3"/>
    </row>
    <row r="430">
      <c r="AK430" s="3"/>
    </row>
    <row r="431">
      <c r="AK431" s="3"/>
    </row>
    <row r="432">
      <c r="AK432" s="3"/>
    </row>
    <row r="433">
      <c r="AK433" s="3"/>
    </row>
    <row r="434">
      <c r="AK434" s="3"/>
    </row>
    <row r="435">
      <c r="AK435" s="3"/>
    </row>
    <row r="436">
      <c r="AK436" s="3"/>
    </row>
    <row r="437">
      <c r="AK437" s="3"/>
    </row>
    <row r="438">
      <c r="AK438" s="3"/>
    </row>
    <row r="439">
      <c r="AK439" s="3"/>
    </row>
    <row r="440">
      <c r="AK440" s="3"/>
    </row>
    <row r="441">
      <c r="AK441" s="3"/>
    </row>
    <row r="442">
      <c r="AK442" s="3"/>
    </row>
    <row r="443">
      <c r="AK443" s="3"/>
    </row>
    <row r="444">
      <c r="AK444" s="3"/>
    </row>
    <row r="445">
      <c r="AK445" s="3"/>
    </row>
    <row r="446">
      <c r="AK446" s="3"/>
    </row>
    <row r="447">
      <c r="AK447" s="3"/>
    </row>
    <row r="448">
      <c r="AK448" s="3"/>
    </row>
    <row r="449">
      <c r="AK449" s="3"/>
    </row>
    <row r="450">
      <c r="AK450" s="3"/>
    </row>
    <row r="451">
      <c r="AK451" s="3"/>
    </row>
    <row r="452">
      <c r="AK452" s="3"/>
    </row>
    <row r="453">
      <c r="AK453" s="3"/>
    </row>
    <row r="454">
      <c r="AK454" s="3"/>
    </row>
    <row r="455">
      <c r="AK455" s="3"/>
    </row>
    <row r="456">
      <c r="AK456" s="3"/>
    </row>
    <row r="457">
      <c r="AK457" s="3"/>
    </row>
    <row r="458">
      <c r="AK458" s="3"/>
    </row>
    <row r="459">
      <c r="AK459" s="3"/>
    </row>
    <row r="460">
      <c r="AK460" s="3"/>
    </row>
    <row r="461">
      <c r="AK461" s="3"/>
    </row>
    <row r="462">
      <c r="AK462" s="3"/>
    </row>
    <row r="463">
      <c r="AK463" s="3"/>
    </row>
    <row r="464">
      <c r="AK464" s="3"/>
    </row>
    <row r="465">
      <c r="AK465" s="3"/>
    </row>
    <row r="466">
      <c r="AK466" s="3"/>
    </row>
    <row r="467">
      <c r="AK467" s="3"/>
    </row>
    <row r="468">
      <c r="AK468" s="3"/>
    </row>
    <row r="469">
      <c r="AK469" s="3"/>
    </row>
    <row r="470">
      <c r="AK470" s="3"/>
    </row>
    <row r="471">
      <c r="AK471" s="3"/>
    </row>
    <row r="472">
      <c r="AK472" s="3"/>
    </row>
    <row r="473">
      <c r="AK473" s="3"/>
    </row>
    <row r="474">
      <c r="AK474" s="3"/>
    </row>
    <row r="475">
      <c r="AK475" s="3"/>
    </row>
    <row r="476">
      <c r="AK476" s="3"/>
    </row>
    <row r="477">
      <c r="AK477" s="3"/>
    </row>
    <row r="478">
      <c r="AK478" s="3"/>
    </row>
    <row r="479">
      <c r="AK479" s="3"/>
    </row>
    <row r="480">
      <c r="AK480" s="3"/>
    </row>
    <row r="481">
      <c r="AK481" s="3"/>
    </row>
    <row r="482">
      <c r="AK482" s="3"/>
    </row>
    <row r="483">
      <c r="AK483" s="3"/>
    </row>
    <row r="484">
      <c r="AK484" s="3"/>
    </row>
    <row r="485">
      <c r="AK485" s="3"/>
    </row>
    <row r="486">
      <c r="AK486" s="3"/>
    </row>
    <row r="487">
      <c r="AK487" s="3"/>
    </row>
    <row r="488">
      <c r="AK488" s="3"/>
    </row>
    <row r="489">
      <c r="AK489" s="3"/>
    </row>
    <row r="490">
      <c r="AK490" s="3"/>
    </row>
    <row r="491">
      <c r="AK491" s="3"/>
    </row>
    <row r="492">
      <c r="AK492" s="3"/>
    </row>
    <row r="493">
      <c r="AK493" s="3"/>
    </row>
    <row r="494">
      <c r="AK494" s="3"/>
    </row>
    <row r="495">
      <c r="AK495" s="3"/>
    </row>
    <row r="496">
      <c r="AK496" s="3"/>
    </row>
    <row r="497">
      <c r="AK497" s="3"/>
    </row>
    <row r="498">
      <c r="AK498" s="3"/>
    </row>
    <row r="499">
      <c r="AK499" s="3"/>
    </row>
    <row r="500">
      <c r="AK500" s="3"/>
    </row>
    <row r="501">
      <c r="AK501" s="3"/>
    </row>
    <row r="502">
      <c r="AK502" s="3"/>
    </row>
    <row r="503">
      <c r="AK503" s="3"/>
    </row>
    <row r="504">
      <c r="AK504" s="3"/>
    </row>
    <row r="505">
      <c r="AK505" s="3"/>
    </row>
    <row r="506">
      <c r="AK506" s="3"/>
    </row>
    <row r="507">
      <c r="AK507" s="3"/>
    </row>
    <row r="508">
      <c r="AK508" s="3"/>
    </row>
    <row r="509">
      <c r="AK509" s="3"/>
    </row>
    <row r="510">
      <c r="AK510" s="3"/>
    </row>
    <row r="511">
      <c r="AK511" s="3"/>
    </row>
    <row r="512">
      <c r="AK512" s="3"/>
    </row>
    <row r="513">
      <c r="AK513" s="3"/>
    </row>
    <row r="514">
      <c r="AK514" s="3"/>
    </row>
    <row r="515">
      <c r="AK515" s="3"/>
    </row>
    <row r="516">
      <c r="AK516" s="3"/>
    </row>
    <row r="517">
      <c r="AK517" s="3"/>
    </row>
    <row r="518">
      <c r="AK518" s="3"/>
    </row>
    <row r="519">
      <c r="AK519" s="3"/>
    </row>
    <row r="520">
      <c r="AK520" s="3"/>
    </row>
    <row r="521">
      <c r="AK521" s="3"/>
    </row>
    <row r="522">
      <c r="AK522" s="3"/>
    </row>
    <row r="523">
      <c r="AK523" s="3"/>
    </row>
    <row r="524">
      <c r="AK524" s="3"/>
    </row>
    <row r="525">
      <c r="AK525" s="3"/>
    </row>
    <row r="526">
      <c r="AK526" s="3"/>
    </row>
    <row r="527">
      <c r="AK527" s="3"/>
    </row>
    <row r="528">
      <c r="AK528" s="3"/>
    </row>
    <row r="529">
      <c r="AK529" s="3"/>
    </row>
    <row r="530">
      <c r="AK530" s="3"/>
    </row>
    <row r="531">
      <c r="AK531" s="3"/>
    </row>
    <row r="532">
      <c r="AK532" s="3"/>
    </row>
    <row r="533">
      <c r="AK533" s="3"/>
    </row>
    <row r="534">
      <c r="AK534" s="3"/>
    </row>
    <row r="535">
      <c r="AK535" s="3"/>
    </row>
    <row r="536">
      <c r="AK536" s="3"/>
    </row>
    <row r="537">
      <c r="AK537" s="3"/>
    </row>
    <row r="538">
      <c r="AK538" s="3"/>
    </row>
    <row r="539">
      <c r="AK539" s="3"/>
    </row>
    <row r="540">
      <c r="AK540" s="3"/>
    </row>
    <row r="541">
      <c r="AK541" s="3"/>
    </row>
    <row r="542">
      <c r="AK542" s="3"/>
    </row>
    <row r="543">
      <c r="AK543" s="3"/>
    </row>
    <row r="544">
      <c r="AK544" s="3"/>
    </row>
    <row r="545">
      <c r="AK545" s="3"/>
    </row>
    <row r="546">
      <c r="AK546" s="3"/>
    </row>
    <row r="547">
      <c r="AK547" s="3"/>
    </row>
    <row r="548">
      <c r="AK548" s="3"/>
    </row>
    <row r="549">
      <c r="AK549" s="3"/>
    </row>
    <row r="550">
      <c r="AK550" s="3"/>
    </row>
    <row r="551">
      <c r="AK551" s="3"/>
    </row>
    <row r="552">
      <c r="AK552" s="3"/>
    </row>
    <row r="553">
      <c r="AK553" s="3"/>
    </row>
    <row r="554">
      <c r="AK554" s="3"/>
    </row>
    <row r="555">
      <c r="AK555" s="3"/>
    </row>
    <row r="556">
      <c r="AK556" s="3"/>
    </row>
    <row r="557">
      <c r="AK557" s="3"/>
    </row>
    <row r="558">
      <c r="AK558" s="3"/>
    </row>
    <row r="559">
      <c r="AK559" s="3"/>
    </row>
    <row r="560">
      <c r="AK560" s="3"/>
    </row>
    <row r="561">
      <c r="AK561" s="3"/>
    </row>
    <row r="562">
      <c r="AK562" s="3"/>
    </row>
    <row r="563">
      <c r="AK563" s="3"/>
    </row>
    <row r="564">
      <c r="AK564" s="3"/>
    </row>
    <row r="565">
      <c r="AK565" s="3"/>
    </row>
    <row r="566">
      <c r="AK566" s="3"/>
    </row>
    <row r="567">
      <c r="AK567" s="3"/>
    </row>
    <row r="568">
      <c r="AK568" s="3"/>
    </row>
    <row r="569">
      <c r="AK569" s="3"/>
    </row>
    <row r="570">
      <c r="AK570" s="3"/>
    </row>
    <row r="571">
      <c r="AK571" s="3"/>
    </row>
    <row r="572">
      <c r="AK572" s="3"/>
    </row>
    <row r="573">
      <c r="AK573" s="3"/>
    </row>
    <row r="574">
      <c r="AK574" s="3"/>
    </row>
    <row r="575">
      <c r="AK575" s="3"/>
    </row>
    <row r="576">
      <c r="AK576" s="3"/>
    </row>
    <row r="577">
      <c r="AK577" s="3"/>
    </row>
    <row r="578">
      <c r="AK578" s="3"/>
    </row>
    <row r="579">
      <c r="AK579" s="3"/>
    </row>
    <row r="580">
      <c r="AK580" s="3"/>
    </row>
    <row r="581">
      <c r="AK581" s="3"/>
    </row>
    <row r="582">
      <c r="AK582" s="3"/>
    </row>
    <row r="583">
      <c r="AK583" s="3"/>
    </row>
    <row r="584">
      <c r="AK584" s="3"/>
    </row>
    <row r="585">
      <c r="AK585" s="3"/>
    </row>
    <row r="586">
      <c r="AK586" s="3"/>
    </row>
    <row r="587">
      <c r="AK587" s="3"/>
    </row>
    <row r="588">
      <c r="AK588" s="3"/>
    </row>
    <row r="589">
      <c r="AK589" s="3"/>
    </row>
    <row r="590">
      <c r="AK590" s="3"/>
    </row>
    <row r="591">
      <c r="AK591" s="3"/>
    </row>
    <row r="592">
      <c r="AK592" s="3"/>
    </row>
    <row r="593">
      <c r="AK593" s="3"/>
    </row>
    <row r="594">
      <c r="AK594" s="3"/>
    </row>
    <row r="595">
      <c r="AK595" s="3"/>
    </row>
    <row r="596">
      <c r="AK596" s="3"/>
    </row>
    <row r="597">
      <c r="AK597" s="3"/>
    </row>
    <row r="598">
      <c r="AK598" s="3"/>
    </row>
    <row r="599">
      <c r="AK599" s="3"/>
    </row>
    <row r="600">
      <c r="AK600" s="3"/>
    </row>
    <row r="601">
      <c r="AK601" s="3"/>
    </row>
    <row r="602">
      <c r="AK602" s="3"/>
    </row>
    <row r="603">
      <c r="AK603" s="3"/>
    </row>
    <row r="604">
      <c r="AK604" s="3"/>
    </row>
    <row r="605">
      <c r="AK605" s="3"/>
    </row>
    <row r="606">
      <c r="AK606" s="3"/>
    </row>
    <row r="607">
      <c r="AK607" s="3"/>
    </row>
    <row r="608">
      <c r="AK608" s="3"/>
    </row>
    <row r="609">
      <c r="AK609" s="3"/>
    </row>
    <row r="610">
      <c r="AK610" s="3"/>
    </row>
    <row r="611">
      <c r="AK611" s="3"/>
    </row>
    <row r="612">
      <c r="AK612" s="3"/>
    </row>
    <row r="613">
      <c r="AK613" s="3"/>
    </row>
    <row r="614">
      <c r="AK614" s="3"/>
    </row>
    <row r="615">
      <c r="AK615" s="3"/>
    </row>
    <row r="616">
      <c r="AK616" s="3"/>
    </row>
    <row r="617">
      <c r="AK617" s="3"/>
    </row>
    <row r="618">
      <c r="AK618" s="3"/>
    </row>
    <row r="619">
      <c r="AK619" s="3"/>
    </row>
    <row r="620">
      <c r="AK620" s="3"/>
    </row>
    <row r="621">
      <c r="AK621" s="3"/>
    </row>
    <row r="622">
      <c r="AK622" s="3"/>
    </row>
    <row r="623">
      <c r="AK623" s="3"/>
    </row>
    <row r="624">
      <c r="AK624" s="3"/>
    </row>
    <row r="625">
      <c r="AK625" s="3"/>
    </row>
    <row r="626">
      <c r="AK626" s="3"/>
    </row>
    <row r="627">
      <c r="AK627" s="3"/>
    </row>
    <row r="628">
      <c r="AK628" s="3"/>
    </row>
    <row r="629">
      <c r="AK629" s="3"/>
    </row>
    <row r="630">
      <c r="AK630" s="3"/>
    </row>
    <row r="631">
      <c r="AK631" s="3"/>
    </row>
    <row r="632">
      <c r="AK632" s="3"/>
    </row>
    <row r="633">
      <c r="AK633" s="3"/>
    </row>
    <row r="634">
      <c r="AK634" s="3"/>
    </row>
    <row r="635">
      <c r="AK635" s="3"/>
    </row>
    <row r="636">
      <c r="AK636" s="3"/>
    </row>
    <row r="637">
      <c r="AK637" s="3"/>
    </row>
    <row r="638">
      <c r="AK638" s="3"/>
    </row>
    <row r="639">
      <c r="AK639" s="3"/>
    </row>
    <row r="640">
      <c r="AK640" s="3"/>
    </row>
    <row r="641">
      <c r="AK641" s="3"/>
    </row>
    <row r="642">
      <c r="AK642" s="3"/>
    </row>
    <row r="643">
      <c r="AK643" s="3"/>
    </row>
    <row r="644">
      <c r="AK644" s="3"/>
    </row>
    <row r="645">
      <c r="AK645" s="3"/>
    </row>
    <row r="646">
      <c r="AK646" s="3"/>
    </row>
    <row r="647">
      <c r="AK647" s="3"/>
    </row>
    <row r="648">
      <c r="AK648" s="3"/>
    </row>
    <row r="649">
      <c r="AK649" s="3"/>
    </row>
    <row r="650">
      <c r="AK650" s="3"/>
    </row>
    <row r="651">
      <c r="AK651" s="3"/>
    </row>
    <row r="652">
      <c r="AK652" s="3"/>
    </row>
    <row r="653">
      <c r="AK653" s="3"/>
    </row>
    <row r="654">
      <c r="AK654" s="3"/>
    </row>
    <row r="655">
      <c r="AK655" s="3"/>
    </row>
    <row r="656">
      <c r="AK656" s="3"/>
    </row>
    <row r="657">
      <c r="AK657" s="3"/>
    </row>
    <row r="658">
      <c r="AK658" s="3"/>
    </row>
    <row r="659">
      <c r="AK659" s="3"/>
    </row>
    <row r="660">
      <c r="AK660" s="3"/>
    </row>
    <row r="661">
      <c r="AK661" s="3"/>
    </row>
    <row r="662">
      <c r="AK662" s="3"/>
    </row>
    <row r="663">
      <c r="AK663" s="3"/>
    </row>
    <row r="664">
      <c r="AK664" s="3"/>
    </row>
    <row r="665">
      <c r="AK665" s="3"/>
    </row>
    <row r="666">
      <c r="AK666" s="3"/>
    </row>
    <row r="667">
      <c r="AK667" s="3"/>
    </row>
    <row r="668">
      <c r="AK668" s="3"/>
    </row>
    <row r="669">
      <c r="AK669" s="3"/>
    </row>
    <row r="670">
      <c r="AK670" s="3"/>
    </row>
    <row r="671">
      <c r="AK671" s="3"/>
    </row>
    <row r="672">
      <c r="AK672" s="3"/>
    </row>
    <row r="673">
      <c r="AK673" s="3"/>
    </row>
    <row r="674">
      <c r="AK674" s="3"/>
    </row>
    <row r="675">
      <c r="AK675" s="3"/>
    </row>
    <row r="676">
      <c r="AK676" s="3"/>
    </row>
    <row r="677">
      <c r="AK677" s="3"/>
    </row>
    <row r="678">
      <c r="AK678" s="3"/>
    </row>
    <row r="679">
      <c r="AK679" s="3"/>
    </row>
    <row r="680">
      <c r="AK680" s="3"/>
    </row>
    <row r="681">
      <c r="AK681" s="3"/>
    </row>
    <row r="682">
      <c r="AK682" s="3"/>
    </row>
    <row r="683">
      <c r="AK683" s="3"/>
    </row>
    <row r="684">
      <c r="AK684" s="3"/>
    </row>
    <row r="685">
      <c r="AK685" s="3"/>
    </row>
    <row r="686">
      <c r="AK686" s="3"/>
    </row>
    <row r="687">
      <c r="AK687" s="3"/>
    </row>
    <row r="688">
      <c r="AK688" s="3"/>
    </row>
    <row r="689">
      <c r="AK689" s="3"/>
    </row>
    <row r="690">
      <c r="AK690" s="3"/>
    </row>
    <row r="691">
      <c r="AK691" s="3"/>
    </row>
    <row r="692">
      <c r="AK692" s="3"/>
    </row>
    <row r="693">
      <c r="AK693" s="3"/>
    </row>
    <row r="694">
      <c r="AK694" s="3"/>
    </row>
    <row r="695">
      <c r="AK695" s="3"/>
    </row>
    <row r="696">
      <c r="AK696" s="3"/>
    </row>
    <row r="697">
      <c r="AK697" s="3"/>
    </row>
    <row r="698">
      <c r="AK698" s="3"/>
    </row>
    <row r="699">
      <c r="AK699" s="3"/>
    </row>
    <row r="700">
      <c r="AK700" s="3"/>
    </row>
    <row r="701">
      <c r="AK701" s="3"/>
    </row>
    <row r="702">
      <c r="AK702" s="3"/>
    </row>
    <row r="703">
      <c r="AK703" s="3"/>
    </row>
    <row r="704">
      <c r="AK704" s="3"/>
    </row>
    <row r="705">
      <c r="AK705" s="3"/>
    </row>
    <row r="706">
      <c r="AK706" s="3"/>
    </row>
    <row r="707">
      <c r="AK707" s="3"/>
    </row>
    <row r="708">
      <c r="AK708" s="3"/>
    </row>
    <row r="709">
      <c r="AK709" s="3"/>
    </row>
    <row r="710">
      <c r="AK710" s="3"/>
    </row>
    <row r="711">
      <c r="AK711" s="3"/>
    </row>
    <row r="712">
      <c r="AK712" s="3"/>
    </row>
    <row r="713">
      <c r="AK713" s="3"/>
    </row>
    <row r="714">
      <c r="AK714" s="3"/>
    </row>
    <row r="715">
      <c r="AK715" s="3"/>
    </row>
    <row r="716">
      <c r="AK716" s="3"/>
    </row>
    <row r="717">
      <c r="AK717" s="3"/>
    </row>
    <row r="718">
      <c r="AK718" s="3"/>
    </row>
    <row r="719">
      <c r="AK719" s="3"/>
    </row>
    <row r="720">
      <c r="AK720" s="3"/>
    </row>
    <row r="721">
      <c r="AK721" s="3"/>
    </row>
    <row r="722">
      <c r="AK722" s="3"/>
    </row>
    <row r="723">
      <c r="AK723" s="3"/>
    </row>
    <row r="724">
      <c r="AK724" s="3"/>
    </row>
    <row r="725">
      <c r="AK725" s="3"/>
    </row>
    <row r="726">
      <c r="AK726" s="3"/>
    </row>
    <row r="727">
      <c r="AK727" s="3"/>
    </row>
    <row r="728">
      <c r="AK728" s="3"/>
    </row>
    <row r="729">
      <c r="AK729" s="3"/>
    </row>
    <row r="730">
      <c r="AK730" s="3"/>
    </row>
    <row r="731">
      <c r="AK731" s="3"/>
    </row>
    <row r="732">
      <c r="AK732" s="3"/>
    </row>
    <row r="733">
      <c r="AK733" s="3"/>
    </row>
    <row r="734">
      <c r="AK734" s="3"/>
    </row>
    <row r="735">
      <c r="AK735" s="3"/>
    </row>
    <row r="736">
      <c r="AK736" s="3"/>
    </row>
    <row r="737">
      <c r="AK737" s="3"/>
    </row>
    <row r="738">
      <c r="AK738" s="3"/>
    </row>
    <row r="739">
      <c r="AK739" s="3"/>
    </row>
    <row r="740">
      <c r="AK740" s="3"/>
    </row>
    <row r="741">
      <c r="AK741" s="3"/>
    </row>
    <row r="742">
      <c r="AK742" s="3"/>
    </row>
    <row r="743">
      <c r="AK743" s="3"/>
    </row>
    <row r="744">
      <c r="AK744" s="3"/>
    </row>
    <row r="745">
      <c r="AK745" s="3"/>
    </row>
    <row r="746">
      <c r="AK746" s="3"/>
    </row>
    <row r="747">
      <c r="AK747" s="3"/>
    </row>
    <row r="748">
      <c r="AK748" s="3"/>
    </row>
    <row r="749">
      <c r="AK749" s="3"/>
    </row>
    <row r="750">
      <c r="AK750" s="3"/>
    </row>
    <row r="751">
      <c r="AK751" s="3"/>
    </row>
    <row r="752">
      <c r="AK752" s="3"/>
    </row>
    <row r="753">
      <c r="AK753" s="3"/>
    </row>
    <row r="754">
      <c r="AK754" s="3"/>
    </row>
    <row r="755">
      <c r="AK755" s="3"/>
    </row>
    <row r="756">
      <c r="AK756" s="3"/>
    </row>
    <row r="757">
      <c r="AK757" s="3"/>
    </row>
    <row r="758">
      <c r="AK758" s="3"/>
    </row>
    <row r="759">
      <c r="AK759" s="3"/>
    </row>
    <row r="760">
      <c r="AK760" s="3"/>
    </row>
    <row r="761">
      <c r="AK761" s="3"/>
    </row>
    <row r="762">
      <c r="AK762" s="3"/>
    </row>
    <row r="763">
      <c r="AK763" s="3"/>
    </row>
    <row r="764">
      <c r="AK764" s="3"/>
    </row>
    <row r="765">
      <c r="AK765" s="3"/>
    </row>
    <row r="766">
      <c r="AK766" s="3"/>
    </row>
    <row r="767">
      <c r="AK767" s="3"/>
    </row>
    <row r="768">
      <c r="AK768" s="3"/>
    </row>
    <row r="769">
      <c r="AK769" s="3"/>
    </row>
    <row r="770">
      <c r="AK770" s="3"/>
    </row>
    <row r="771">
      <c r="AK771" s="3"/>
    </row>
    <row r="772">
      <c r="AK772" s="3"/>
    </row>
    <row r="773">
      <c r="AK773" s="3"/>
    </row>
    <row r="774">
      <c r="AK774" s="3"/>
    </row>
    <row r="775">
      <c r="AK775" s="3"/>
    </row>
    <row r="776">
      <c r="AK776" s="3"/>
    </row>
    <row r="777">
      <c r="AK777" s="3"/>
    </row>
    <row r="778">
      <c r="AK778" s="3"/>
    </row>
    <row r="779">
      <c r="AK779" s="3"/>
    </row>
    <row r="780">
      <c r="AK780" s="3"/>
    </row>
    <row r="781">
      <c r="AK781" s="3"/>
    </row>
    <row r="782">
      <c r="AK782" s="3"/>
    </row>
    <row r="783">
      <c r="AK783" s="3"/>
    </row>
    <row r="784">
      <c r="AK784" s="3"/>
    </row>
    <row r="785">
      <c r="AK785" s="3"/>
    </row>
    <row r="786">
      <c r="AK786" s="3"/>
    </row>
    <row r="787">
      <c r="AK787" s="3"/>
    </row>
    <row r="788">
      <c r="AK788" s="3"/>
    </row>
    <row r="789">
      <c r="AK789" s="3"/>
    </row>
    <row r="790">
      <c r="AK790" s="3"/>
    </row>
    <row r="791">
      <c r="AK791" s="3"/>
    </row>
    <row r="792">
      <c r="AK792" s="3"/>
    </row>
    <row r="793">
      <c r="AK793" s="3"/>
    </row>
    <row r="794">
      <c r="AK794" s="3"/>
    </row>
    <row r="795">
      <c r="AK795" s="3"/>
    </row>
    <row r="796">
      <c r="AK796" s="3"/>
    </row>
    <row r="797">
      <c r="AK797" s="3"/>
    </row>
    <row r="798">
      <c r="AK798" s="3"/>
    </row>
    <row r="799">
      <c r="AK799" s="3"/>
    </row>
    <row r="800">
      <c r="AK800" s="3"/>
    </row>
    <row r="801">
      <c r="AK801" s="3"/>
    </row>
    <row r="802">
      <c r="AK802" s="3"/>
    </row>
    <row r="803">
      <c r="AK803" s="3"/>
    </row>
    <row r="804">
      <c r="AK804" s="3"/>
    </row>
    <row r="805">
      <c r="AK805" s="3"/>
    </row>
    <row r="806">
      <c r="AK806" s="3"/>
    </row>
    <row r="807">
      <c r="AK807" s="3"/>
    </row>
    <row r="808">
      <c r="AK808" s="3"/>
    </row>
    <row r="809">
      <c r="AK809" s="3"/>
    </row>
    <row r="810">
      <c r="AK810" s="3"/>
    </row>
    <row r="811">
      <c r="AK811" s="3"/>
    </row>
    <row r="812">
      <c r="AK812" s="3"/>
    </row>
    <row r="813">
      <c r="AK813" s="3"/>
    </row>
    <row r="814">
      <c r="AK814" s="3"/>
    </row>
    <row r="815">
      <c r="AK815" s="3"/>
    </row>
    <row r="816">
      <c r="AK816" s="3"/>
    </row>
    <row r="817">
      <c r="AK817" s="3"/>
    </row>
    <row r="818">
      <c r="AK818" s="3"/>
    </row>
    <row r="819">
      <c r="AK819" s="3"/>
    </row>
    <row r="820">
      <c r="AK820" s="3"/>
    </row>
    <row r="821">
      <c r="AK821" s="3"/>
    </row>
    <row r="822">
      <c r="AK822" s="3"/>
    </row>
    <row r="823">
      <c r="AK823" s="3"/>
    </row>
    <row r="824">
      <c r="AK824" s="3"/>
    </row>
    <row r="825">
      <c r="AK825" s="3"/>
    </row>
    <row r="826">
      <c r="AK826" s="3"/>
    </row>
    <row r="827">
      <c r="AK827" s="3"/>
    </row>
    <row r="828">
      <c r="AK828" s="3"/>
    </row>
    <row r="829">
      <c r="AK829" s="3"/>
    </row>
    <row r="830">
      <c r="AK830" s="3"/>
    </row>
    <row r="831">
      <c r="AK831" s="3"/>
    </row>
    <row r="832">
      <c r="AK832" s="3"/>
    </row>
    <row r="833">
      <c r="AK833" s="3"/>
    </row>
    <row r="834">
      <c r="AK834" s="3"/>
    </row>
    <row r="835">
      <c r="AK835" s="3"/>
    </row>
    <row r="836">
      <c r="AK836" s="3"/>
    </row>
    <row r="837">
      <c r="AK837" s="3"/>
    </row>
    <row r="838">
      <c r="AK838" s="3"/>
    </row>
    <row r="839">
      <c r="AK839" s="3"/>
    </row>
    <row r="840">
      <c r="AK840" s="3"/>
    </row>
    <row r="841">
      <c r="AK841" s="3"/>
    </row>
    <row r="842">
      <c r="AK842" s="3"/>
    </row>
    <row r="843">
      <c r="AK843" s="3"/>
    </row>
    <row r="844">
      <c r="AK844" s="3"/>
    </row>
    <row r="845">
      <c r="AK845" s="3"/>
    </row>
    <row r="846">
      <c r="AK846" s="3"/>
    </row>
    <row r="847">
      <c r="AK847" s="3"/>
    </row>
    <row r="848">
      <c r="AK848" s="3"/>
    </row>
    <row r="849">
      <c r="AK849" s="3"/>
    </row>
    <row r="850">
      <c r="AK850" s="3"/>
    </row>
    <row r="851">
      <c r="AK851" s="3"/>
    </row>
    <row r="852">
      <c r="AK852" s="3"/>
    </row>
    <row r="853">
      <c r="AK853" s="3"/>
    </row>
    <row r="854">
      <c r="AK854" s="3"/>
    </row>
    <row r="855">
      <c r="AK855" s="3"/>
    </row>
    <row r="856">
      <c r="AK856" s="3"/>
    </row>
    <row r="857">
      <c r="AK857" s="3"/>
    </row>
    <row r="858">
      <c r="AK858" s="3"/>
    </row>
    <row r="859">
      <c r="AK859" s="3"/>
    </row>
    <row r="860">
      <c r="AK860" s="3"/>
    </row>
    <row r="861">
      <c r="AK861" s="3"/>
    </row>
    <row r="862">
      <c r="AK862" s="3"/>
    </row>
    <row r="863">
      <c r="AK863" s="3"/>
    </row>
    <row r="864">
      <c r="AK864" s="3"/>
    </row>
    <row r="865">
      <c r="AK865" s="3"/>
    </row>
    <row r="866">
      <c r="AK866" s="3"/>
    </row>
    <row r="867">
      <c r="AK867" s="3"/>
    </row>
    <row r="868">
      <c r="AK868" s="3"/>
    </row>
    <row r="869">
      <c r="AK869" s="3"/>
    </row>
    <row r="870">
      <c r="AK870" s="3"/>
    </row>
    <row r="871">
      <c r="AK871" s="3"/>
    </row>
    <row r="872">
      <c r="AK872" s="3"/>
    </row>
    <row r="873">
      <c r="AK873" s="3"/>
    </row>
    <row r="874">
      <c r="AK874" s="3"/>
    </row>
    <row r="875">
      <c r="AK875" s="3"/>
    </row>
    <row r="876">
      <c r="AK876" s="3"/>
    </row>
    <row r="877">
      <c r="AK877" s="3"/>
    </row>
    <row r="878">
      <c r="AK878" s="3"/>
    </row>
    <row r="879">
      <c r="AK879" s="3"/>
    </row>
    <row r="880">
      <c r="AK880" s="3"/>
    </row>
    <row r="881">
      <c r="AK881" s="3"/>
    </row>
    <row r="882">
      <c r="AK882" s="3"/>
    </row>
    <row r="883">
      <c r="AK883" s="3"/>
    </row>
    <row r="884">
      <c r="AK884" s="3"/>
    </row>
    <row r="885">
      <c r="AK885" s="3"/>
    </row>
    <row r="886">
      <c r="AK886" s="3"/>
    </row>
    <row r="887">
      <c r="AK887" s="3"/>
    </row>
    <row r="888">
      <c r="AK888" s="3"/>
    </row>
    <row r="889">
      <c r="AK889" s="3"/>
    </row>
    <row r="890">
      <c r="AK890" s="3"/>
    </row>
    <row r="891">
      <c r="AK891" s="3"/>
    </row>
    <row r="892">
      <c r="AK892" s="3"/>
    </row>
    <row r="893">
      <c r="AK893" s="3"/>
    </row>
    <row r="894">
      <c r="AK894" s="3"/>
    </row>
    <row r="895">
      <c r="AK895" s="3"/>
    </row>
    <row r="896">
      <c r="AK896" s="3"/>
    </row>
    <row r="897">
      <c r="AK897" s="3"/>
    </row>
    <row r="898">
      <c r="AK898" s="3"/>
    </row>
    <row r="899">
      <c r="AK899" s="3"/>
    </row>
    <row r="900">
      <c r="AK900" s="3"/>
    </row>
    <row r="901">
      <c r="AK901" s="3"/>
    </row>
    <row r="902">
      <c r="AK902" s="3"/>
    </row>
    <row r="903">
      <c r="AK903" s="3"/>
    </row>
    <row r="904">
      <c r="AK904" s="3"/>
    </row>
    <row r="905">
      <c r="AK905" s="3"/>
    </row>
    <row r="906">
      <c r="AK906" s="3"/>
    </row>
    <row r="907">
      <c r="AK907" s="3"/>
    </row>
    <row r="908">
      <c r="AK908" s="3"/>
    </row>
    <row r="909">
      <c r="AK909" s="3"/>
    </row>
    <row r="910">
      <c r="AK910" s="3"/>
    </row>
    <row r="911">
      <c r="AK911" s="3"/>
    </row>
    <row r="912">
      <c r="AK912" s="3"/>
    </row>
    <row r="913">
      <c r="AK913" s="3"/>
    </row>
    <row r="914">
      <c r="AK914" s="3"/>
    </row>
    <row r="915">
      <c r="AK915" s="3"/>
    </row>
    <row r="916">
      <c r="AK916" s="3"/>
    </row>
    <row r="917">
      <c r="AK917" s="3"/>
    </row>
    <row r="918">
      <c r="AK918" s="3"/>
    </row>
    <row r="919">
      <c r="AK919" s="3"/>
    </row>
    <row r="920">
      <c r="AK920" s="3"/>
    </row>
    <row r="921">
      <c r="AK921" s="3"/>
    </row>
    <row r="922">
      <c r="AK922" s="3"/>
    </row>
    <row r="923">
      <c r="AK923" s="3"/>
    </row>
    <row r="924">
      <c r="AK924" s="3"/>
    </row>
    <row r="925">
      <c r="AK925" s="3"/>
    </row>
    <row r="926">
      <c r="AK926" s="3"/>
    </row>
    <row r="927">
      <c r="AK927" s="3"/>
    </row>
    <row r="928">
      <c r="AK928" s="3"/>
    </row>
    <row r="929">
      <c r="AK929" s="3"/>
    </row>
    <row r="930">
      <c r="AK930" s="3"/>
    </row>
    <row r="931">
      <c r="AK931" s="3"/>
    </row>
    <row r="932">
      <c r="AK932" s="3"/>
    </row>
    <row r="933">
      <c r="AK933" s="3"/>
    </row>
    <row r="934">
      <c r="AK934" s="3"/>
    </row>
    <row r="935">
      <c r="AK935" s="3"/>
    </row>
    <row r="936">
      <c r="AK936" s="3"/>
    </row>
    <row r="937">
      <c r="AK937" s="3"/>
    </row>
    <row r="938">
      <c r="AK938" s="3"/>
    </row>
    <row r="939">
      <c r="AK939" s="3"/>
    </row>
    <row r="940">
      <c r="AK940" s="3"/>
    </row>
    <row r="941">
      <c r="AK941" s="3"/>
    </row>
    <row r="942">
      <c r="AK942" s="3"/>
    </row>
    <row r="943">
      <c r="AK943" s="3"/>
    </row>
    <row r="944">
      <c r="AK944" s="3"/>
    </row>
    <row r="945">
      <c r="AK945" s="3"/>
    </row>
    <row r="946">
      <c r="AK946" s="3"/>
    </row>
    <row r="947">
      <c r="AK947" s="3"/>
    </row>
    <row r="948">
      <c r="AK948" s="3"/>
    </row>
    <row r="949">
      <c r="AK949" s="3"/>
    </row>
    <row r="950">
      <c r="AK950" s="3"/>
    </row>
    <row r="951">
      <c r="AK951" s="3"/>
    </row>
    <row r="952">
      <c r="AK952" s="3"/>
    </row>
    <row r="953">
      <c r="AK953" s="3"/>
    </row>
    <row r="954">
      <c r="AK954" s="3"/>
    </row>
    <row r="955">
      <c r="AK955" s="3"/>
    </row>
    <row r="956">
      <c r="AK956" s="3"/>
    </row>
    <row r="957">
      <c r="AK957" s="3"/>
    </row>
    <row r="958">
      <c r="AK958" s="3"/>
    </row>
    <row r="959">
      <c r="AK959" s="3"/>
    </row>
    <row r="960">
      <c r="AK960" s="3"/>
    </row>
    <row r="961">
      <c r="AK961" s="3"/>
    </row>
    <row r="962">
      <c r="AK962" s="3"/>
    </row>
    <row r="963">
      <c r="AK963" s="3"/>
    </row>
    <row r="964">
      <c r="AK964" s="3"/>
    </row>
    <row r="965">
      <c r="AK965" s="3"/>
    </row>
    <row r="966">
      <c r="AK966" s="3"/>
    </row>
    <row r="967">
      <c r="AK967" s="3"/>
    </row>
    <row r="968">
      <c r="AK968" s="3"/>
    </row>
    <row r="969">
      <c r="AK969" s="3"/>
    </row>
    <row r="970">
      <c r="AK970" s="3"/>
    </row>
    <row r="971">
      <c r="AK971" s="3"/>
    </row>
    <row r="972">
      <c r="AK972" s="3"/>
    </row>
    <row r="973">
      <c r="AK973" s="3"/>
    </row>
    <row r="974">
      <c r="AK974" s="3"/>
    </row>
    <row r="975">
      <c r="AK975" s="3"/>
    </row>
    <row r="976">
      <c r="AK976" s="3"/>
    </row>
    <row r="977">
      <c r="AK977" s="3"/>
    </row>
    <row r="978">
      <c r="AK978" s="3"/>
    </row>
    <row r="979">
      <c r="AK979" s="3"/>
    </row>
    <row r="980">
      <c r="AK980" s="3"/>
    </row>
    <row r="981">
      <c r="AK981" s="3"/>
    </row>
    <row r="982">
      <c r="AK982" s="3"/>
    </row>
    <row r="983">
      <c r="AK983" s="3"/>
    </row>
    <row r="984">
      <c r="AK984" s="3"/>
    </row>
    <row r="985">
      <c r="AK985" s="3"/>
    </row>
    <row r="986">
      <c r="AK986" s="3"/>
    </row>
    <row r="987">
      <c r="AK987" s="3"/>
    </row>
    <row r="988">
      <c r="AK988" s="3"/>
    </row>
    <row r="989">
      <c r="AK989" s="3"/>
    </row>
    <row r="990">
      <c r="AK990" s="3"/>
    </row>
    <row r="991">
      <c r="AK991" s="3"/>
    </row>
    <row r="992">
      <c r="AK992" s="3"/>
    </row>
    <row r="993">
      <c r="AK993" s="3"/>
    </row>
    <row r="994">
      <c r="AK994" s="3"/>
    </row>
    <row r="995">
      <c r="AK995" s="3"/>
    </row>
    <row r="996">
      <c r="AK996" s="3"/>
    </row>
    <row r="997">
      <c r="AK997" s="3"/>
    </row>
    <row r="998">
      <c r="AK998" s="3"/>
    </row>
  </sheetData>
  <hyperlinks>
    <hyperlink r:id="rId1" ref="AL5"/>
    <hyperlink r:id="rId2" ref="AL6"/>
    <hyperlink r:id="rId3" ref="AL7"/>
    <hyperlink r:id="rId4" ref="AL8"/>
    <hyperlink r:id="rId5" ref="AL9"/>
    <hyperlink r:id="rId6" ref="AL10"/>
    <hyperlink r:id="rId7" ref="AL11"/>
    <hyperlink r:id="rId8" ref="F12"/>
    <hyperlink r:id="rId9" ref="AL12"/>
    <hyperlink r:id="rId10" ref="AL13"/>
    <hyperlink r:id="rId11" ref="AL14"/>
    <hyperlink r:id="rId12" ref="AL15"/>
    <hyperlink r:id="rId13" ref="AL16"/>
  </hyperlinks>
  <drawing r:id="rId14"/>
</worksheet>
</file>