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7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8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9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OT-hwlab\Desktop\"/>
    </mc:Choice>
  </mc:AlternateContent>
  <bookViews>
    <workbookView xWindow="0" yWindow="0" windowWidth="23040" windowHeight="9132" firstSheet="7" activeTab="9"/>
  </bookViews>
  <sheets>
    <sheet name="工作表1" sheetId="1" r:id="rId1"/>
    <sheet name="20171120" sheetId="2" r:id="rId2"/>
    <sheet name="20180227" sheetId="3" r:id="rId3"/>
    <sheet name="20180611" sheetId="4" r:id="rId4"/>
    <sheet name="20180822" sheetId="5" r:id="rId5"/>
    <sheet name="20180827" sheetId="6" r:id="rId6"/>
    <sheet name="20180827-2" sheetId="7" r:id="rId7"/>
    <sheet name="20180830" sheetId="8" r:id="rId8"/>
    <sheet name="20181011" sheetId="9" r:id="rId9"/>
    <sheet name="20181030" sheetId="10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3" i="10" l="1"/>
  <c r="M11" i="10"/>
  <c r="M8" i="10"/>
  <c r="M5" i="10"/>
  <c r="M2" i="10"/>
  <c r="N13" i="10"/>
  <c r="N11" i="10"/>
  <c r="N8" i="10"/>
  <c r="N5" i="10"/>
  <c r="N2" i="10"/>
  <c r="N37" i="10"/>
  <c r="N34" i="10"/>
  <c r="N31" i="10"/>
  <c r="N28" i="10"/>
  <c r="N25" i="10"/>
  <c r="M37" i="10"/>
  <c r="M34" i="10"/>
  <c r="M31" i="10"/>
  <c r="M28" i="10"/>
  <c r="M25" i="10"/>
  <c r="F24" i="7" l="1"/>
  <c r="B40" i="8" l="1"/>
  <c r="B24" i="8" l="1"/>
  <c r="B26" i="8"/>
  <c r="B28" i="8"/>
  <c r="B30" i="8"/>
  <c r="B32" i="8"/>
  <c r="B34" i="8"/>
  <c r="B35" i="8"/>
  <c r="B22" i="8"/>
  <c r="D22" i="7" l="1"/>
  <c r="D23" i="7"/>
  <c r="D24" i="7"/>
  <c r="D25" i="7"/>
  <c r="D26" i="7"/>
  <c r="D27" i="7"/>
  <c r="D28" i="7"/>
  <c r="D29" i="7"/>
  <c r="D30" i="7"/>
  <c r="D21" i="7"/>
  <c r="B3" i="4" l="1"/>
  <c r="B4" i="4"/>
  <c r="B5" i="4"/>
  <c r="B6" i="4"/>
  <c r="B7" i="4"/>
  <c r="B8" i="4"/>
  <c r="B9" i="4"/>
  <c r="B10" i="4"/>
  <c r="B2" i="4"/>
  <c r="B28" i="3" l="1"/>
  <c r="B29" i="3"/>
  <c r="B30" i="3"/>
  <c r="B31" i="3"/>
  <c r="B32" i="3"/>
  <c r="B33" i="3"/>
  <c r="G3" i="3"/>
  <c r="B26" i="3" s="1"/>
  <c r="G4" i="3"/>
  <c r="G5" i="3"/>
  <c r="G6" i="3"/>
  <c r="G7" i="3"/>
  <c r="G8" i="3"/>
  <c r="G9" i="3"/>
  <c r="G10" i="3"/>
  <c r="G11" i="3"/>
  <c r="G15" i="3"/>
  <c r="G16" i="3"/>
  <c r="G17" i="3"/>
  <c r="G18" i="3"/>
  <c r="G19" i="3"/>
  <c r="B25" i="3"/>
  <c r="J2" i="3"/>
  <c r="G2" i="3"/>
  <c r="G14" i="3"/>
  <c r="B27" i="3" l="1"/>
  <c r="H3" i="2"/>
  <c r="H4" i="2"/>
  <c r="H5" i="2"/>
  <c r="H6" i="2"/>
  <c r="H7" i="2"/>
  <c r="H8" i="2"/>
  <c r="H9" i="2"/>
  <c r="H10" i="2"/>
  <c r="H2" i="2"/>
  <c r="B4" i="2" l="1"/>
  <c r="B5" i="2"/>
  <c r="B6" i="2"/>
  <c r="B7" i="2"/>
  <c r="B8" i="2"/>
  <c r="B9" i="2"/>
  <c r="B10" i="2"/>
  <c r="B3" i="2"/>
  <c r="B2" i="2"/>
  <c r="Q2" i="1" l="1"/>
  <c r="P2" i="1"/>
  <c r="K7" i="1" l="1"/>
  <c r="K6" i="1"/>
  <c r="K5" i="1"/>
</calcChain>
</file>

<file path=xl/sharedStrings.xml><?xml version="1.0" encoding="utf-8"?>
<sst xmlns="http://schemas.openxmlformats.org/spreadsheetml/2006/main" count="94" uniqueCount="48">
  <si>
    <t>10mW</t>
    <phoneticPr fontId="1" type="noConversion"/>
  </si>
  <si>
    <t>15mW</t>
    <phoneticPr fontId="1" type="noConversion"/>
  </si>
  <si>
    <t>20mW</t>
    <phoneticPr fontId="1" type="noConversion"/>
  </si>
  <si>
    <t>kx-10mW</t>
    <phoneticPr fontId="1" type="noConversion"/>
  </si>
  <si>
    <t>ky-10mW</t>
    <phoneticPr fontId="1" type="noConversion"/>
  </si>
  <si>
    <t>kx-15mW</t>
    <phoneticPr fontId="1" type="noConversion"/>
  </si>
  <si>
    <t>ky-15mW</t>
    <phoneticPr fontId="1" type="noConversion"/>
  </si>
  <si>
    <t>kx-20mW</t>
    <phoneticPr fontId="1" type="noConversion"/>
  </si>
  <si>
    <t>ky-20mW</t>
    <phoneticPr fontId="1" type="noConversion"/>
  </si>
  <si>
    <t>eq+psd</t>
    <phoneticPr fontId="1" type="noConversion"/>
  </si>
  <si>
    <t>PSD</t>
    <phoneticPr fontId="1" type="noConversion"/>
  </si>
  <si>
    <t>POWER</t>
    <phoneticPr fontId="1" type="noConversion"/>
  </si>
  <si>
    <t>k trap (pN/nm)</t>
    <phoneticPr fontId="1" type="noConversion"/>
  </si>
  <si>
    <t>conversion factor (V/um)</t>
    <phoneticPr fontId="1" type="noConversion"/>
  </si>
  <si>
    <t>use slope=0.115 for V/um</t>
    <phoneticPr fontId="1" type="noConversion"/>
  </si>
  <si>
    <t>PSD</t>
    <phoneticPr fontId="1" type="noConversion"/>
  </si>
  <si>
    <t>mW/ky</t>
    <phoneticPr fontId="1" type="noConversion"/>
  </si>
  <si>
    <t>slope(V/um)</t>
    <phoneticPr fontId="1" type="noConversion"/>
  </si>
  <si>
    <t>mW</t>
    <phoneticPr fontId="1" type="noConversion"/>
  </si>
  <si>
    <t>Max Force</t>
    <phoneticPr fontId="1" type="noConversion"/>
  </si>
  <si>
    <t>mW/kx</t>
    <phoneticPr fontId="1" type="noConversion"/>
  </si>
  <si>
    <t>STDx (V)</t>
    <phoneticPr fontId="1" type="noConversion"/>
  </si>
  <si>
    <t>PSD (pN/nm)</t>
    <phoneticPr fontId="1" type="noConversion"/>
  </si>
  <si>
    <t>T</t>
    <phoneticPr fontId="1" type="noConversion"/>
  </si>
  <si>
    <t>kT (pN*nm)</t>
    <phoneticPr fontId="1" type="noConversion"/>
  </si>
  <si>
    <t>kx</t>
    <phoneticPr fontId="1" type="noConversion"/>
  </si>
  <si>
    <t>ky</t>
    <phoneticPr fontId="1" type="noConversion"/>
  </si>
  <si>
    <t>kz</t>
    <phoneticPr fontId="1" type="noConversion"/>
  </si>
  <si>
    <t>kx/kz</t>
    <phoneticPr fontId="1" type="noConversion"/>
  </si>
  <si>
    <t>xslope(V/um)-</t>
    <phoneticPr fontId="1" type="noConversion"/>
  </si>
  <si>
    <t>yslope(V/um)+</t>
    <phoneticPr fontId="1" type="noConversion"/>
  </si>
  <si>
    <t>Var</t>
    <phoneticPr fontId="1" type="noConversion"/>
  </si>
  <si>
    <t>x slope-PSD (V/um)</t>
    <phoneticPr fontId="1" type="noConversion"/>
  </si>
  <si>
    <t>kz</t>
    <phoneticPr fontId="1" type="noConversion"/>
  </si>
  <si>
    <t>XX無法測</t>
    <phoneticPr fontId="1" type="noConversion"/>
  </si>
  <si>
    <t>kx/kz</t>
    <phoneticPr fontId="1" type="noConversion"/>
  </si>
  <si>
    <t>kx/kz</t>
    <phoneticPr fontId="1" type="noConversion"/>
  </si>
  <si>
    <t>ky</t>
    <phoneticPr fontId="1" type="noConversion"/>
  </si>
  <si>
    <t>y slope</t>
    <phoneticPr fontId="1" type="noConversion"/>
  </si>
  <si>
    <t>xxxxxx</t>
    <phoneticPr fontId="1" type="noConversion"/>
  </si>
  <si>
    <t>A scale</t>
    <phoneticPr fontId="1" type="noConversion"/>
  </si>
  <si>
    <t>kx</t>
    <phoneticPr fontId="1" type="noConversion"/>
  </si>
  <si>
    <t>power</t>
    <phoneticPr fontId="1" type="noConversion"/>
  </si>
  <si>
    <t>PSD</t>
    <phoneticPr fontId="1" type="noConversion"/>
  </si>
  <si>
    <t>aPSD</t>
    <phoneticPr fontId="1" type="noConversion"/>
  </si>
  <si>
    <t>aPSD</t>
    <phoneticPr fontId="1" type="noConversion"/>
  </si>
  <si>
    <t>aPSD-xslope</t>
    <phoneticPr fontId="1" type="noConversion"/>
  </si>
  <si>
    <t>stuckbead-slope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</si>
</sst>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00000"/>
  </numFmts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rgb="FFFF0000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2" fillId="0" borderId="0" xfId="0" applyFont="1">
      <alignment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pN/nm-laserpower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2082436570428696"/>
                  <c:y val="2.736111111111111E-2"/>
                </c:manualLayout>
              </c:layout>
              <c:numFmt formatCode="#,##0.000000_);[Red]\(#,##0.000000\)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工作表1!$J$5:$J$7</c:f>
              <c:numCache>
                <c:formatCode>General</c:formatCode>
                <c:ptCount val="3"/>
                <c:pt idx="0">
                  <c:v>10</c:v>
                </c:pt>
                <c:pt idx="1">
                  <c:v>15</c:v>
                </c:pt>
                <c:pt idx="2">
                  <c:v>20</c:v>
                </c:pt>
              </c:numCache>
            </c:numRef>
          </c:xVal>
          <c:yVal>
            <c:numRef>
              <c:f>工作表1!$K$5:$K$7</c:f>
              <c:numCache>
                <c:formatCode>General</c:formatCode>
                <c:ptCount val="3"/>
                <c:pt idx="0">
                  <c:v>4.7566666666666667E-2</c:v>
                </c:pt>
                <c:pt idx="1">
                  <c:v>7.1333333333333332E-2</c:v>
                </c:pt>
                <c:pt idx="2">
                  <c:v>9.4700000000000006E-2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0CF-475D-ACCE-2591B274B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5208256"/>
        <c:axId val="945205760"/>
      </c:scatterChart>
      <c:valAx>
        <c:axId val="945208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45205760"/>
        <c:crosses val="autoZero"/>
        <c:crossBetween val="midCat"/>
      </c:valAx>
      <c:valAx>
        <c:axId val="94520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45208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#,##0.00000_);[Red]\(#,##0.00000\)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'20180827-2'!$A$2:$A$8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</c:numCache>
            </c:numRef>
          </c:xVal>
          <c:yVal>
            <c:numRef>
              <c:f>'20180827-2'!$B$2:$B$8</c:f>
              <c:numCache>
                <c:formatCode>General</c:formatCode>
                <c:ptCount val="7"/>
                <c:pt idx="0">
                  <c:v>0.96</c:v>
                </c:pt>
                <c:pt idx="1">
                  <c:v>1.8088900000000001</c:v>
                </c:pt>
                <c:pt idx="2">
                  <c:v>2.69</c:v>
                </c:pt>
                <c:pt idx="3">
                  <c:v>3.77</c:v>
                </c:pt>
                <c:pt idx="4">
                  <c:v>4.82</c:v>
                </c:pt>
                <c:pt idx="5">
                  <c:v>5.8</c:v>
                </c:pt>
                <c:pt idx="6">
                  <c:v>6.82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74-49AD-B570-C8DFD1DDA8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0679184"/>
        <c:axId val="1760686672"/>
      </c:scatterChart>
      <c:valAx>
        <c:axId val="1760679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60686672"/>
        <c:crosses val="autoZero"/>
        <c:crossBetween val="midCat"/>
      </c:valAx>
      <c:valAx>
        <c:axId val="176068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60679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#,##0.000000_);[Red]\(#,##0.000000\)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'20180827-2'!$A$2:$A$7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</c:numCache>
            </c:numRef>
          </c:xVal>
          <c:yVal>
            <c:numRef>
              <c:f>'20180827-2'!$C$2:$C$7</c:f>
              <c:numCache>
                <c:formatCode>General</c:formatCode>
                <c:ptCount val="6"/>
                <c:pt idx="0">
                  <c:v>0.59699999999999998</c:v>
                </c:pt>
                <c:pt idx="1">
                  <c:v>1.262</c:v>
                </c:pt>
                <c:pt idx="2">
                  <c:v>1.6850000000000001</c:v>
                </c:pt>
                <c:pt idx="3">
                  <c:v>2.536</c:v>
                </c:pt>
                <c:pt idx="4">
                  <c:v>3.0590000000000002</c:v>
                </c:pt>
                <c:pt idx="5">
                  <c:v>3.7719999999999998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44-4E38-B215-F216618FA9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0679184"/>
        <c:axId val="1760686672"/>
      </c:scatterChart>
      <c:valAx>
        <c:axId val="1760679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60686672"/>
        <c:crosses val="autoZero"/>
        <c:crossBetween val="midCat"/>
      </c:valAx>
      <c:valAx>
        <c:axId val="176068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60679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#,##0.00000_);[Red]\(#,##0.00000\)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'20180827-2'!$A$21:$A$30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'20180827-2'!$B$21:$B$30</c:f>
              <c:numCache>
                <c:formatCode>General</c:formatCode>
                <c:ptCount val="10"/>
                <c:pt idx="0">
                  <c:v>2.9829600000000001E-2</c:v>
                </c:pt>
                <c:pt idx="1">
                  <c:v>6.0890199999999998E-2</c:v>
                </c:pt>
                <c:pt idx="2">
                  <c:v>8.9359300000000003E-2</c:v>
                </c:pt>
                <c:pt idx="3">
                  <c:v>0.122241</c:v>
                </c:pt>
                <c:pt idx="4">
                  <c:v>0.152368</c:v>
                </c:pt>
                <c:pt idx="5">
                  <c:v>0.18790000000000001</c:v>
                </c:pt>
                <c:pt idx="6">
                  <c:v>0.215644</c:v>
                </c:pt>
                <c:pt idx="7">
                  <c:v>0.24709900000000001</c:v>
                </c:pt>
                <c:pt idx="8">
                  <c:v>0.28209299999999998</c:v>
                </c:pt>
                <c:pt idx="9">
                  <c:v>0.32201299999999999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7D-4FA4-8F2B-D85E20216D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9678240"/>
        <c:axId val="1929686144"/>
      </c:scatterChart>
      <c:valAx>
        <c:axId val="1929678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29686144"/>
        <c:crosses val="autoZero"/>
        <c:crossBetween val="midCat"/>
      </c:valAx>
      <c:valAx>
        <c:axId val="192968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29678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#,##0.00000_);[Red]\(#,##0.00000\)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'20180827-2'!$A$21:$A$28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</c:numCache>
            </c:numRef>
          </c:xVal>
          <c:yVal>
            <c:numRef>
              <c:f>'20180827-2'!$C$21:$C$28</c:f>
              <c:numCache>
                <c:formatCode>General</c:formatCode>
                <c:ptCount val="8"/>
                <c:pt idx="0">
                  <c:v>0.93229300000000004</c:v>
                </c:pt>
                <c:pt idx="1">
                  <c:v>1.88649</c:v>
                </c:pt>
                <c:pt idx="2">
                  <c:v>2.76518</c:v>
                </c:pt>
                <c:pt idx="3">
                  <c:v>3.6625999999999999</c:v>
                </c:pt>
                <c:pt idx="4">
                  <c:v>4.6328199999999997</c:v>
                </c:pt>
                <c:pt idx="5">
                  <c:v>5.6523000000000003</c:v>
                </c:pt>
                <c:pt idx="6">
                  <c:v>6.9550400000000003</c:v>
                </c:pt>
                <c:pt idx="7">
                  <c:v>8.3446700000000007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8F-481E-AC7E-AFE71A0B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9678240"/>
        <c:axId val="1929686144"/>
      </c:scatterChart>
      <c:valAx>
        <c:axId val="1929678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29686144"/>
        <c:crosses val="autoZero"/>
        <c:crossBetween val="midCat"/>
      </c:valAx>
      <c:valAx>
        <c:axId val="192968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29678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#,##0.000000_);[Red]\(#,##0.000000\)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'20180830'!$A$22:$A$28</c:f>
              <c:numCache>
                <c:formatCode>General</c:formatCode>
                <c:ptCount val="7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</c:numCache>
            </c:numRef>
          </c:xVal>
          <c:yVal>
            <c:numRef>
              <c:f>'20180830'!$B$22:$B$28</c:f>
              <c:numCache>
                <c:formatCode>General</c:formatCode>
                <c:ptCount val="7"/>
                <c:pt idx="0">
                  <c:v>6.1933633333333328E-2</c:v>
                </c:pt>
                <c:pt idx="2">
                  <c:v>0.12269000000000001</c:v>
                </c:pt>
                <c:pt idx="4">
                  <c:v>0.18451366666666669</c:v>
                </c:pt>
                <c:pt idx="6">
                  <c:v>0.25634399999999996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B5-4E58-A8EB-0D2B05A405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1861279"/>
        <c:axId val="411857119"/>
      </c:scatterChart>
      <c:valAx>
        <c:axId val="411861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11857119"/>
        <c:crosses val="autoZero"/>
        <c:crossBetween val="midCat"/>
      </c:valAx>
      <c:valAx>
        <c:axId val="411857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118612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'20181030'!$A$3:$A$14</c:f>
              <c:numCache>
                <c:formatCode>General</c:formatCode>
                <c:ptCount val="12"/>
                <c:pt idx="0">
                  <c:v>20</c:v>
                </c:pt>
                <c:pt idx="3">
                  <c:v>40</c:v>
                </c:pt>
                <c:pt idx="6">
                  <c:v>60</c:v>
                </c:pt>
                <c:pt idx="9">
                  <c:v>80</c:v>
                </c:pt>
                <c:pt idx="11">
                  <c:v>100</c:v>
                </c:pt>
              </c:numCache>
            </c:numRef>
          </c:xVal>
          <c:yVal>
            <c:numRef>
              <c:f>'20181030'!$B$3:$B$14</c:f>
              <c:numCache>
                <c:formatCode>General</c:formatCode>
                <c:ptCount val="12"/>
                <c:pt idx="0">
                  <c:v>1.79</c:v>
                </c:pt>
                <c:pt idx="3">
                  <c:v>3.6</c:v>
                </c:pt>
                <c:pt idx="6">
                  <c:v>5.45</c:v>
                </c:pt>
                <c:pt idx="9">
                  <c:v>6.82</c:v>
                </c:pt>
                <c:pt idx="11">
                  <c:v>8.23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074-44CB-85E2-C6E2BED03A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0376000"/>
        <c:axId val="1560378912"/>
      </c:scatterChart>
      <c:valAx>
        <c:axId val="1560376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60378912"/>
        <c:crosses val="autoZero"/>
        <c:crossBetween val="midCat"/>
      </c:valAx>
      <c:valAx>
        <c:axId val="156037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60376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'20181030'!$F$2:$F$15</c:f>
              <c:numCache>
                <c:formatCode>General</c:formatCode>
                <c:ptCount val="1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80</c:v>
                </c:pt>
                <c:pt idx="10">
                  <c:v>80</c:v>
                </c:pt>
                <c:pt idx="11">
                  <c:v>80</c:v>
                </c:pt>
                <c:pt idx="12">
                  <c:v>100</c:v>
                </c:pt>
                <c:pt idx="13">
                  <c:v>100</c:v>
                </c:pt>
              </c:numCache>
            </c:numRef>
          </c:xVal>
          <c:yVal>
            <c:numRef>
              <c:f>'20181030'!$G$2:$G$15</c:f>
              <c:numCache>
                <c:formatCode>General</c:formatCode>
                <c:ptCount val="14"/>
                <c:pt idx="0">
                  <c:v>1.92184</c:v>
                </c:pt>
                <c:pt idx="1">
                  <c:v>1.8549199999999999</c:v>
                </c:pt>
                <c:pt idx="2">
                  <c:v>1.86944</c:v>
                </c:pt>
                <c:pt idx="3">
                  <c:v>3.86991</c:v>
                </c:pt>
                <c:pt idx="4">
                  <c:v>3.6718000000000002</c:v>
                </c:pt>
                <c:pt idx="5">
                  <c:v>3.8077100000000002</c:v>
                </c:pt>
                <c:pt idx="6">
                  <c:v>5.5412100000000004</c:v>
                </c:pt>
                <c:pt idx="7">
                  <c:v>5.45</c:v>
                </c:pt>
                <c:pt idx="8">
                  <c:v>5.47255</c:v>
                </c:pt>
                <c:pt idx="9">
                  <c:v>7.2358200000000004</c:v>
                </c:pt>
                <c:pt idx="10">
                  <c:v>7.22349</c:v>
                </c:pt>
                <c:pt idx="11">
                  <c:v>7.3520700000000003</c:v>
                </c:pt>
                <c:pt idx="12">
                  <c:v>8.95031</c:v>
                </c:pt>
                <c:pt idx="13">
                  <c:v>8.7806499999999996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6D-446E-812A-0B279E862638}"/>
            </c:ext>
          </c:extLst>
        </c:ser>
        <c:ser>
          <c:idx val="1"/>
          <c:order val="1"/>
          <c:tx>
            <c:v>aa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'20181030'!$A$3:$A$14</c:f>
              <c:numCache>
                <c:formatCode>General</c:formatCode>
                <c:ptCount val="12"/>
                <c:pt idx="0">
                  <c:v>20</c:v>
                </c:pt>
                <c:pt idx="3">
                  <c:v>40</c:v>
                </c:pt>
                <c:pt idx="6">
                  <c:v>60</c:v>
                </c:pt>
                <c:pt idx="9">
                  <c:v>80</c:v>
                </c:pt>
                <c:pt idx="11">
                  <c:v>100</c:v>
                </c:pt>
              </c:numCache>
            </c:numRef>
          </c:xVal>
          <c:yVal>
            <c:numRef>
              <c:f>'20181030'!$B$3:$B$14</c:f>
              <c:numCache>
                <c:formatCode>General</c:formatCode>
                <c:ptCount val="12"/>
                <c:pt idx="0">
                  <c:v>1.79</c:v>
                </c:pt>
                <c:pt idx="3">
                  <c:v>3.6</c:v>
                </c:pt>
                <c:pt idx="6">
                  <c:v>5.45</c:v>
                </c:pt>
                <c:pt idx="9">
                  <c:v>6.82</c:v>
                </c:pt>
                <c:pt idx="11">
                  <c:v>8.23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6D-446E-812A-0B279E862638}"/>
            </c:ext>
          </c:extLst>
        </c:ser>
        <c:ser>
          <c:idx val="2"/>
          <c:order val="2"/>
          <c:tx>
            <c:v>fitb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'20181030'!$A$3:$A$14</c:f>
              <c:numCache>
                <c:formatCode>General</c:formatCode>
                <c:ptCount val="12"/>
                <c:pt idx="0">
                  <c:v>20</c:v>
                </c:pt>
                <c:pt idx="3">
                  <c:v>40</c:v>
                </c:pt>
                <c:pt idx="6">
                  <c:v>60</c:v>
                </c:pt>
                <c:pt idx="9">
                  <c:v>80</c:v>
                </c:pt>
                <c:pt idx="11">
                  <c:v>100</c:v>
                </c:pt>
              </c:numCache>
            </c:numRef>
          </c:xVal>
          <c:yVal>
            <c:numRef>
              <c:f>'20181030'!$C$3:$C$14</c:f>
              <c:numCache>
                <c:formatCode>General</c:formatCode>
                <c:ptCount val="12"/>
                <c:pt idx="0">
                  <c:v>1.8343</c:v>
                </c:pt>
                <c:pt idx="3">
                  <c:v>3.58005</c:v>
                </c:pt>
                <c:pt idx="6">
                  <c:v>5.1028900000000004</c:v>
                </c:pt>
                <c:pt idx="9">
                  <c:v>6.3321100000000001</c:v>
                </c:pt>
                <c:pt idx="11">
                  <c:v>7.9877200000000004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66D-446E-812A-0B279E8626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2190704"/>
        <c:axId val="1932198608"/>
      </c:scatterChart>
      <c:valAx>
        <c:axId val="1932190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32198608"/>
        <c:crosses val="autoZero"/>
        <c:crossBetween val="midCat"/>
      </c:valAx>
      <c:valAx>
        <c:axId val="193219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32190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from PSD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'20181030'!$K$25:$K$37</c:f>
              <c:numCache>
                <c:formatCode>General</c:formatCode>
                <c:ptCount val="13"/>
                <c:pt idx="0">
                  <c:v>20</c:v>
                </c:pt>
                <c:pt idx="3">
                  <c:v>40</c:v>
                </c:pt>
                <c:pt idx="6">
                  <c:v>60</c:v>
                </c:pt>
                <c:pt idx="9">
                  <c:v>80</c:v>
                </c:pt>
                <c:pt idx="12">
                  <c:v>100</c:v>
                </c:pt>
              </c:numCache>
            </c:numRef>
          </c:xVal>
          <c:yVal>
            <c:numRef>
              <c:f>'20181030'!$M$25:$M$37</c:f>
              <c:numCache>
                <c:formatCode>General</c:formatCode>
                <c:ptCount val="13"/>
                <c:pt idx="0" formatCode="0.0000000">
                  <c:v>6.3005700000000012E-2</c:v>
                </c:pt>
                <c:pt idx="3">
                  <c:v>0.12725</c:v>
                </c:pt>
                <c:pt idx="6">
                  <c:v>0.19697300000000001</c:v>
                </c:pt>
                <c:pt idx="9">
                  <c:v>0.25636749999999997</c:v>
                </c:pt>
                <c:pt idx="12">
                  <c:v>0.32988600000000001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9FC-4F8F-AFEA-7B46F8C08A95}"/>
            </c:ext>
          </c:extLst>
        </c:ser>
        <c:ser>
          <c:idx val="1"/>
          <c:order val="1"/>
          <c:tx>
            <c:v>from aPSD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#,##0.0000000_);[Red]\(#,##0.0000000\)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'20181030'!$K$25:$K$37</c:f>
              <c:numCache>
                <c:formatCode>General</c:formatCode>
                <c:ptCount val="13"/>
                <c:pt idx="0">
                  <c:v>20</c:v>
                </c:pt>
                <c:pt idx="3">
                  <c:v>40</c:v>
                </c:pt>
                <c:pt idx="6">
                  <c:v>60</c:v>
                </c:pt>
                <c:pt idx="9">
                  <c:v>80</c:v>
                </c:pt>
                <c:pt idx="12">
                  <c:v>100</c:v>
                </c:pt>
              </c:numCache>
            </c:numRef>
          </c:xVal>
          <c:yVal>
            <c:numRef>
              <c:f>'20181030'!$N$25:$N$37</c:f>
              <c:numCache>
                <c:formatCode>General</c:formatCode>
                <c:ptCount val="13"/>
                <c:pt idx="0">
                  <c:v>6.4451433333333349E-2</c:v>
                </c:pt>
                <c:pt idx="3">
                  <c:v>0.1355605</c:v>
                </c:pt>
                <c:pt idx="6">
                  <c:v>0.19194900000000001</c:v>
                </c:pt>
                <c:pt idx="9">
                  <c:v>0.2706365</c:v>
                </c:pt>
                <c:pt idx="12">
                  <c:v>0.3313565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9FC-4F8F-AFEA-7B46F8C08A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8176143"/>
        <c:axId val="1298178639"/>
      </c:scatterChart>
      <c:valAx>
        <c:axId val="12981761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Laser Power (mW)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98178639"/>
        <c:crosses val="autoZero"/>
        <c:crossBetween val="midCat"/>
      </c:valAx>
      <c:valAx>
        <c:axId val="129817863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Trap</a:t>
                </a:r>
                <a:r>
                  <a:rPr lang="en-US" altLang="zh-TW" baseline="0"/>
                  <a:t> stiffness (pN/nm)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#,##0.00_);[Red]\(#,##0.0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981761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aPSD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0502055993000875"/>
                  <c:y val="0.11065580344123652"/>
                </c:manualLayout>
              </c:layout>
              <c:numFmt formatCode="#,##0.00000000_);[Red]\(#,##0.00000000\)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'20181030'!$L$2:$L$13</c:f>
              <c:numCache>
                <c:formatCode>General</c:formatCode>
                <c:ptCount val="12"/>
                <c:pt idx="0">
                  <c:v>20</c:v>
                </c:pt>
                <c:pt idx="3">
                  <c:v>40</c:v>
                </c:pt>
                <c:pt idx="6">
                  <c:v>60</c:v>
                </c:pt>
                <c:pt idx="9">
                  <c:v>80</c:v>
                </c:pt>
                <c:pt idx="11">
                  <c:v>100</c:v>
                </c:pt>
              </c:numCache>
            </c:numRef>
          </c:xVal>
          <c:yVal>
            <c:numRef>
              <c:f>'20181030'!$M$2:$M$13</c:f>
              <c:numCache>
                <c:formatCode>General</c:formatCode>
                <c:ptCount val="12"/>
                <c:pt idx="0">
                  <c:v>1.8820666666666668</c:v>
                </c:pt>
                <c:pt idx="3">
                  <c:v>3.7831399999999999</c:v>
                </c:pt>
                <c:pt idx="6">
                  <c:v>5.4879199999999999</c:v>
                </c:pt>
                <c:pt idx="9">
                  <c:v>7.2704599999999999</c:v>
                </c:pt>
                <c:pt idx="11">
                  <c:v>8.8440566666666669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66-4F2E-A120-163CB886164C}"/>
            </c:ext>
          </c:extLst>
        </c:ser>
        <c:ser>
          <c:idx val="1"/>
          <c:order val="1"/>
          <c:tx>
            <c:v>SBC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4.7757217847769026E-2"/>
                  <c:y val="0.1847313356663750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'20181030'!$L$2:$L$13</c:f>
              <c:numCache>
                <c:formatCode>General</c:formatCode>
                <c:ptCount val="12"/>
                <c:pt idx="0">
                  <c:v>20</c:v>
                </c:pt>
                <c:pt idx="3">
                  <c:v>40</c:v>
                </c:pt>
                <c:pt idx="6">
                  <c:v>60</c:v>
                </c:pt>
                <c:pt idx="9">
                  <c:v>80</c:v>
                </c:pt>
                <c:pt idx="11">
                  <c:v>100</c:v>
                </c:pt>
              </c:numCache>
            </c:numRef>
          </c:xVal>
          <c:yVal>
            <c:numRef>
              <c:f>'20181030'!$N$2:$N$13</c:f>
              <c:numCache>
                <c:formatCode>General</c:formatCode>
                <c:ptCount val="12"/>
                <c:pt idx="0">
                  <c:v>1.8121499999999999</c:v>
                </c:pt>
                <c:pt idx="3">
                  <c:v>3.5900249999999998</c:v>
                </c:pt>
                <c:pt idx="6">
                  <c:v>5.2764450000000007</c:v>
                </c:pt>
                <c:pt idx="9">
                  <c:v>6.5760550000000002</c:v>
                </c:pt>
                <c:pt idx="11">
                  <c:v>8.10886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66-4F2E-A120-163CB88616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8180303"/>
        <c:axId val="1298177391"/>
      </c:scatterChart>
      <c:valAx>
        <c:axId val="12981803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Laser power</a:t>
                </a:r>
                <a:r>
                  <a:rPr lang="en-US" altLang="zh-TW" baseline="0"/>
                  <a:t> (mW)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98177391"/>
        <c:crosses val="autoZero"/>
        <c:crossBetween val="midCat"/>
      </c:valAx>
      <c:valAx>
        <c:axId val="129817739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Sensitivy (V/um)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981803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V/um-laserpower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#,##0.000000_);[Red]\(#,##0.000000\)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工作表1!$J$5:$J$7</c:f>
              <c:numCache>
                <c:formatCode>General</c:formatCode>
                <c:ptCount val="3"/>
                <c:pt idx="0">
                  <c:v>10</c:v>
                </c:pt>
                <c:pt idx="1">
                  <c:v>15</c:v>
                </c:pt>
                <c:pt idx="2">
                  <c:v>20</c:v>
                </c:pt>
              </c:numCache>
            </c:numRef>
          </c:xVal>
          <c:yVal>
            <c:numRef>
              <c:f>工作表1!$L$5:$L$7</c:f>
              <c:numCache>
                <c:formatCode>General</c:formatCode>
                <c:ptCount val="3"/>
                <c:pt idx="0">
                  <c:v>1.65</c:v>
                </c:pt>
                <c:pt idx="1">
                  <c:v>2.4</c:v>
                </c:pt>
                <c:pt idx="2">
                  <c:v>3.2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49C-4684-A962-FAEB647B28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0014224"/>
        <c:axId val="810012976"/>
      </c:scatterChart>
      <c:valAx>
        <c:axId val="810014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10012976"/>
        <c:crosses val="autoZero"/>
        <c:crossBetween val="midCat"/>
      </c:valAx>
      <c:valAx>
        <c:axId val="81001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10014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#,##0.00000000_);[Red]\(#,##0.00000000\)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'20171120'!$A$2:$A$10</c:f>
              <c:numCache>
                <c:formatCode>General</c:formatCode>
                <c:ptCount val="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</c:numCache>
            </c:numRef>
          </c:xVal>
          <c:yVal>
            <c:numRef>
              <c:f>'20171120'!$B$2:$B$10</c:f>
              <c:numCache>
                <c:formatCode>General</c:formatCode>
                <c:ptCount val="9"/>
                <c:pt idx="0">
                  <c:v>5.1766666666666662E-2</c:v>
                </c:pt>
                <c:pt idx="1">
                  <c:v>7.9333333333333325E-2</c:v>
                </c:pt>
                <c:pt idx="2">
                  <c:v>0.10809999999999999</c:v>
                </c:pt>
                <c:pt idx="3">
                  <c:v>0.13266666666666668</c:v>
                </c:pt>
                <c:pt idx="4">
                  <c:v>0.15786666666666668</c:v>
                </c:pt>
                <c:pt idx="5">
                  <c:v>0.18330000000000002</c:v>
                </c:pt>
                <c:pt idx="6">
                  <c:v>0.21043333333333333</c:v>
                </c:pt>
                <c:pt idx="7">
                  <c:v>0.22789999999999999</c:v>
                </c:pt>
                <c:pt idx="8">
                  <c:v>0.26003333333333334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B6-42B4-91DC-D2A340456D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902304"/>
        <c:axId val="197905216"/>
      </c:scatterChart>
      <c:valAx>
        <c:axId val="197902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7905216"/>
        <c:crosses val="autoZero"/>
        <c:crossBetween val="midCat"/>
      </c:valAx>
      <c:valAx>
        <c:axId val="19790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7902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0.000000_);[Red]\(0.000000\)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'20171120'!$A$14:$A$22</c:f>
              <c:numCache>
                <c:formatCode>General</c:formatCode>
                <c:ptCount val="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</c:numCache>
            </c:numRef>
          </c:xVal>
          <c:yVal>
            <c:numRef>
              <c:f>'20171120'!$B$14:$B$22</c:f>
              <c:numCache>
                <c:formatCode>General</c:formatCode>
                <c:ptCount val="9"/>
                <c:pt idx="0">
                  <c:v>1.7849999999999999</c:v>
                </c:pt>
                <c:pt idx="1">
                  <c:v>2.839</c:v>
                </c:pt>
                <c:pt idx="2">
                  <c:v>3.847</c:v>
                </c:pt>
                <c:pt idx="3">
                  <c:v>4.7699999999999996</c:v>
                </c:pt>
                <c:pt idx="4">
                  <c:v>5.649</c:v>
                </c:pt>
                <c:pt idx="5">
                  <c:v>6.48</c:v>
                </c:pt>
                <c:pt idx="6">
                  <c:v>7.45</c:v>
                </c:pt>
                <c:pt idx="7">
                  <c:v>8.0950000000000006</c:v>
                </c:pt>
                <c:pt idx="8">
                  <c:v>9.0090000000000003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88-4E5B-994C-96824EAB56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903552"/>
        <c:axId val="197890240"/>
      </c:scatterChart>
      <c:valAx>
        <c:axId val="197903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7890240"/>
        <c:crosses val="autoZero"/>
        <c:crossBetween val="midCat"/>
      </c:valAx>
      <c:valAx>
        <c:axId val="19789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7903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#,##0.00000000_);[Red]\(#,##0.00000000\)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'20180227'!$A$25:$A$27</c:f>
              <c:numCache>
                <c:formatCode>General</c:formatCode>
                <c:ptCount val="3"/>
                <c:pt idx="0">
                  <c:v>10</c:v>
                </c:pt>
                <c:pt idx="1">
                  <c:v>15</c:v>
                </c:pt>
                <c:pt idx="2">
                  <c:v>20</c:v>
                </c:pt>
              </c:numCache>
            </c:numRef>
          </c:xVal>
          <c:yVal>
            <c:numRef>
              <c:f>'20180227'!$B$25:$B$27</c:f>
              <c:numCache>
                <c:formatCode>General</c:formatCode>
                <c:ptCount val="3"/>
                <c:pt idx="0">
                  <c:v>1.9299595224108685</c:v>
                </c:pt>
                <c:pt idx="1">
                  <c:v>2.9116447560335623</c:v>
                </c:pt>
                <c:pt idx="2">
                  <c:v>3.8540215858109299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5B-4334-A774-417A60A11C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355887"/>
        <c:axId val="148348399"/>
      </c:scatterChart>
      <c:valAx>
        <c:axId val="148355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8348399"/>
        <c:crosses val="autoZero"/>
        <c:crossBetween val="midCat"/>
      </c:valAx>
      <c:valAx>
        <c:axId val="148348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83558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#,##0.00000000_);[Red]\(#,##0.00000000\)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'20180227'!$A$2:$A$4</c:f>
              <c:numCache>
                <c:formatCode>General</c:formatCode>
                <c:ptCount val="3"/>
                <c:pt idx="0">
                  <c:v>10</c:v>
                </c:pt>
                <c:pt idx="1">
                  <c:v>15</c:v>
                </c:pt>
                <c:pt idx="2">
                  <c:v>20</c:v>
                </c:pt>
              </c:numCache>
            </c:numRef>
          </c:xVal>
          <c:yVal>
            <c:numRef>
              <c:f>'20180227'!$G$2:$G$4</c:f>
              <c:numCache>
                <c:formatCode>General</c:formatCode>
                <c:ptCount val="3"/>
                <c:pt idx="0">
                  <c:v>4.8180000000000001E-2</c:v>
                </c:pt>
                <c:pt idx="1">
                  <c:v>6.9139999999999993E-2</c:v>
                </c:pt>
                <c:pt idx="2">
                  <c:v>9.2319999999999999E-2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08-4C40-98CC-5A168952FA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355471"/>
        <c:axId val="148341327"/>
      </c:scatterChart>
      <c:valAx>
        <c:axId val="148355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8341327"/>
        <c:crosses val="autoZero"/>
        <c:crossBetween val="midCat"/>
      </c:valAx>
      <c:valAx>
        <c:axId val="148341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83554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'20180611'!$A$2:$A$10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xVal>
          <c:yVal>
            <c:numRef>
              <c:f>'20180611'!$C$2:$C$10</c:f>
              <c:numCache>
                <c:formatCode>General</c:formatCode>
                <c:ptCount val="9"/>
                <c:pt idx="0">
                  <c:v>1.42</c:v>
                </c:pt>
                <c:pt idx="1">
                  <c:v>2.89</c:v>
                </c:pt>
                <c:pt idx="2">
                  <c:v>4.3099999999999996</c:v>
                </c:pt>
                <c:pt idx="3">
                  <c:v>6</c:v>
                </c:pt>
                <c:pt idx="4">
                  <c:v>7.32</c:v>
                </c:pt>
                <c:pt idx="5">
                  <c:v>8.42</c:v>
                </c:pt>
                <c:pt idx="6">
                  <c:v>9.85</c:v>
                </c:pt>
                <c:pt idx="7">
                  <c:v>11.05</c:v>
                </c:pt>
                <c:pt idx="8">
                  <c:v>12.22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C1-4242-9621-C394D4B9FCDB}"/>
            </c:ext>
          </c:extLst>
        </c:ser>
        <c:ser>
          <c:idx val="1"/>
          <c:order val="1"/>
          <c:tx>
            <c:v>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'20180611'!$A$2:$A$10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xVal>
          <c:yVal>
            <c:numRef>
              <c:f>'20180611'!$D$2:$D$10</c:f>
              <c:numCache>
                <c:formatCode>General</c:formatCode>
                <c:ptCount val="9"/>
                <c:pt idx="0">
                  <c:v>1.57</c:v>
                </c:pt>
                <c:pt idx="1">
                  <c:v>3.03</c:v>
                </c:pt>
                <c:pt idx="2">
                  <c:v>4.72</c:v>
                </c:pt>
                <c:pt idx="3">
                  <c:v>6.02</c:v>
                </c:pt>
                <c:pt idx="4">
                  <c:v>7.72</c:v>
                </c:pt>
                <c:pt idx="5">
                  <c:v>8.94</c:v>
                </c:pt>
                <c:pt idx="6">
                  <c:v>10.75</c:v>
                </c:pt>
                <c:pt idx="7">
                  <c:v>11.98</c:v>
                </c:pt>
                <c:pt idx="8">
                  <c:v>13.18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C1-4242-9621-C394D4B9FCDB}"/>
            </c:ext>
          </c:extLst>
        </c:ser>
        <c:ser>
          <c:idx val="2"/>
          <c:order val="2"/>
          <c:tx>
            <c:v>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'20180611'!$A$2:$A$10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xVal>
          <c:yVal>
            <c:numRef>
              <c:f>'20180611'!$E$2:$E$10</c:f>
              <c:numCache>
                <c:formatCode>General</c:formatCode>
                <c:ptCount val="9"/>
                <c:pt idx="0">
                  <c:v>1.53</c:v>
                </c:pt>
                <c:pt idx="1">
                  <c:v>3.4</c:v>
                </c:pt>
                <c:pt idx="2">
                  <c:v>5.12</c:v>
                </c:pt>
                <c:pt idx="3">
                  <c:v>6.9</c:v>
                </c:pt>
                <c:pt idx="4">
                  <c:v>8.74</c:v>
                </c:pt>
                <c:pt idx="5">
                  <c:v>10.35</c:v>
                </c:pt>
                <c:pt idx="6">
                  <c:v>11.7</c:v>
                </c:pt>
                <c:pt idx="7">
                  <c:v>12.98</c:v>
                </c:pt>
                <c:pt idx="8">
                  <c:v>14.14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BC1-4242-9621-C394D4B9FC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4571280"/>
        <c:axId val="784562960"/>
      </c:scatterChart>
      <c:valAx>
        <c:axId val="784571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84562960"/>
        <c:crosses val="autoZero"/>
        <c:crossBetween val="midCat"/>
      </c:valAx>
      <c:valAx>
        <c:axId val="78456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84571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'20180822'!$A$3:$A$16</c:f>
              <c:numCache>
                <c:formatCode>General</c:formatCode>
                <c:ptCount val="1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130</c:v>
                </c:pt>
                <c:pt idx="12">
                  <c:v>140</c:v>
                </c:pt>
                <c:pt idx="13">
                  <c:v>150</c:v>
                </c:pt>
              </c:numCache>
            </c:numRef>
          </c:xVal>
          <c:yVal>
            <c:numRef>
              <c:f>'20180822'!$B$3:$B$16</c:f>
              <c:numCache>
                <c:formatCode>General</c:formatCode>
                <c:ptCount val="14"/>
                <c:pt idx="0">
                  <c:v>1.87</c:v>
                </c:pt>
                <c:pt idx="1">
                  <c:v>2.95</c:v>
                </c:pt>
                <c:pt idx="2">
                  <c:v>3.7</c:v>
                </c:pt>
                <c:pt idx="3">
                  <c:v>4.76</c:v>
                </c:pt>
                <c:pt idx="4">
                  <c:v>5.59</c:v>
                </c:pt>
                <c:pt idx="5">
                  <c:v>6.63</c:v>
                </c:pt>
                <c:pt idx="6">
                  <c:v>7.3</c:v>
                </c:pt>
                <c:pt idx="7">
                  <c:v>8.06</c:v>
                </c:pt>
                <c:pt idx="8">
                  <c:v>8.56</c:v>
                </c:pt>
                <c:pt idx="9">
                  <c:v>9.76</c:v>
                </c:pt>
                <c:pt idx="10">
                  <c:v>10.5</c:v>
                </c:pt>
                <c:pt idx="11">
                  <c:v>11.22</c:v>
                </c:pt>
                <c:pt idx="13">
                  <c:v>11.94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80-4515-8E88-E1D2DA6E89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5225872"/>
        <c:axId val="1590774384"/>
      </c:scatterChart>
      <c:valAx>
        <c:axId val="1515225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90774384"/>
        <c:crosses val="autoZero"/>
        <c:crossBetween val="midCat"/>
      </c:valAx>
      <c:valAx>
        <c:axId val="159077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15225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'20180827'!$A$3:$A$10</c:f>
              <c:numCache>
                <c:formatCode>General</c:formatCode>
                <c:ptCount val="8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</c:numCache>
            </c:numRef>
          </c:xVal>
          <c:yVal>
            <c:numRef>
              <c:f>'20180827'!$B$3:$B$10</c:f>
              <c:numCache>
                <c:formatCode>General</c:formatCode>
                <c:ptCount val="8"/>
                <c:pt idx="0">
                  <c:v>1.9525699999999999</c:v>
                </c:pt>
                <c:pt idx="1">
                  <c:v>3.0070000000000001</c:v>
                </c:pt>
                <c:pt idx="2">
                  <c:v>4.0019999999999998</c:v>
                </c:pt>
                <c:pt idx="3">
                  <c:v>5.0250000000000004</c:v>
                </c:pt>
                <c:pt idx="4">
                  <c:v>5.57</c:v>
                </c:pt>
                <c:pt idx="5">
                  <c:v>6.37</c:v>
                </c:pt>
                <c:pt idx="6">
                  <c:v>7.28</c:v>
                </c:pt>
                <c:pt idx="7">
                  <c:v>8.43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97D-408C-A6D0-535E09A146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0686672"/>
        <c:axId val="1760684592"/>
      </c:scatterChart>
      <c:valAx>
        <c:axId val="1760686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60684592"/>
        <c:crosses val="autoZero"/>
        <c:crossBetween val="midCat"/>
      </c:valAx>
      <c:valAx>
        <c:axId val="176068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60686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4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396240</xdr:colOff>
      <xdr:row>5</xdr:row>
      <xdr:rowOff>118110</xdr:rowOff>
    </xdr:from>
    <xdr:to>
      <xdr:col>19</xdr:col>
      <xdr:colOff>91440</xdr:colOff>
      <xdr:row>18</xdr:row>
      <xdr:rowOff>186690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236220</xdr:colOff>
      <xdr:row>10</xdr:row>
      <xdr:rowOff>80010</xdr:rowOff>
    </xdr:from>
    <xdr:to>
      <xdr:col>10</xdr:col>
      <xdr:colOff>541020</xdr:colOff>
      <xdr:row>23</xdr:row>
      <xdr:rowOff>148590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560070</xdr:colOff>
      <xdr:row>0</xdr:row>
      <xdr:rowOff>152400</xdr:rowOff>
    </xdr:from>
    <xdr:to>
      <xdr:col>16</xdr:col>
      <xdr:colOff>255270</xdr:colOff>
      <xdr:row>14</xdr:row>
      <xdr:rowOff>5080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38100</xdr:colOff>
      <xdr:row>8</xdr:row>
      <xdr:rowOff>71120</xdr:rowOff>
    </xdr:from>
    <xdr:to>
      <xdr:col>15</xdr:col>
      <xdr:colOff>342900</xdr:colOff>
      <xdr:row>21</xdr:row>
      <xdr:rowOff>139700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590550</xdr:colOff>
      <xdr:row>20</xdr:row>
      <xdr:rowOff>136525</xdr:rowOff>
    </xdr:from>
    <xdr:to>
      <xdr:col>10</xdr:col>
      <xdr:colOff>596900</xdr:colOff>
      <xdr:row>33</xdr:row>
      <xdr:rowOff>73025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412756</xdr:colOff>
      <xdr:row>1</xdr:row>
      <xdr:rowOff>85725</xdr:rowOff>
    </xdr:from>
    <xdr:to>
      <xdr:col>14</xdr:col>
      <xdr:colOff>419106</xdr:colOff>
      <xdr:row>14</xdr:row>
      <xdr:rowOff>28575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262890</xdr:colOff>
      <xdr:row>0</xdr:row>
      <xdr:rowOff>179070</xdr:rowOff>
    </xdr:from>
    <xdr:to>
      <xdr:col>17</xdr:col>
      <xdr:colOff>567690</xdr:colOff>
      <xdr:row>14</xdr:row>
      <xdr:rowOff>41910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453390</xdr:colOff>
      <xdr:row>2</xdr:row>
      <xdr:rowOff>118110</xdr:rowOff>
    </xdr:from>
    <xdr:to>
      <xdr:col>17</xdr:col>
      <xdr:colOff>148590</xdr:colOff>
      <xdr:row>15</xdr:row>
      <xdr:rowOff>186690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377190</xdr:colOff>
      <xdr:row>3</xdr:row>
      <xdr:rowOff>125730</xdr:rowOff>
    </xdr:from>
    <xdr:to>
      <xdr:col>12</xdr:col>
      <xdr:colOff>72390</xdr:colOff>
      <xdr:row>16</xdr:row>
      <xdr:rowOff>194310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331470</xdr:colOff>
      <xdr:row>0</xdr:row>
      <xdr:rowOff>76200</xdr:rowOff>
    </xdr:from>
    <xdr:to>
      <xdr:col>13</xdr:col>
      <xdr:colOff>26670</xdr:colOff>
      <xdr:row>13</xdr:row>
      <xdr:rowOff>144780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137160</xdr:colOff>
      <xdr:row>5</xdr:row>
      <xdr:rowOff>45720</xdr:rowOff>
    </xdr:from>
    <xdr:to>
      <xdr:col>16</xdr:col>
      <xdr:colOff>571500</xdr:colOff>
      <xdr:row>18</xdr:row>
      <xdr:rowOff>114300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400050</xdr:colOff>
      <xdr:row>16</xdr:row>
      <xdr:rowOff>7620</xdr:rowOff>
    </xdr:from>
    <xdr:to>
      <xdr:col>7</xdr:col>
      <xdr:colOff>601980</xdr:colOff>
      <xdr:row>27</xdr:row>
      <xdr:rowOff>49530</xdr:rowOff>
    </xdr:to>
    <xdr:graphicFrame macro="">
      <xdr:nvGraphicFramePr>
        <xdr:cNvPr id="4" name="圖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228600</xdr:colOff>
      <xdr:row>29</xdr:row>
      <xdr:rowOff>129540</xdr:rowOff>
    </xdr:from>
    <xdr:to>
      <xdr:col>8</xdr:col>
      <xdr:colOff>430530</xdr:colOff>
      <xdr:row>40</xdr:row>
      <xdr:rowOff>171450</xdr:rowOff>
    </xdr:to>
    <xdr:graphicFrame macro="">
      <xdr:nvGraphicFramePr>
        <xdr:cNvPr id="5" name="圖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201930</xdr:colOff>
      <xdr:row>23</xdr:row>
      <xdr:rowOff>133350</xdr:rowOff>
    </xdr:from>
    <xdr:to>
      <xdr:col>17</xdr:col>
      <xdr:colOff>506730</xdr:colOff>
      <xdr:row>36</xdr:row>
      <xdr:rowOff>201930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64769</xdr:rowOff>
    </xdr:from>
    <xdr:to>
      <xdr:col>5</xdr:col>
      <xdr:colOff>547295</xdr:colOff>
      <xdr:row>28</xdr:row>
      <xdr:rowOff>133349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833717</xdr:colOff>
      <xdr:row>2</xdr:row>
      <xdr:rowOff>19949</xdr:rowOff>
    </xdr:from>
    <xdr:to>
      <xdr:col>8</xdr:col>
      <xdr:colOff>425375</xdr:colOff>
      <xdr:row>15</xdr:row>
      <xdr:rowOff>88528</xdr:rowOff>
    </xdr:to>
    <xdr:graphicFrame macro="">
      <xdr:nvGraphicFramePr>
        <xdr:cNvPr id="4" name="圖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763346</xdr:colOff>
      <xdr:row>32</xdr:row>
      <xdr:rowOff>183551</xdr:rowOff>
    </xdr:from>
    <xdr:to>
      <xdr:col>6</xdr:col>
      <xdr:colOff>138506</xdr:colOff>
      <xdr:row>46</xdr:row>
      <xdr:rowOff>45943</xdr:rowOff>
    </xdr:to>
    <xdr:graphicFrame macro="">
      <xdr:nvGraphicFramePr>
        <xdr:cNvPr id="5" name="圖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470648</xdr:colOff>
      <xdr:row>1</xdr:row>
      <xdr:rowOff>103092</xdr:rowOff>
    </xdr:from>
    <xdr:to>
      <xdr:col>14</xdr:col>
      <xdr:colOff>533401</xdr:colOff>
      <xdr:row>14</xdr:row>
      <xdr:rowOff>165845</xdr:rowOff>
    </xdr:to>
    <xdr:graphicFrame macro="">
      <xdr:nvGraphicFramePr>
        <xdr:cNvPr id="6" name="圖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"/>
  <sheetViews>
    <sheetView workbookViewId="0">
      <selection activeCell="O3" sqref="O3"/>
    </sheetView>
  </sheetViews>
  <sheetFormatPr defaultRowHeight="16.2" x14ac:dyDescent="0.3"/>
  <cols>
    <col min="17" max="17" width="10.109375" bestFit="1" customWidth="1"/>
  </cols>
  <sheetData>
    <row r="1" spans="1:17" x14ac:dyDescent="0.3">
      <c r="D1" t="s">
        <v>9</v>
      </c>
      <c r="O1" t="s">
        <v>11</v>
      </c>
      <c r="P1" t="s">
        <v>13</v>
      </c>
      <c r="Q1" t="s">
        <v>12</v>
      </c>
    </row>
    <row r="2" spans="1:17" x14ac:dyDescent="0.3">
      <c r="A2" t="s">
        <v>0</v>
      </c>
      <c r="B2">
        <v>1.96</v>
      </c>
      <c r="C2">
        <v>1.58</v>
      </c>
      <c r="D2">
        <v>1.65</v>
      </c>
      <c r="H2" s="2" t="s">
        <v>14</v>
      </c>
      <c r="O2">
        <v>30</v>
      </c>
      <c r="P2">
        <f>0.155*O2+0.091667</f>
        <v>4.7416670000000005</v>
      </c>
      <c r="Q2" s="1">
        <f>0.004713*O2+0.0005</f>
        <v>0.14189000000000002</v>
      </c>
    </row>
    <row r="3" spans="1:17" x14ac:dyDescent="0.3">
      <c r="A3" t="s">
        <v>1</v>
      </c>
      <c r="B3">
        <v>2.82</v>
      </c>
      <c r="C3">
        <v>2.2799999999999998</v>
      </c>
      <c r="D3">
        <v>2.4</v>
      </c>
    </row>
    <row r="4" spans="1:17" x14ac:dyDescent="0.3">
      <c r="A4" t="s">
        <v>2</v>
      </c>
      <c r="C4">
        <v>4.12</v>
      </c>
      <c r="D4">
        <v>3.2</v>
      </c>
    </row>
    <row r="5" spans="1:17" x14ac:dyDescent="0.3">
      <c r="J5">
        <v>10</v>
      </c>
      <c r="K5">
        <f>AVERAGE(B7:B12)</f>
        <v>4.7566666666666667E-2</v>
      </c>
      <c r="L5">
        <v>1.65</v>
      </c>
    </row>
    <row r="6" spans="1:17" x14ac:dyDescent="0.3">
      <c r="A6" t="s">
        <v>10</v>
      </c>
      <c r="B6" t="s">
        <v>3</v>
      </c>
      <c r="C6" t="s">
        <v>4</v>
      </c>
      <c r="D6" t="s">
        <v>5</v>
      </c>
      <c r="E6" t="s">
        <v>6</v>
      </c>
      <c r="F6" t="s">
        <v>7</v>
      </c>
      <c r="G6" t="s">
        <v>8</v>
      </c>
      <c r="J6">
        <v>15</v>
      </c>
      <c r="K6">
        <f>AVERAGE(D7:D9)</f>
        <v>7.1333333333333332E-2</v>
      </c>
      <c r="L6">
        <v>2.4</v>
      </c>
    </row>
    <row r="7" spans="1:17" x14ac:dyDescent="0.3">
      <c r="B7">
        <v>0.05</v>
      </c>
      <c r="C7">
        <v>3.0800000000000001E-2</v>
      </c>
      <c r="D7">
        <v>7.0999999999999994E-2</v>
      </c>
      <c r="E7">
        <v>4.8099999999999997E-2</v>
      </c>
      <c r="F7">
        <v>9.4E-2</v>
      </c>
      <c r="G7">
        <v>7.0099999999999996E-2</v>
      </c>
      <c r="J7">
        <v>20</v>
      </c>
      <c r="K7">
        <f>AVERAGE(F7:F8)</f>
        <v>9.4700000000000006E-2</v>
      </c>
      <c r="L7">
        <v>3.2</v>
      </c>
    </row>
    <row r="8" spans="1:17" x14ac:dyDescent="0.3">
      <c r="B8">
        <v>4.4699999999999997E-2</v>
      </c>
      <c r="C8">
        <v>3.1099999999999999E-2</v>
      </c>
      <c r="D8">
        <v>7.17E-2</v>
      </c>
      <c r="E8">
        <v>4.7600000000000003E-2</v>
      </c>
      <c r="F8">
        <v>9.5399999999999999E-2</v>
      </c>
      <c r="G8">
        <v>6.8900000000000003E-2</v>
      </c>
    </row>
    <row r="9" spans="1:17" x14ac:dyDescent="0.3">
      <c r="B9">
        <v>4.6600000000000003E-2</v>
      </c>
      <c r="C9">
        <v>3.09E-2</v>
      </c>
      <c r="D9">
        <v>7.1300000000000002E-2</v>
      </c>
      <c r="E9">
        <v>5.1700000000000003E-2</v>
      </c>
    </row>
    <row r="10" spans="1:17" x14ac:dyDescent="0.3">
      <c r="B10">
        <v>4.7E-2</v>
      </c>
      <c r="C10">
        <v>3.3799999999999997E-2</v>
      </c>
    </row>
    <row r="11" spans="1:17" x14ac:dyDescent="0.3">
      <c r="B11">
        <v>5.0200000000000002E-2</v>
      </c>
    </row>
    <row r="12" spans="1:17" x14ac:dyDescent="0.3">
      <c r="B12">
        <v>4.6899999999999997E-2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3"/>
  <sheetViews>
    <sheetView tabSelected="1" zoomScale="85" zoomScaleNormal="85" workbookViewId="0">
      <selection activeCell="M13" sqref="M13"/>
    </sheetView>
  </sheetViews>
  <sheetFormatPr defaultRowHeight="16.2" x14ac:dyDescent="0.3"/>
  <cols>
    <col min="2" max="3" width="16.109375" customWidth="1"/>
    <col min="4" max="4" width="21.44140625" customWidth="1"/>
    <col min="5" max="5" width="13.21875" customWidth="1"/>
    <col min="7" max="7" width="20.109375" customWidth="1"/>
    <col min="10" max="10" width="16.77734375" customWidth="1"/>
    <col min="12" max="12" width="12.33203125" customWidth="1"/>
    <col min="13" max="13" width="10.109375" bestFit="1" customWidth="1"/>
  </cols>
  <sheetData>
    <row r="1" spans="1:14" x14ac:dyDescent="0.3">
      <c r="A1" t="s">
        <v>18</v>
      </c>
      <c r="B1" t="s">
        <v>29</v>
      </c>
      <c r="D1" t="s">
        <v>30</v>
      </c>
      <c r="E1" t="s">
        <v>40</v>
      </c>
      <c r="G1" t="s">
        <v>29</v>
      </c>
      <c r="J1" t="s">
        <v>30</v>
      </c>
      <c r="M1" t="s">
        <v>46</v>
      </c>
      <c r="N1" t="s">
        <v>47</v>
      </c>
    </row>
    <row r="2" spans="1:14" x14ac:dyDescent="0.3">
      <c r="E2">
        <v>0.55000000000000004</v>
      </c>
      <c r="F2">
        <v>20</v>
      </c>
      <c r="G2">
        <v>1.92184</v>
      </c>
      <c r="L2">
        <v>20</v>
      </c>
      <c r="M2">
        <f>AVERAGE(G2:G4)</f>
        <v>1.8820666666666668</v>
      </c>
      <c r="N2">
        <f>AVERAGE(B3:C3)</f>
        <v>1.8121499999999999</v>
      </c>
    </row>
    <row r="3" spans="1:14" x14ac:dyDescent="0.3">
      <c r="A3">
        <v>20</v>
      </c>
      <c r="B3">
        <v>1.79</v>
      </c>
      <c r="C3">
        <v>1.8343</v>
      </c>
      <c r="F3">
        <v>20</v>
      </c>
      <c r="G3">
        <v>1.8549199999999999</v>
      </c>
    </row>
    <row r="4" spans="1:14" x14ac:dyDescent="0.3">
      <c r="F4">
        <v>20</v>
      </c>
      <c r="G4">
        <v>1.86944</v>
      </c>
    </row>
    <row r="5" spans="1:14" x14ac:dyDescent="0.3">
      <c r="F5">
        <v>40</v>
      </c>
      <c r="G5">
        <v>3.86991</v>
      </c>
      <c r="L5">
        <v>40</v>
      </c>
      <c r="M5">
        <f>AVERAGE(G5:G7)</f>
        <v>3.7831399999999999</v>
      </c>
      <c r="N5">
        <f>AVERAGE(B6:C6)</f>
        <v>3.5900249999999998</v>
      </c>
    </row>
    <row r="6" spans="1:14" x14ac:dyDescent="0.3">
      <c r="A6">
        <v>40</v>
      </c>
      <c r="B6">
        <v>3.6</v>
      </c>
      <c r="C6">
        <v>3.58005</v>
      </c>
      <c r="F6">
        <v>40</v>
      </c>
      <c r="G6">
        <v>3.6718000000000002</v>
      </c>
      <c r="H6">
        <v>3.7650800000000002</v>
      </c>
    </row>
    <row r="7" spans="1:14" x14ac:dyDescent="0.3">
      <c r="F7">
        <v>40</v>
      </c>
      <c r="G7">
        <v>3.8077100000000002</v>
      </c>
    </row>
    <row r="8" spans="1:14" x14ac:dyDescent="0.3">
      <c r="F8">
        <v>60</v>
      </c>
      <c r="G8">
        <v>5.5412100000000004</v>
      </c>
      <c r="L8">
        <v>60</v>
      </c>
      <c r="M8">
        <f>AVERAGE(G8:G10)</f>
        <v>5.4879199999999999</v>
      </c>
      <c r="N8">
        <f>AVERAGE(B9:C9)</f>
        <v>5.2764450000000007</v>
      </c>
    </row>
    <row r="9" spans="1:14" x14ac:dyDescent="0.3">
      <c r="A9">
        <v>60</v>
      </c>
      <c r="B9">
        <v>5.45</v>
      </c>
      <c r="C9">
        <v>5.1028900000000004</v>
      </c>
      <c r="F9">
        <v>60</v>
      </c>
      <c r="G9">
        <v>5.45</v>
      </c>
    </row>
    <row r="10" spans="1:14" x14ac:dyDescent="0.3">
      <c r="F10">
        <v>60</v>
      </c>
      <c r="G10">
        <v>5.47255</v>
      </c>
    </row>
    <row r="11" spans="1:14" x14ac:dyDescent="0.3">
      <c r="F11">
        <v>80</v>
      </c>
      <c r="G11">
        <v>7.2358200000000004</v>
      </c>
      <c r="L11">
        <v>80</v>
      </c>
      <c r="M11">
        <f>AVERAGE(G11:G13)</f>
        <v>7.2704599999999999</v>
      </c>
      <c r="N11">
        <f>AVERAGE(B12:C12)</f>
        <v>6.5760550000000002</v>
      </c>
    </row>
    <row r="12" spans="1:14" x14ac:dyDescent="0.3">
      <c r="A12">
        <v>80</v>
      </c>
      <c r="B12">
        <v>6.82</v>
      </c>
      <c r="C12">
        <v>6.3321100000000001</v>
      </c>
      <c r="F12">
        <v>80</v>
      </c>
      <c r="G12">
        <v>7.22349</v>
      </c>
    </row>
    <row r="13" spans="1:14" x14ac:dyDescent="0.3">
      <c r="F13">
        <v>80</v>
      </c>
      <c r="G13">
        <v>7.3520700000000003</v>
      </c>
      <c r="L13">
        <v>100</v>
      </c>
      <c r="M13">
        <f>AVERAGE(G14:G16)</f>
        <v>8.8440566666666669</v>
      </c>
      <c r="N13">
        <f>AVERAGE(B14:C14)</f>
        <v>8.10886</v>
      </c>
    </row>
    <row r="14" spans="1:14" x14ac:dyDescent="0.3">
      <c r="A14">
        <v>100</v>
      </c>
      <c r="B14">
        <v>8.23</v>
      </c>
      <c r="C14">
        <v>7.9877200000000004</v>
      </c>
      <c r="F14">
        <v>100</v>
      </c>
      <c r="G14">
        <v>8.95031</v>
      </c>
    </row>
    <row r="15" spans="1:14" x14ac:dyDescent="0.3">
      <c r="A15">
        <v>110</v>
      </c>
      <c r="F15">
        <v>100</v>
      </c>
      <c r="G15">
        <v>8.7806499999999996</v>
      </c>
    </row>
    <row r="16" spans="1:14" x14ac:dyDescent="0.3">
      <c r="A16">
        <v>120</v>
      </c>
      <c r="F16">
        <v>100</v>
      </c>
      <c r="G16">
        <v>8.8012099999999993</v>
      </c>
    </row>
    <row r="17" spans="1:14" x14ac:dyDescent="0.3">
      <c r="A17">
        <v>130</v>
      </c>
    </row>
    <row r="18" spans="1:14" x14ac:dyDescent="0.3">
      <c r="A18">
        <v>140</v>
      </c>
    </row>
    <row r="19" spans="1:14" x14ac:dyDescent="0.3">
      <c r="A19">
        <v>150</v>
      </c>
    </row>
    <row r="23" spans="1:14" x14ac:dyDescent="0.3">
      <c r="A23" t="s">
        <v>18</v>
      </c>
      <c r="B23" t="s">
        <v>25</v>
      </c>
      <c r="C23" t="s">
        <v>37</v>
      </c>
      <c r="D23" t="s">
        <v>32</v>
      </c>
      <c r="E23" t="s">
        <v>38</v>
      </c>
      <c r="F23" t="s">
        <v>28</v>
      </c>
      <c r="H23" t="s">
        <v>45</v>
      </c>
      <c r="I23" t="s">
        <v>25</v>
      </c>
      <c r="J23" t="s">
        <v>37</v>
      </c>
      <c r="K23" t="s">
        <v>42</v>
      </c>
      <c r="L23" t="s">
        <v>41</v>
      </c>
      <c r="M23" t="s">
        <v>43</v>
      </c>
      <c r="N23" t="s">
        <v>44</v>
      </c>
    </row>
    <row r="24" spans="1:14" x14ac:dyDescent="0.3">
      <c r="B24" s="3">
        <v>6.2604400000000004E-2</v>
      </c>
      <c r="C24" s="4"/>
      <c r="D24" s="4"/>
      <c r="E24" s="4"/>
      <c r="F24" s="4"/>
      <c r="G24" s="4"/>
      <c r="I24">
        <v>6.5167500000000003E-2</v>
      </c>
      <c r="L24" s="3">
        <v>6.2604400000000004E-2</v>
      </c>
    </row>
    <row r="25" spans="1:14" x14ac:dyDescent="0.3">
      <c r="A25">
        <v>20</v>
      </c>
      <c r="B25" s="3">
        <v>6.2928999999999999E-2</v>
      </c>
      <c r="C25" s="3"/>
      <c r="D25" s="4">
        <v>1.9613799999999999</v>
      </c>
      <c r="E25" s="4">
        <v>1.42364</v>
      </c>
      <c r="F25" s="4">
        <v>3.1792099999999999</v>
      </c>
      <c r="G25" s="4">
        <v>3.02373</v>
      </c>
      <c r="I25">
        <v>6.1943100000000001E-2</v>
      </c>
      <c r="K25">
        <v>20</v>
      </c>
      <c r="L25" s="3">
        <v>6.2928999999999999E-2</v>
      </c>
      <c r="M25" s="1">
        <f>AVERAGE(L24:L26)</f>
        <v>6.3005700000000012E-2</v>
      </c>
      <c r="N25">
        <f>AVERAGE(I24:I26)</f>
        <v>6.4451433333333349E-2</v>
      </c>
    </row>
    <row r="26" spans="1:14" x14ac:dyDescent="0.3">
      <c r="B26" s="3">
        <v>6.3483700000000004E-2</v>
      </c>
      <c r="C26" s="3">
        <v>4.6011099999999999E-2</v>
      </c>
      <c r="D26" s="4">
        <v>1.93689</v>
      </c>
      <c r="E26" s="4"/>
      <c r="F26" s="4">
        <v>3.1684600000000001</v>
      </c>
      <c r="G26" s="4"/>
      <c r="I26">
        <v>6.6243700000000003E-2</v>
      </c>
      <c r="L26" s="3">
        <v>6.3483700000000004E-2</v>
      </c>
    </row>
    <row r="27" spans="1:14" x14ac:dyDescent="0.3">
      <c r="B27" s="4">
        <v>0.12177300000000001</v>
      </c>
      <c r="C27" s="4">
        <v>8.7707199999999999E-2</v>
      </c>
      <c r="D27" s="4">
        <v>3.9706399999999999</v>
      </c>
      <c r="E27" s="4">
        <v>2.9616099999999999</v>
      </c>
      <c r="F27" s="4"/>
      <c r="G27" s="4"/>
      <c r="L27" s="4">
        <v>0.12177300000000001</v>
      </c>
    </row>
    <row r="28" spans="1:14" x14ac:dyDescent="0.3">
      <c r="A28">
        <v>40</v>
      </c>
      <c r="B28" s="4">
        <v>0.12912799999999999</v>
      </c>
      <c r="C28" s="4">
        <v>9.6236100000000005E-2</v>
      </c>
      <c r="D28" s="4">
        <v>4.1766399999999999</v>
      </c>
      <c r="E28" s="4">
        <v>3.8075000000000001</v>
      </c>
      <c r="F28" s="4" t="s">
        <v>39</v>
      </c>
      <c r="G28" s="4"/>
      <c r="I28">
        <v>0.132552</v>
      </c>
      <c r="K28">
        <v>40</v>
      </c>
      <c r="L28" s="4">
        <v>0.12912799999999999</v>
      </c>
      <c r="M28">
        <f>AVERAGE(L27:L29)</f>
        <v>0.12725</v>
      </c>
      <c r="N28">
        <f>AVERAGE(I28:I29)</f>
        <v>0.1355605</v>
      </c>
    </row>
    <row r="29" spans="1:14" x14ac:dyDescent="0.3">
      <c r="B29" s="4">
        <v>0.13084899999999999</v>
      </c>
      <c r="C29" s="4">
        <v>9.7688200000000003E-2</v>
      </c>
      <c r="D29" s="4"/>
      <c r="E29" s="4"/>
      <c r="F29" s="4"/>
      <c r="G29" s="4"/>
      <c r="I29">
        <v>0.138569</v>
      </c>
      <c r="L29" s="4">
        <v>0.13084899999999999</v>
      </c>
    </row>
    <row r="30" spans="1:14" x14ac:dyDescent="0.3">
      <c r="B30" s="4">
        <v>0.195322</v>
      </c>
      <c r="C30" s="4">
        <v>0.14596000000000001</v>
      </c>
      <c r="D30" s="4">
        <v>5.3361400000000003</v>
      </c>
      <c r="E30" s="4">
        <v>7.1050800000000001</v>
      </c>
      <c r="F30" s="4"/>
      <c r="G30" s="4"/>
      <c r="L30" s="4">
        <v>0.195322</v>
      </c>
    </row>
    <row r="31" spans="1:14" x14ac:dyDescent="0.3">
      <c r="A31">
        <v>60</v>
      </c>
      <c r="B31" s="4">
        <v>0.198624</v>
      </c>
      <c r="C31" s="4">
        <v>0.14657600000000001</v>
      </c>
      <c r="D31" s="4">
        <v>4.9475199999999999</v>
      </c>
      <c r="E31" s="4">
        <v>4.0621700000000001</v>
      </c>
      <c r="F31" s="4"/>
      <c r="G31" s="4"/>
      <c r="I31">
        <v>0.19194900000000001</v>
      </c>
      <c r="K31">
        <v>60</v>
      </c>
      <c r="L31" s="4">
        <v>0.198624</v>
      </c>
      <c r="M31">
        <f>AVERAGE(L30:L31)</f>
        <v>0.19697300000000001</v>
      </c>
      <c r="N31">
        <f>AVERAGE(I31)</f>
        <v>0.19194900000000001</v>
      </c>
    </row>
    <row r="33" spans="1:14" x14ac:dyDescent="0.3">
      <c r="B33">
        <v>0.253886</v>
      </c>
      <c r="D33">
        <v>6.7234299999999996</v>
      </c>
      <c r="L33">
        <v>0.253886</v>
      </c>
    </row>
    <row r="34" spans="1:14" x14ac:dyDescent="0.3">
      <c r="A34">
        <v>80</v>
      </c>
      <c r="B34">
        <v>0.258849</v>
      </c>
      <c r="C34">
        <v>0.18196499999999999</v>
      </c>
      <c r="D34">
        <v>7.3791200000000003</v>
      </c>
      <c r="I34">
        <v>0.26353100000000002</v>
      </c>
      <c r="K34">
        <v>80</v>
      </c>
      <c r="L34">
        <v>0.258849</v>
      </c>
      <c r="M34">
        <f>AVERAGE(L33:L34)</f>
        <v>0.25636749999999997</v>
      </c>
      <c r="N34">
        <f>AVERAGE(I34:I35)</f>
        <v>0.2706365</v>
      </c>
    </row>
    <row r="35" spans="1:14" x14ac:dyDescent="0.3">
      <c r="I35">
        <v>0.27774199999999999</v>
      </c>
    </row>
    <row r="36" spans="1:14" x14ac:dyDescent="0.3">
      <c r="B36">
        <v>0.32958700000000002</v>
      </c>
      <c r="C36">
        <v>0.24424299999999999</v>
      </c>
      <c r="D36">
        <v>9.4086499999999997</v>
      </c>
      <c r="E36">
        <v>10.2773</v>
      </c>
      <c r="I36">
        <v>0.32529999999999998</v>
      </c>
      <c r="L36">
        <v>0.32958700000000002</v>
      </c>
    </row>
    <row r="37" spans="1:14" x14ac:dyDescent="0.3">
      <c r="A37">
        <v>100</v>
      </c>
      <c r="B37">
        <v>0.33018500000000001</v>
      </c>
      <c r="C37">
        <v>0.25040000000000001</v>
      </c>
      <c r="D37">
        <v>8.2632499999999993</v>
      </c>
      <c r="E37">
        <v>10.015700000000001</v>
      </c>
      <c r="I37">
        <v>0.33741300000000002</v>
      </c>
      <c r="K37">
        <v>100</v>
      </c>
      <c r="L37">
        <v>0.33018500000000001</v>
      </c>
      <c r="M37">
        <f>AVERAGE(L36:L37)</f>
        <v>0.32988600000000001</v>
      </c>
      <c r="N37">
        <f>AVERAGE(I36:I37)</f>
        <v>0.3313565</v>
      </c>
    </row>
    <row r="38" spans="1:14" x14ac:dyDescent="0.3">
      <c r="D38">
        <v>8.2632499999999993</v>
      </c>
    </row>
    <row r="39" spans="1:14" x14ac:dyDescent="0.3">
      <c r="A39">
        <v>120</v>
      </c>
    </row>
    <row r="40" spans="1:14" x14ac:dyDescent="0.3">
      <c r="A40">
        <v>130</v>
      </c>
    </row>
    <row r="41" spans="1:14" x14ac:dyDescent="0.3">
      <c r="A41">
        <v>140</v>
      </c>
    </row>
    <row r="42" spans="1:14" x14ac:dyDescent="0.3">
      <c r="A42">
        <v>150</v>
      </c>
    </row>
    <row r="43" spans="1:14" x14ac:dyDescent="0.3">
      <c r="A43">
        <v>160</v>
      </c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workbookViewId="0">
      <selection activeCell="D19" sqref="D19"/>
    </sheetView>
  </sheetViews>
  <sheetFormatPr defaultRowHeight="16.2" x14ac:dyDescent="0.3"/>
  <sheetData>
    <row r="1" spans="1:8" x14ac:dyDescent="0.3">
      <c r="A1" t="s">
        <v>16</v>
      </c>
      <c r="B1" t="s">
        <v>15</v>
      </c>
      <c r="H1" t="s">
        <v>19</v>
      </c>
    </row>
    <row r="2" spans="1:8" x14ac:dyDescent="0.3">
      <c r="A2">
        <v>10</v>
      </c>
      <c r="B2">
        <f>(D2+E2+F2)/3</f>
        <v>5.1766666666666662E-2</v>
      </c>
      <c r="D2">
        <v>5.4100000000000002E-2</v>
      </c>
      <c r="E2">
        <v>5.1299999999999998E-2</v>
      </c>
      <c r="F2">
        <v>4.99E-2</v>
      </c>
      <c r="H2">
        <f>B2*200</f>
        <v>10.353333333333332</v>
      </c>
    </row>
    <row r="3" spans="1:8" x14ac:dyDescent="0.3">
      <c r="A3">
        <v>15</v>
      </c>
      <c r="B3">
        <f>(D3+E3+F3)/3</f>
        <v>7.9333333333333325E-2</v>
      </c>
      <c r="D3">
        <v>7.9500000000000001E-2</v>
      </c>
      <c r="E3">
        <v>7.9799999999999996E-2</v>
      </c>
      <c r="F3">
        <v>7.8700000000000006E-2</v>
      </c>
      <c r="H3">
        <f t="shared" ref="H3:H10" si="0">B3*200</f>
        <v>15.866666666666665</v>
      </c>
    </row>
    <row r="4" spans="1:8" x14ac:dyDescent="0.3">
      <c r="A4">
        <v>20</v>
      </c>
      <c r="B4">
        <f t="shared" ref="B4:B10" si="1">(D4+E4+F4)/3</f>
        <v>0.10809999999999999</v>
      </c>
      <c r="D4">
        <v>0.1076</v>
      </c>
      <c r="E4">
        <v>0.1084</v>
      </c>
      <c r="F4">
        <v>0.10829999999999999</v>
      </c>
      <c r="H4">
        <f t="shared" si="0"/>
        <v>21.619999999999997</v>
      </c>
    </row>
    <row r="5" spans="1:8" x14ac:dyDescent="0.3">
      <c r="A5">
        <v>25</v>
      </c>
      <c r="B5">
        <f t="shared" si="1"/>
        <v>0.13266666666666668</v>
      </c>
      <c r="D5">
        <v>0.13189999999999999</v>
      </c>
      <c r="E5">
        <v>0.13489999999999999</v>
      </c>
      <c r="F5">
        <v>0.13120000000000001</v>
      </c>
      <c r="H5">
        <f t="shared" si="0"/>
        <v>26.533333333333335</v>
      </c>
    </row>
    <row r="6" spans="1:8" x14ac:dyDescent="0.3">
      <c r="A6">
        <v>30</v>
      </c>
      <c r="B6">
        <f t="shared" si="1"/>
        <v>0.15786666666666668</v>
      </c>
      <c r="D6">
        <v>0.15709999999999999</v>
      </c>
      <c r="E6">
        <v>0.15740000000000001</v>
      </c>
      <c r="F6">
        <v>0.15909999999999999</v>
      </c>
      <c r="H6">
        <f t="shared" si="0"/>
        <v>31.573333333333338</v>
      </c>
    </row>
    <row r="7" spans="1:8" x14ac:dyDescent="0.3">
      <c r="A7">
        <v>35</v>
      </c>
      <c r="B7">
        <f t="shared" si="1"/>
        <v>0.18330000000000002</v>
      </c>
      <c r="D7">
        <v>0.1857</v>
      </c>
      <c r="E7">
        <v>0.18090000000000001</v>
      </c>
      <c r="F7">
        <v>0.18329999999999999</v>
      </c>
      <c r="H7">
        <f t="shared" si="0"/>
        <v>36.660000000000004</v>
      </c>
    </row>
    <row r="8" spans="1:8" x14ac:dyDescent="0.3">
      <c r="A8">
        <v>40</v>
      </c>
      <c r="B8">
        <f t="shared" si="1"/>
        <v>0.21043333333333333</v>
      </c>
      <c r="D8">
        <v>0.2094</v>
      </c>
      <c r="E8">
        <v>0.21179999999999999</v>
      </c>
      <c r="F8">
        <v>0.21010000000000001</v>
      </c>
      <c r="H8">
        <f t="shared" si="0"/>
        <v>42.086666666666666</v>
      </c>
    </row>
    <row r="9" spans="1:8" x14ac:dyDescent="0.3">
      <c r="A9">
        <v>45</v>
      </c>
      <c r="B9">
        <f t="shared" si="1"/>
        <v>0.22789999999999999</v>
      </c>
      <c r="D9">
        <v>0.22900000000000001</v>
      </c>
      <c r="E9">
        <v>0.2276</v>
      </c>
      <c r="F9">
        <v>0.2271</v>
      </c>
      <c r="H9">
        <f t="shared" si="0"/>
        <v>45.58</v>
      </c>
    </row>
    <row r="10" spans="1:8" x14ac:dyDescent="0.3">
      <c r="A10">
        <v>50</v>
      </c>
      <c r="B10">
        <f t="shared" si="1"/>
        <v>0.26003333333333334</v>
      </c>
      <c r="D10">
        <v>0.25919999999999999</v>
      </c>
      <c r="E10">
        <v>0.26090000000000002</v>
      </c>
      <c r="F10">
        <v>0.26</v>
      </c>
      <c r="H10">
        <f t="shared" si="0"/>
        <v>52.006666666666668</v>
      </c>
    </row>
    <row r="13" spans="1:8" x14ac:dyDescent="0.3">
      <c r="A13" t="s">
        <v>18</v>
      </c>
      <c r="B13" t="s">
        <v>17</v>
      </c>
    </row>
    <row r="14" spans="1:8" x14ac:dyDescent="0.3">
      <c r="A14">
        <v>10</v>
      </c>
      <c r="B14">
        <v>1.7849999999999999</v>
      </c>
    </row>
    <row r="15" spans="1:8" x14ac:dyDescent="0.3">
      <c r="A15">
        <v>15</v>
      </c>
      <c r="B15">
        <v>2.839</v>
      </c>
    </row>
    <row r="16" spans="1:8" x14ac:dyDescent="0.3">
      <c r="A16">
        <v>20</v>
      </c>
      <c r="B16">
        <v>3.847</v>
      </c>
    </row>
    <row r="17" spans="1:2" x14ac:dyDescent="0.3">
      <c r="A17">
        <v>25</v>
      </c>
      <c r="B17">
        <v>4.7699999999999996</v>
      </c>
    </row>
    <row r="18" spans="1:2" x14ac:dyDescent="0.3">
      <c r="A18">
        <v>30</v>
      </c>
      <c r="B18">
        <v>5.649</v>
      </c>
    </row>
    <row r="19" spans="1:2" x14ac:dyDescent="0.3">
      <c r="A19">
        <v>35</v>
      </c>
      <c r="B19">
        <v>6.48</v>
      </c>
    </row>
    <row r="20" spans="1:2" x14ac:dyDescent="0.3">
      <c r="A20">
        <v>40</v>
      </c>
      <c r="B20">
        <v>7.45</v>
      </c>
    </row>
    <row r="21" spans="1:2" x14ac:dyDescent="0.3">
      <c r="A21">
        <v>45</v>
      </c>
      <c r="B21">
        <v>8.0950000000000006</v>
      </c>
    </row>
    <row r="22" spans="1:2" x14ac:dyDescent="0.3">
      <c r="A22">
        <v>50</v>
      </c>
      <c r="B22">
        <v>9.0090000000000003</v>
      </c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workbookViewId="0">
      <selection activeCell="C3" sqref="C3"/>
    </sheetView>
  </sheetViews>
  <sheetFormatPr defaultRowHeight="16.2" x14ac:dyDescent="0.3"/>
  <cols>
    <col min="2" max="2" width="10.88671875" customWidth="1"/>
    <col min="10" max="10" width="13" bestFit="1" customWidth="1"/>
  </cols>
  <sheetData>
    <row r="1" spans="1:10" x14ac:dyDescent="0.3">
      <c r="A1" t="s">
        <v>20</v>
      </c>
      <c r="B1" t="s">
        <v>22</v>
      </c>
      <c r="I1" t="s">
        <v>23</v>
      </c>
      <c r="J1" t="s">
        <v>24</v>
      </c>
    </row>
    <row r="2" spans="1:10" x14ac:dyDescent="0.3">
      <c r="A2">
        <v>10</v>
      </c>
      <c r="B2">
        <v>4.7800000000000002E-2</v>
      </c>
      <c r="C2">
        <v>4.8399999999999999E-2</v>
      </c>
      <c r="D2">
        <v>4.8000000000000001E-2</v>
      </c>
      <c r="E2">
        <v>4.9200000000000001E-2</v>
      </c>
      <c r="F2">
        <v>4.7500000000000001E-2</v>
      </c>
      <c r="G2">
        <f>AVERAGE(B2:F2)</f>
        <v>4.8180000000000001E-2</v>
      </c>
      <c r="I2">
        <v>20</v>
      </c>
      <c r="J2">
        <f>1.38064852*10^-23*(I2+273.15)*10^21</f>
        <v>4.0473711363799998</v>
      </c>
    </row>
    <row r="3" spans="1:10" x14ac:dyDescent="0.3">
      <c r="A3">
        <v>15</v>
      </c>
      <c r="B3">
        <v>6.7900000000000002E-2</v>
      </c>
      <c r="C3">
        <v>7.0999999999999994E-2</v>
      </c>
      <c r="D3">
        <v>6.7400000000000002E-2</v>
      </c>
      <c r="E3">
        <v>7.0199999999999999E-2</v>
      </c>
      <c r="F3">
        <v>6.9199999999999998E-2</v>
      </c>
      <c r="G3">
        <f t="shared" ref="G3:G11" si="0">AVERAGE(B3:F3)</f>
        <v>6.9139999999999993E-2</v>
      </c>
    </row>
    <row r="4" spans="1:10" x14ac:dyDescent="0.3">
      <c r="A4">
        <v>20</v>
      </c>
      <c r="B4">
        <v>8.6199999999999999E-2</v>
      </c>
      <c r="C4">
        <v>8.9700000000000002E-2</v>
      </c>
      <c r="D4">
        <v>9.4799999999999995E-2</v>
      </c>
      <c r="E4">
        <v>9.5699999999999993E-2</v>
      </c>
      <c r="F4">
        <v>9.5200000000000007E-2</v>
      </c>
      <c r="G4">
        <f t="shared" si="0"/>
        <v>9.2319999999999999E-2</v>
      </c>
    </row>
    <row r="5" spans="1:10" x14ac:dyDescent="0.3">
      <c r="A5">
        <v>25</v>
      </c>
      <c r="G5" t="e">
        <f t="shared" si="0"/>
        <v>#DIV/0!</v>
      </c>
    </row>
    <row r="6" spans="1:10" x14ac:dyDescent="0.3">
      <c r="A6">
        <v>30</v>
      </c>
      <c r="G6" t="e">
        <f t="shared" si="0"/>
        <v>#DIV/0!</v>
      </c>
    </row>
    <row r="7" spans="1:10" x14ac:dyDescent="0.3">
      <c r="A7">
        <v>35</v>
      </c>
      <c r="G7" t="e">
        <f t="shared" si="0"/>
        <v>#DIV/0!</v>
      </c>
    </row>
    <row r="8" spans="1:10" x14ac:dyDescent="0.3">
      <c r="A8">
        <v>40</v>
      </c>
      <c r="G8" t="e">
        <f t="shared" si="0"/>
        <v>#DIV/0!</v>
      </c>
    </row>
    <row r="9" spans="1:10" x14ac:dyDescent="0.3">
      <c r="A9">
        <v>45</v>
      </c>
      <c r="G9" t="e">
        <f t="shared" si="0"/>
        <v>#DIV/0!</v>
      </c>
    </row>
    <row r="10" spans="1:10" x14ac:dyDescent="0.3">
      <c r="A10">
        <v>50</v>
      </c>
      <c r="G10" t="e">
        <f t="shared" si="0"/>
        <v>#DIV/0!</v>
      </c>
    </row>
    <row r="11" spans="1:10" x14ac:dyDescent="0.3">
      <c r="G11" t="e">
        <f t="shared" si="0"/>
        <v>#DIV/0!</v>
      </c>
    </row>
    <row r="13" spans="1:10" x14ac:dyDescent="0.3">
      <c r="A13" t="s">
        <v>18</v>
      </c>
      <c r="B13" t="s">
        <v>21</v>
      </c>
    </row>
    <row r="14" spans="1:10" x14ac:dyDescent="0.3">
      <c r="A14">
        <v>10</v>
      </c>
      <c r="B14">
        <v>1.86242E-2</v>
      </c>
      <c r="C14">
        <v>1.6687899999999999E-2</v>
      </c>
      <c r="D14">
        <v>1.6905400000000001E-2</v>
      </c>
      <c r="E14">
        <v>1.7947600000000001E-2</v>
      </c>
      <c r="F14">
        <v>1.8279500000000001E-2</v>
      </c>
      <c r="G14">
        <f>AVERAGE(B14:F14)</f>
        <v>1.7688920000000004E-2</v>
      </c>
    </row>
    <row r="15" spans="1:10" x14ac:dyDescent="0.3">
      <c r="A15">
        <v>15</v>
      </c>
      <c r="B15">
        <v>2.21108E-2</v>
      </c>
      <c r="C15">
        <v>2.2481399999999999E-2</v>
      </c>
      <c r="D15">
        <v>2.2566099999999999E-2</v>
      </c>
      <c r="E15">
        <v>2.2247800000000002E-2</v>
      </c>
      <c r="F15">
        <v>2.1979800000000001E-2</v>
      </c>
      <c r="G15">
        <f t="shared" ref="G15:G19" si="1">AVERAGE(B15:F15)</f>
        <v>2.2277180000000001E-2</v>
      </c>
    </row>
    <row r="16" spans="1:10" x14ac:dyDescent="0.3">
      <c r="A16">
        <v>20</v>
      </c>
      <c r="B16">
        <v>2.5516500000000001E-2</v>
      </c>
      <c r="C16">
        <v>2.5156100000000001E-2</v>
      </c>
      <c r="D16">
        <v>2.5132600000000001E-2</v>
      </c>
      <c r="E16">
        <v>2.6241500000000001E-2</v>
      </c>
      <c r="F16">
        <v>2.5545100000000001E-2</v>
      </c>
      <c r="G16">
        <f t="shared" si="1"/>
        <v>2.551836E-2</v>
      </c>
    </row>
    <row r="17" spans="1:7" x14ac:dyDescent="0.3">
      <c r="A17">
        <v>25</v>
      </c>
      <c r="G17" t="e">
        <f t="shared" si="1"/>
        <v>#DIV/0!</v>
      </c>
    </row>
    <row r="18" spans="1:7" x14ac:dyDescent="0.3">
      <c r="A18">
        <v>30</v>
      </c>
      <c r="G18" t="e">
        <f t="shared" si="1"/>
        <v>#DIV/0!</v>
      </c>
    </row>
    <row r="19" spans="1:7" x14ac:dyDescent="0.3">
      <c r="A19">
        <v>35</v>
      </c>
      <c r="G19" t="e">
        <f t="shared" si="1"/>
        <v>#DIV/0!</v>
      </c>
    </row>
    <row r="20" spans="1:7" x14ac:dyDescent="0.3">
      <c r="A20">
        <v>40</v>
      </c>
    </row>
    <row r="21" spans="1:7" x14ac:dyDescent="0.3">
      <c r="A21">
        <v>45</v>
      </c>
    </row>
    <row r="22" spans="1:7" x14ac:dyDescent="0.3">
      <c r="A22">
        <v>50</v>
      </c>
    </row>
    <row r="24" spans="1:7" x14ac:dyDescent="0.3">
      <c r="A24" t="s">
        <v>18</v>
      </c>
      <c r="B24" t="s">
        <v>17</v>
      </c>
    </row>
    <row r="25" spans="1:7" x14ac:dyDescent="0.3">
      <c r="A25">
        <v>10</v>
      </c>
      <c r="B25">
        <f>G14*SQRT(G2/J2)*1000</f>
        <v>1.9299595224108685</v>
      </c>
    </row>
    <row r="26" spans="1:7" x14ac:dyDescent="0.3">
      <c r="A26">
        <v>15</v>
      </c>
      <c r="B26">
        <f>G15*SQRT(G3/$J$2)*1000</f>
        <v>2.9116447560335623</v>
      </c>
    </row>
    <row r="27" spans="1:7" x14ac:dyDescent="0.3">
      <c r="A27">
        <v>20</v>
      </c>
      <c r="B27">
        <f t="shared" ref="B27:B33" si="2">G16*SQRT(G4/$J$2)*1000</f>
        <v>3.8540215858109299</v>
      </c>
    </row>
    <row r="28" spans="1:7" x14ac:dyDescent="0.3">
      <c r="A28">
        <v>25</v>
      </c>
      <c r="B28" t="e">
        <f t="shared" si="2"/>
        <v>#DIV/0!</v>
      </c>
    </row>
    <row r="29" spans="1:7" x14ac:dyDescent="0.3">
      <c r="A29">
        <v>30</v>
      </c>
      <c r="B29" t="e">
        <f t="shared" si="2"/>
        <v>#DIV/0!</v>
      </c>
    </row>
    <row r="30" spans="1:7" x14ac:dyDescent="0.3">
      <c r="A30">
        <v>35</v>
      </c>
      <c r="B30" t="e">
        <f t="shared" si="2"/>
        <v>#DIV/0!</v>
      </c>
    </row>
    <row r="31" spans="1:7" x14ac:dyDescent="0.3">
      <c r="A31">
        <v>40</v>
      </c>
      <c r="B31" t="e">
        <f t="shared" si="2"/>
        <v>#DIV/0!</v>
      </c>
    </row>
    <row r="32" spans="1:7" x14ac:dyDescent="0.3">
      <c r="A32">
        <v>45</v>
      </c>
      <c r="B32" t="e">
        <f t="shared" si="2"/>
        <v>#DIV/0!</v>
      </c>
    </row>
    <row r="33" spans="1:2" x14ac:dyDescent="0.3">
      <c r="A33">
        <v>50</v>
      </c>
      <c r="B33" t="e">
        <f t="shared" si="2"/>
        <v>#DIV/0!</v>
      </c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topLeftCell="A12" workbookViewId="0">
      <selection sqref="A1:B24"/>
    </sheetView>
  </sheetViews>
  <sheetFormatPr defaultRowHeight="16.2" x14ac:dyDescent="0.3"/>
  <sheetData>
    <row r="1" spans="1:10" x14ac:dyDescent="0.3">
      <c r="A1" t="s">
        <v>18</v>
      </c>
      <c r="B1" t="s">
        <v>17</v>
      </c>
    </row>
    <row r="2" spans="1:10" x14ac:dyDescent="0.3">
      <c r="A2">
        <v>10</v>
      </c>
      <c r="B2">
        <f>C2</f>
        <v>1.42</v>
      </c>
      <c r="C2">
        <v>1.42</v>
      </c>
      <c r="D2">
        <v>1.57</v>
      </c>
      <c r="E2">
        <v>1.53</v>
      </c>
    </row>
    <row r="3" spans="1:10" x14ac:dyDescent="0.3">
      <c r="A3">
        <v>20</v>
      </c>
      <c r="B3">
        <f t="shared" ref="B3:B10" si="0">C3</f>
        <v>2.89</v>
      </c>
      <c r="C3">
        <v>2.89</v>
      </c>
      <c r="D3">
        <v>3.03</v>
      </c>
      <c r="E3">
        <v>3.4</v>
      </c>
    </row>
    <row r="4" spans="1:10" x14ac:dyDescent="0.3">
      <c r="A4">
        <v>30</v>
      </c>
      <c r="B4">
        <f t="shared" si="0"/>
        <v>4.3099999999999996</v>
      </c>
      <c r="C4">
        <v>4.3099999999999996</v>
      </c>
      <c r="D4">
        <v>4.72</v>
      </c>
      <c r="E4">
        <v>5.12</v>
      </c>
    </row>
    <row r="5" spans="1:10" x14ac:dyDescent="0.3">
      <c r="A5">
        <v>40</v>
      </c>
      <c r="B5">
        <f t="shared" si="0"/>
        <v>6</v>
      </c>
      <c r="C5">
        <v>6</v>
      </c>
      <c r="D5">
        <v>6.02</v>
      </c>
      <c r="E5">
        <v>6.9</v>
      </c>
    </row>
    <row r="6" spans="1:10" x14ac:dyDescent="0.3">
      <c r="A6">
        <v>50</v>
      </c>
      <c r="B6">
        <f t="shared" si="0"/>
        <v>7.32</v>
      </c>
      <c r="C6">
        <v>7.32</v>
      </c>
      <c r="D6">
        <v>7.72</v>
      </c>
      <c r="E6">
        <v>8.74</v>
      </c>
    </row>
    <row r="7" spans="1:10" x14ac:dyDescent="0.3">
      <c r="A7">
        <v>60</v>
      </c>
      <c r="B7">
        <f t="shared" si="0"/>
        <v>8.42</v>
      </c>
      <c r="C7">
        <v>8.42</v>
      </c>
      <c r="D7">
        <v>8.94</v>
      </c>
      <c r="E7">
        <v>10.35</v>
      </c>
    </row>
    <row r="8" spans="1:10" x14ac:dyDescent="0.3">
      <c r="A8">
        <v>70</v>
      </c>
      <c r="B8">
        <f t="shared" si="0"/>
        <v>9.85</v>
      </c>
      <c r="C8">
        <v>9.85</v>
      </c>
      <c r="D8">
        <v>10.75</v>
      </c>
      <c r="E8">
        <v>11.7</v>
      </c>
    </row>
    <row r="9" spans="1:10" x14ac:dyDescent="0.3">
      <c r="A9">
        <v>80</v>
      </c>
      <c r="B9">
        <f t="shared" si="0"/>
        <v>11.05</v>
      </c>
      <c r="C9">
        <v>11.05</v>
      </c>
      <c r="D9">
        <v>11.98</v>
      </c>
      <c r="E9">
        <v>12.98</v>
      </c>
    </row>
    <row r="10" spans="1:10" x14ac:dyDescent="0.3">
      <c r="A10">
        <v>90</v>
      </c>
      <c r="B10">
        <f t="shared" si="0"/>
        <v>12.22</v>
      </c>
      <c r="C10">
        <v>12.22</v>
      </c>
      <c r="D10">
        <v>13.18</v>
      </c>
      <c r="E10">
        <v>14.14</v>
      </c>
    </row>
    <row r="15" spans="1:10" x14ac:dyDescent="0.3">
      <c r="A15" t="s">
        <v>18</v>
      </c>
      <c r="B15" t="s">
        <v>25</v>
      </c>
      <c r="F15" t="s">
        <v>26</v>
      </c>
      <c r="J15" t="s">
        <v>27</v>
      </c>
    </row>
    <row r="16" spans="1:10" x14ac:dyDescent="0.3">
      <c r="A16">
        <v>10</v>
      </c>
      <c r="B16">
        <v>4.3751999999999999E-2</v>
      </c>
      <c r="C16">
        <v>4.3753599999999997E-2</v>
      </c>
      <c r="F16">
        <v>4.2270000000000002E-2</v>
      </c>
      <c r="G16">
        <v>4.0796300000000001E-2</v>
      </c>
      <c r="J16">
        <v>8.796E-3</v>
      </c>
    </row>
    <row r="17" spans="1:8" x14ac:dyDescent="0.3">
      <c r="A17">
        <v>20</v>
      </c>
    </row>
    <row r="18" spans="1:8" x14ac:dyDescent="0.3">
      <c r="A18">
        <v>30</v>
      </c>
    </row>
    <row r="19" spans="1:8" x14ac:dyDescent="0.3">
      <c r="A19">
        <v>40</v>
      </c>
      <c r="B19">
        <v>0.1903</v>
      </c>
      <c r="C19">
        <v>0.194885</v>
      </c>
      <c r="D19">
        <v>0.19759599999999999</v>
      </c>
      <c r="F19">
        <v>0.16681000000000001</v>
      </c>
      <c r="G19">
        <v>0.16956599999999999</v>
      </c>
      <c r="H19">
        <v>0.177588</v>
      </c>
    </row>
    <row r="20" spans="1:8" x14ac:dyDescent="0.3">
      <c r="A20">
        <v>50</v>
      </c>
    </row>
    <row r="21" spans="1:8" x14ac:dyDescent="0.3">
      <c r="A21">
        <v>60</v>
      </c>
      <c r="B21">
        <v>0.30702600000000002</v>
      </c>
      <c r="F21">
        <v>0.260766</v>
      </c>
    </row>
    <row r="22" spans="1:8" x14ac:dyDescent="0.3">
      <c r="A22">
        <v>70</v>
      </c>
      <c r="B22">
        <v>0.35222799999999999</v>
      </c>
      <c r="C22">
        <v>0.321911</v>
      </c>
      <c r="F22">
        <v>0.292319</v>
      </c>
      <c r="G22">
        <v>0.25042700000000001</v>
      </c>
    </row>
    <row r="23" spans="1:8" x14ac:dyDescent="0.3">
      <c r="A23">
        <v>80</v>
      </c>
      <c r="B23">
        <v>0.34561500000000001</v>
      </c>
      <c r="C23">
        <v>0.36246699999999998</v>
      </c>
      <c r="F23">
        <v>0.299375</v>
      </c>
      <c r="G23">
        <v>0.29367799999999999</v>
      </c>
    </row>
    <row r="24" spans="1:8" x14ac:dyDescent="0.3">
      <c r="A24">
        <v>90</v>
      </c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workbookViewId="0">
      <selection activeCell="C3" sqref="C3"/>
    </sheetView>
  </sheetViews>
  <sheetFormatPr defaultRowHeight="16.2" x14ac:dyDescent="0.3"/>
  <sheetData>
    <row r="1" spans="1:3" x14ac:dyDescent="0.3">
      <c r="A1" t="s">
        <v>18</v>
      </c>
      <c r="B1" t="s">
        <v>17</v>
      </c>
    </row>
    <row r="2" spans="1:3" x14ac:dyDescent="0.3">
      <c r="A2">
        <v>10</v>
      </c>
    </row>
    <row r="3" spans="1:3" x14ac:dyDescent="0.3">
      <c r="A3">
        <v>20</v>
      </c>
      <c r="B3">
        <v>1.87</v>
      </c>
    </row>
    <row r="4" spans="1:3" x14ac:dyDescent="0.3">
      <c r="A4">
        <v>30</v>
      </c>
      <c r="B4">
        <v>2.95</v>
      </c>
      <c r="C4">
        <v>2.83</v>
      </c>
    </row>
    <row r="5" spans="1:3" x14ac:dyDescent="0.3">
      <c r="A5">
        <v>40</v>
      </c>
      <c r="B5">
        <v>3.7</v>
      </c>
    </row>
    <row r="6" spans="1:3" x14ac:dyDescent="0.3">
      <c r="A6">
        <v>50</v>
      </c>
      <c r="B6">
        <v>4.76</v>
      </c>
    </row>
    <row r="7" spans="1:3" x14ac:dyDescent="0.3">
      <c r="A7">
        <v>60</v>
      </c>
      <c r="B7">
        <v>5.59</v>
      </c>
    </row>
    <row r="8" spans="1:3" x14ac:dyDescent="0.3">
      <c r="A8">
        <v>70</v>
      </c>
      <c r="B8">
        <v>6.63</v>
      </c>
    </row>
    <row r="9" spans="1:3" x14ac:dyDescent="0.3">
      <c r="A9">
        <v>80</v>
      </c>
      <c r="B9">
        <v>7.3</v>
      </c>
    </row>
    <row r="10" spans="1:3" x14ac:dyDescent="0.3">
      <c r="A10">
        <v>90</v>
      </c>
      <c r="B10">
        <v>8.06</v>
      </c>
    </row>
    <row r="11" spans="1:3" x14ac:dyDescent="0.3">
      <c r="A11">
        <v>100</v>
      </c>
      <c r="B11">
        <v>8.56</v>
      </c>
    </row>
    <row r="12" spans="1:3" x14ac:dyDescent="0.3">
      <c r="A12">
        <v>110</v>
      </c>
      <c r="B12">
        <v>9.76</v>
      </c>
    </row>
    <row r="13" spans="1:3" x14ac:dyDescent="0.3">
      <c r="A13">
        <v>120</v>
      </c>
      <c r="B13">
        <v>10.5</v>
      </c>
    </row>
    <row r="14" spans="1:3" x14ac:dyDescent="0.3">
      <c r="A14">
        <v>130</v>
      </c>
      <c r="B14">
        <v>11.22</v>
      </c>
    </row>
    <row r="15" spans="1:3" x14ac:dyDescent="0.3">
      <c r="A15">
        <v>140</v>
      </c>
    </row>
    <row r="16" spans="1:3" x14ac:dyDescent="0.3">
      <c r="A16">
        <v>150</v>
      </c>
      <c r="B16">
        <v>11.94</v>
      </c>
    </row>
    <row r="20" spans="1:7" x14ac:dyDescent="0.3">
      <c r="A20" t="s">
        <v>18</v>
      </c>
      <c r="B20" t="s">
        <v>25</v>
      </c>
      <c r="C20" t="s">
        <v>28</v>
      </c>
      <c r="E20" t="s">
        <v>18</v>
      </c>
      <c r="F20" t="s">
        <v>25</v>
      </c>
      <c r="G20" t="s">
        <v>28</v>
      </c>
    </row>
    <row r="21" spans="1:7" x14ac:dyDescent="0.3">
      <c r="A21">
        <v>10</v>
      </c>
      <c r="B21">
        <v>2.1987400000000001E-2</v>
      </c>
      <c r="C21">
        <v>5.0508899999999999</v>
      </c>
      <c r="E21">
        <v>10</v>
      </c>
      <c r="F21">
        <v>2.1987400000000001E-2</v>
      </c>
      <c r="G21">
        <v>5.0508899999999999</v>
      </c>
    </row>
    <row r="22" spans="1:7" x14ac:dyDescent="0.3">
      <c r="A22">
        <v>20</v>
      </c>
      <c r="B22">
        <v>4.3121199999999998E-2</v>
      </c>
      <c r="C22">
        <v>5.1727699999999999</v>
      </c>
      <c r="E22">
        <v>20</v>
      </c>
      <c r="F22">
        <v>4.3121199999999998E-2</v>
      </c>
      <c r="G22">
        <v>5.1727699999999999</v>
      </c>
    </row>
    <row r="23" spans="1:7" x14ac:dyDescent="0.3">
      <c r="A23">
        <v>30</v>
      </c>
      <c r="B23">
        <v>6.4478400000000005E-2</v>
      </c>
      <c r="C23">
        <v>5.1767599999999998</v>
      </c>
      <c r="E23">
        <v>30</v>
      </c>
      <c r="F23">
        <v>6.4478400000000005E-2</v>
      </c>
      <c r="G23">
        <v>5.1767599999999998</v>
      </c>
    </row>
    <row r="24" spans="1:7" x14ac:dyDescent="0.3">
      <c r="A24">
        <v>40</v>
      </c>
      <c r="B24">
        <v>8.8590600000000005E-2</v>
      </c>
      <c r="E24">
        <v>40</v>
      </c>
      <c r="F24">
        <v>8.8590600000000005E-2</v>
      </c>
    </row>
    <row r="25" spans="1:7" x14ac:dyDescent="0.3">
      <c r="A25">
        <v>50</v>
      </c>
      <c r="B25">
        <v>0.11051800000000001</v>
      </c>
      <c r="E25">
        <v>50</v>
      </c>
      <c r="F25">
        <v>0.11051800000000001</v>
      </c>
    </row>
    <row r="26" spans="1:7" x14ac:dyDescent="0.3">
      <c r="A26">
        <v>60</v>
      </c>
      <c r="B26">
        <v>0.133524</v>
      </c>
      <c r="E26">
        <v>60</v>
      </c>
      <c r="F26">
        <v>0.133524</v>
      </c>
    </row>
    <row r="27" spans="1:7" x14ac:dyDescent="0.3">
      <c r="A27">
        <v>70</v>
      </c>
      <c r="B27">
        <v>0.155392</v>
      </c>
      <c r="C27">
        <v>0.16430600000000001</v>
      </c>
      <c r="E27">
        <v>70</v>
      </c>
      <c r="F27">
        <v>0.155392</v>
      </c>
      <c r="G27">
        <v>0.16430600000000001</v>
      </c>
    </row>
    <row r="28" spans="1:7" x14ac:dyDescent="0.3">
      <c r="A28">
        <v>80</v>
      </c>
      <c r="B28">
        <v>0.18882199999999999</v>
      </c>
      <c r="E28">
        <v>80</v>
      </c>
      <c r="F28">
        <v>0.18882199999999999</v>
      </c>
    </row>
    <row r="29" spans="1:7" x14ac:dyDescent="0.3">
      <c r="A29">
        <v>90</v>
      </c>
      <c r="B29">
        <v>0.20370099999999999</v>
      </c>
      <c r="E29">
        <v>90</v>
      </c>
      <c r="F29">
        <v>0.20370099999999999</v>
      </c>
    </row>
    <row r="30" spans="1:7" x14ac:dyDescent="0.3">
      <c r="A30">
        <v>100</v>
      </c>
      <c r="B30">
        <v>0.23272100000000001</v>
      </c>
      <c r="E30">
        <v>100</v>
      </c>
      <c r="F30">
        <v>0.23272100000000001</v>
      </c>
    </row>
    <row r="31" spans="1:7" x14ac:dyDescent="0.3">
      <c r="A31">
        <v>110</v>
      </c>
      <c r="B31">
        <v>0.262658</v>
      </c>
      <c r="C31">
        <v>0.25925300000000001</v>
      </c>
      <c r="E31">
        <v>110</v>
      </c>
      <c r="F31">
        <v>0.262658</v>
      </c>
      <c r="G31">
        <v>0.25925300000000001</v>
      </c>
    </row>
    <row r="32" spans="1:7" x14ac:dyDescent="0.3">
      <c r="A32">
        <v>120</v>
      </c>
      <c r="B32">
        <v>0.279559</v>
      </c>
      <c r="E32">
        <v>120</v>
      </c>
      <c r="F32">
        <v>0.279559</v>
      </c>
    </row>
    <row r="33" spans="1:6" x14ac:dyDescent="0.3">
      <c r="A33">
        <v>130</v>
      </c>
      <c r="B33">
        <v>0.31661299999999998</v>
      </c>
      <c r="E33">
        <v>130</v>
      </c>
      <c r="F33">
        <v>0.31661299999999998</v>
      </c>
    </row>
    <row r="34" spans="1:6" x14ac:dyDescent="0.3">
      <c r="A34">
        <v>140</v>
      </c>
      <c r="E34">
        <v>140</v>
      </c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B23" sqref="B23"/>
    </sheetView>
  </sheetViews>
  <sheetFormatPr defaultRowHeight="16.2" x14ac:dyDescent="0.3"/>
  <cols>
    <col min="2" max="2" width="16.6640625" customWidth="1"/>
    <col min="3" max="3" width="16.21875" customWidth="1"/>
  </cols>
  <sheetData>
    <row r="1" spans="1:5" x14ac:dyDescent="0.3">
      <c r="A1" t="s">
        <v>18</v>
      </c>
      <c r="B1" t="s">
        <v>29</v>
      </c>
      <c r="C1" t="s">
        <v>30</v>
      </c>
    </row>
    <row r="2" spans="1:5" x14ac:dyDescent="0.3">
      <c r="A2">
        <v>10</v>
      </c>
    </row>
    <row r="3" spans="1:5" x14ac:dyDescent="0.3">
      <c r="A3">
        <v>20</v>
      </c>
      <c r="B3">
        <v>1.9525699999999999</v>
      </c>
      <c r="C3">
        <v>1.4260600000000001</v>
      </c>
      <c r="E3">
        <v>-1.8088900000000001</v>
      </c>
    </row>
    <row r="4" spans="1:5" x14ac:dyDescent="0.3">
      <c r="A4">
        <v>30</v>
      </c>
      <c r="B4">
        <v>3.0070000000000001</v>
      </c>
      <c r="C4">
        <v>2.25</v>
      </c>
    </row>
    <row r="5" spans="1:5" x14ac:dyDescent="0.3">
      <c r="A5">
        <v>40</v>
      </c>
      <c r="B5">
        <v>4.0019999999999998</v>
      </c>
      <c r="C5">
        <v>2.97</v>
      </c>
    </row>
    <row r="6" spans="1:5" x14ac:dyDescent="0.3">
      <c r="A6">
        <v>50</v>
      </c>
      <c r="B6">
        <v>5.0250000000000004</v>
      </c>
    </row>
    <row r="7" spans="1:5" x14ac:dyDescent="0.3">
      <c r="A7">
        <v>60</v>
      </c>
      <c r="B7">
        <v>5.57</v>
      </c>
    </row>
    <row r="8" spans="1:5" x14ac:dyDescent="0.3">
      <c r="A8">
        <v>70</v>
      </c>
      <c r="B8">
        <v>6.37</v>
      </c>
    </row>
    <row r="9" spans="1:5" x14ac:dyDescent="0.3">
      <c r="A9">
        <v>80</v>
      </c>
      <c r="B9">
        <v>7.28</v>
      </c>
    </row>
    <row r="10" spans="1:5" x14ac:dyDescent="0.3">
      <c r="A10">
        <v>90</v>
      </c>
      <c r="B10">
        <v>8.43</v>
      </c>
    </row>
    <row r="11" spans="1:5" x14ac:dyDescent="0.3">
      <c r="A11">
        <v>100</v>
      </c>
    </row>
    <row r="12" spans="1:5" x14ac:dyDescent="0.3">
      <c r="A12">
        <v>110</v>
      </c>
    </row>
    <row r="13" spans="1:5" x14ac:dyDescent="0.3">
      <c r="A13">
        <v>120</v>
      </c>
    </row>
    <row r="14" spans="1:5" x14ac:dyDescent="0.3">
      <c r="A14">
        <v>130</v>
      </c>
    </row>
    <row r="15" spans="1:5" x14ac:dyDescent="0.3">
      <c r="A15">
        <v>140</v>
      </c>
    </row>
    <row r="16" spans="1:5" x14ac:dyDescent="0.3">
      <c r="A16">
        <v>150</v>
      </c>
    </row>
    <row r="20" spans="1:6" x14ac:dyDescent="0.3">
      <c r="A20" t="s">
        <v>18</v>
      </c>
      <c r="B20" t="s">
        <v>25</v>
      </c>
      <c r="D20" t="s">
        <v>31</v>
      </c>
      <c r="F20" t="s">
        <v>28</v>
      </c>
    </row>
    <row r="21" spans="1:6" x14ac:dyDescent="0.3">
      <c r="A21">
        <v>10</v>
      </c>
    </row>
    <row r="22" spans="1:6" x14ac:dyDescent="0.3">
      <c r="A22">
        <v>20</v>
      </c>
      <c r="B22">
        <v>4.0318300000000001E-2</v>
      </c>
      <c r="C22">
        <v>4.0252799999999998E-2</v>
      </c>
    </row>
    <row r="23" spans="1:6" x14ac:dyDescent="0.3">
      <c r="A23">
        <v>30</v>
      </c>
      <c r="B23">
        <v>6.15671E-2</v>
      </c>
      <c r="F23">
        <v>4.2</v>
      </c>
    </row>
    <row r="24" spans="1:6" x14ac:dyDescent="0.3">
      <c r="A24">
        <v>40</v>
      </c>
      <c r="B24">
        <v>7.9451999999999995E-2</v>
      </c>
    </row>
    <row r="25" spans="1:6" x14ac:dyDescent="0.3">
      <c r="A25">
        <v>50</v>
      </c>
      <c r="B25">
        <v>0.107046</v>
      </c>
    </row>
    <row r="26" spans="1:6" x14ac:dyDescent="0.3">
      <c r="A26">
        <v>60</v>
      </c>
      <c r="B26">
        <v>0.13239200000000001</v>
      </c>
    </row>
    <row r="27" spans="1:6" x14ac:dyDescent="0.3">
      <c r="A27">
        <v>70</v>
      </c>
      <c r="B27">
        <v>0.152806</v>
      </c>
    </row>
    <row r="28" spans="1:6" x14ac:dyDescent="0.3">
      <c r="A28">
        <v>80</v>
      </c>
      <c r="B28">
        <v>0.17554900000000001</v>
      </c>
    </row>
    <row r="29" spans="1:6" x14ac:dyDescent="0.3">
      <c r="A29">
        <v>90</v>
      </c>
      <c r="B29">
        <v>0.19944200000000001</v>
      </c>
    </row>
    <row r="30" spans="1:6" x14ac:dyDescent="0.3">
      <c r="A30">
        <v>100</v>
      </c>
      <c r="B30">
        <v>0.223054</v>
      </c>
    </row>
    <row r="31" spans="1:6" x14ac:dyDescent="0.3">
      <c r="A31">
        <v>110</v>
      </c>
      <c r="B31">
        <v>0.24551600000000001</v>
      </c>
    </row>
    <row r="32" spans="1:6" x14ac:dyDescent="0.3">
      <c r="A32">
        <v>120</v>
      </c>
      <c r="B32">
        <v>0.27482299999999998</v>
      </c>
    </row>
    <row r="33" spans="1:2" x14ac:dyDescent="0.3">
      <c r="A33">
        <v>130</v>
      </c>
      <c r="B33">
        <v>0.294956</v>
      </c>
    </row>
    <row r="34" spans="1:2" x14ac:dyDescent="0.3">
      <c r="A34">
        <v>140</v>
      </c>
      <c r="B34">
        <v>0.31672800000000001</v>
      </c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"/>
  <sheetViews>
    <sheetView topLeftCell="A16" workbookViewId="0">
      <selection activeCell="N33" sqref="N33"/>
    </sheetView>
  </sheetViews>
  <sheetFormatPr defaultRowHeight="16.2" x14ac:dyDescent="0.3"/>
  <cols>
    <col min="2" max="2" width="13.33203125" customWidth="1"/>
    <col min="6" max="6" width="10.77734375" customWidth="1"/>
  </cols>
  <sheetData>
    <row r="1" spans="1:3" x14ac:dyDescent="0.3">
      <c r="A1" t="s">
        <v>18</v>
      </c>
      <c r="B1" t="s">
        <v>29</v>
      </c>
      <c r="C1" t="s">
        <v>30</v>
      </c>
    </row>
    <row r="2" spans="1:3" x14ac:dyDescent="0.3">
      <c r="A2">
        <v>10</v>
      </c>
      <c r="B2">
        <v>0.96</v>
      </c>
      <c r="C2">
        <v>0.59699999999999998</v>
      </c>
    </row>
    <row r="3" spans="1:3" x14ac:dyDescent="0.3">
      <c r="A3">
        <v>20</v>
      </c>
      <c r="B3">
        <v>1.8088900000000001</v>
      </c>
      <c r="C3">
        <v>1.262</v>
      </c>
    </row>
    <row r="4" spans="1:3" x14ac:dyDescent="0.3">
      <c r="A4">
        <v>30</v>
      </c>
      <c r="B4">
        <v>2.69</v>
      </c>
      <c r="C4">
        <v>1.6850000000000001</v>
      </c>
    </row>
    <row r="5" spans="1:3" x14ac:dyDescent="0.3">
      <c r="A5">
        <v>40</v>
      </c>
      <c r="B5">
        <v>3.77</v>
      </c>
      <c r="C5">
        <v>2.536</v>
      </c>
    </row>
    <row r="6" spans="1:3" x14ac:dyDescent="0.3">
      <c r="A6">
        <v>50</v>
      </c>
      <c r="B6">
        <v>4.82</v>
      </c>
      <c r="C6">
        <v>3.0590000000000002</v>
      </c>
    </row>
    <row r="7" spans="1:3" x14ac:dyDescent="0.3">
      <c r="A7">
        <v>60</v>
      </c>
      <c r="B7">
        <v>5.8</v>
      </c>
      <c r="C7">
        <v>3.7719999999999998</v>
      </c>
    </row>
    <row r="8" spans="1:3" x14ac:dyDescent="0.3">
      <c r="A8">
        <v>70</v>
      </c>
      <c r="B8">
        <v>6.82</v>
      </c>
    </row>
    <row r="9" spans="1:3" x14ac:dyDescent="0.3">
      <c r="A9">
        <v>80</v>
      </c>
    </row>
    <row r="10" spans="1:3" x14ac:dyDescent="0.3">
      <c r="A10">
        <v>90</v>
      </c>
    </row>
    <row r="11" spans="1:3" x14ac:dyDescent="0.3">
      <c r="A11">
        <v>100</v>
      </c>
    </row>
    <row r="12" spans="1:3" x14ac:dyDescent="0.3">
      <c r="A12">
        <v>110</v>
      </c>
    </row>
    <row r="13" spans="1:3" x14ac:dyDescent="0.3">
      <c r="A13">
        <v>120</v>
      </c>
    </row>
    <row r="14" spans="1:3" x14ac:dyDescent="0.3">
      <c r="A14">
        <v>130</v>
      </c>
    </row>
    <row r="15" spans="1:3" x14ac:dyDescent="0.3">
      <c r="A15">
        <v>140</v>
      </c>
    </row>
    <row r="16" spans="1:3" x14ac:dyDescent="0.3">
      <c r="A16">
        <v>150</v>
      </c>
    </row>
    <row r="20" spans="1:6" x14ac:dyDescent="0.3">
      <c r="A20" t="s">
        <v>18</v>
      </c>
      <c r="B20" t="s">
        <v>25</v>
      </c>
      <c r="C20" t="s">
        <v>32</v>
      </c>
      <c r="E20" t="s">
        <v>33</v>
      </c>
    </row>
    <row r="21" spans="1:6" x14ac:dyDescent="0.3">
      <c r="A21">
        <v>10</v>
      </c>
      <c r="B21">
        <v>2.9829600000000001E-2</v>
      </c>
      <c r="C21">
        <v>0.93229300000000004</v>
      </c>
      <c r="D21">
        <f>B21*200</f>
        <v>5.9659200000000006</v>
      </c>
    </row>
    <row r="22" spans="1:6" x14ac:dyDescent="0.3">
      <c r="A22">
        <v>20</v>
      </c>
      <c r="B22">
        <v>6.0890199999999998E-2</v>
      </c>
      <c r="C22">
        <v>1.88649</v>
      </c>
      <c r="D22">
        <f t="shared" ref="D22:D30" si="0">B22*200</f>
        <v>12.178039999999999</v>
      </c>
      <c r="E22">
        <v>5.0276800000000003E-2</v>
      </c>
    </row>
    <row r="23" spans="1:6" x14ac:dyDescent="0.3">
      <c r="A23">
        <v>30</v>
      </c>
      <c r="B23">
        <v>8.9359300000000003E-2</v>
      </c>
      <c r="C23">
        <v>2.76518</v>
      </c>
      <c r="D23">
        <f t="shared" si="0"/>
        <v>17.871860000000002</v>
      </c>
    </row>
    <row r="24" spans="1:6" x14ac:dyDescent="0.3">
      <c r="A24">
        <v>40</v>
      </c>
      <c r="B24">
        <v>0.122241</v>
      </c>
      <c r="C24">
        <v>3.6625999999999999</v>
      </c>
      <c r="D24">
        <f t="shared" si="0"/>
        <v>24.4482</v>
      </c>
      <c r="F24">
        <f>0.004/0.0004</f>
        <v>10</v>
      </c>
    </row>
    <row r="25" spans="1:6" x14ac:dyDescent="0.3">
      <c r="A25">
        <v>50</v>
      </c>
      <c r="B25">
        <v>0.152368</v>
      </c>
      <c r="C25">
        <v>4.6328199999999997</v>
      </c>
      <c r="D25">
        <f t="shared" si="0"/>
        <v>30.473600000000001</v>
      </c>
    </row>
    <row r="26" spans="1:6" x14ac:dyDescent="0.3">
      <c r="A26">
        <v>60</v>
      </c>
      <c r="B26">
        <v>0.18790000000000001</v>
      </c>
      <c r="C26">
        <v>5.6523000000000003</v>
      </c>
      <c r="D26">
        <f t="shared" si="0"/>
        <v>37.580000000000005</v>
      </c>
    </row>
    <row r="27" spans="1:6" x14ac:dyDescent="0.3">
      <c r="A27">
        <v>70</v>
      </c>
      <c r="B27">
        <v>0.215644</v>
      </c>
      <c r="C27">
        <v>6.9550400000000003</v>
      </c>
      <c r="D27">
        <f t="shared" si="0"/>
        <v>43.128799999999998</v>
      </c>
    </row>
    <row r="28" spans="1:6" x14ac:dyDescent="0.3">
      <c r="A28">
        <v>80</v>
      </c>
      <c r="B28">
        <v>0.24709900000000001</v>
      </c>
      <c r="C28">
        <v>8.3446700000000007</v>
      </c>
      <c r="D28">
        <f t="shared" si="0"/>
        <v>49.419800000000002</v>
      </c>
    </row>
    <row r="29" spans="1:6" x14ac:dyDescent="0.3">
      <c r="A29">
        <v>90</v>
      </c>
      <c r="B29">
        <v>0.28209299999999998</v>
      </c>
      <c r="D29">
        <f t="shared" si="0"/>
        <v>56.418599999999998</v>
      </c>
    </row>
    <row r="30" spans="1:6" x14ac:dyDescent="0.3">
      <c r="A30">
        <v>100</v>
      </c>
      <c r="B30">
        <v>0.32201299999999999</v>
      </c>
      <c r="D30">
        <f t="shared" si="0"/>
        <v>64.402599999999993</v>
      </c>
    </row>
    <row r="31" spans="1:6" x14ac:dyDescent="0.3">
      <c r="A31">
        <v>110</v>
      </c>
    </row>
    <row r="32" spans="1:6" x14ac:dyDescent="0.3">
      <c r="A32">
        <v>120</v>
      </c>
    </row>
    <row r="33" spans="1:14" x14ac:dyDescent="0.3">
      <c r="A33">
        <v>130</v>
      </c>
    </row>
    <row r="34" spans="1:14" x14ac:dyDescent="0.3">
      <c r="A34">
        <v>140</v>
      </c>
      <c r="N34">
        <v>0.66</v>
      </c>
    </row>
  </sheetData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topLeftCell="A19" workbookViewId="0">
      <selection activeCell="S41" sqref="R41:S41"/>
    </sheetView>
  </sheetViews>
  <sheetFormatPr defaultRowHeight="16.2" x14ac:dyDescent="0.3"/>
  <sheetData>
    <row r="1" spans="1:6" x14ac:dyDescent="0.3">
      <c r="A1" t="s">
        <v>18</v>
      </c>
      <c r="B1" t="s">
        <v>29</v>
      </c>
      <c r="C1" t="s">
        <v>30</v>
      </c>
      <c r="F1" t="s">
        <v>35</v>
      </c>
    </row>
    <row r="2" spans="1:6" x14ac:dyDescent="0.3">
      <c r="A2">
        <v>10</v>
      </c>
    </row>
    <row r="3" spans="1:6" x14ac:dyDescent="0.3">
      <c r="A3">
        <v>20</v>
      </c>
      <c r="B3">
        <v>2.0459999999999998</v>
      </c>
      <c r="F3">
        <v>3.86</v>
      </c>
    </row>
    <row r="4" spans="1:6" x14ac:dyDescent="0.3">
      <c r="A4">
        <v>30</v>
      </c>
    </row>
    <row r="5" spans="1:6" x14ac:dyDescent="0.3">
      <c r="A5">
        <v>40</v>
      </c>
    </row>
    <row r="6" spans="1:6" x14ac:dyDescent="0.3">
      <c r="A6">
        <v>50</v>
      </c>
    </row>
    <row r="7" spans="1:6" x14ac:dyDescent="0.3">
      <c r="A7">
        <v>60</v>
      </c>
    </row>
    <row r="8" spans="1:6" x14ac:dyDescent="0.3">
      <c r="A8">
        <v>70</v>
      </c>
    </row>
    <row r="9" spans="1:6" x14ac:dyDescent="0.3">
      <c r="A9">
        <v>80</v>
      </c>
    </row>
    <row r="10" spans="1:6" x14ac:dyDescent="0.3">
      <c r="A10">
        <v>90</v>
      </c>
    </row>
    <row r="11" spans="1:6" x14ac:dyDescent="0.3">
      <c r="A11">
        <v>100</v>
      </c>
    </row>
    <row r="12" spans="1:6" x14ac:dyDescent="0.3">
      <c r="A12">
        <v>110</v>
      </c>
    </row>
    <row r="13" spans="1:6" x14ac:dyDescent="0.3">
      <c r="A13">
        <v>120</v>
      </c>
    </row>
    <row r="14" spans="1:6" x14ac:dyDescent="0.3">
      <c r="A14">
        <v>130</v>
      </c>
    </row>
    <row r="15" spans="1:6" x14ac:dyDescent="0.3">
      <c r="A15">
        <v>140</v>
      </c>
    </row>
    <row r="16" spans="1:6" x14ac:dyDescent="0.3">
      <c r="A16">
        <v>150</v>
      </c>
    </row>
    <row r="20" spans="1:13" x14ac:dyDescent="0.3">
      <c r="A20" t="s">
        <v>18</v>
      </c>
      <c r="B20" t="s">
        <v>25</v>
      </c>
      <c r="C20" t="s">
        <v>32</v>
      </c>
    </row>
    <row r="21" spans="1:13" x14ac:dyDescent="0.3">
      <c r="A21">
        <v>10</v>
      </c>
      <c r="B21">
        <v>3.3376099999999999E-2</v>
      </c>
    </row>
    <row r="22" spans="1:13" x14ac:dyDescent="0.3">
      <c r="A22">
        <v>20</v>
      </c>
      <c r="B22">
        <f>AVERAGE(C22:E22)</f>
        <v>6.1933633333333328E-2</v>
      </c>
      <c r="C22">
        <v>6.1354300000000001E-2</v>
      </c>
      <c r="D22">
        <v>6.2389500000000001E-2</v>
      </c>
      <c r="E22">
        <v>6.2057099999999997E-2</v>
      </c>
      <c r="F22">
        <v>6.9000000000000006E-2</v>
      </c>
      <c r="H22">
        <v>2.0539900000000002</v>
      </c>
      <c r="K22">
        <v>1.7733399999999999</v>
      </c>
      <c r="L22">
        <v>1.82985</v>
      </c>
      <c r="M22">
        <v>1.86077</v>
      </c>
    </row>
    <row r="23" spans="1:13" x14ac:dyDescent="0.3">
      <c r="A23">
        <v>30</v>
      </c>
    </row>
    <row r="24" spans="1:13" x14ac:dyDescent="0.3">
      <c r="A24">
        <v>40</v>
      </c>
      <c r="B24">
        <f t="shared" ref="B24:B35" si="0">AVERAGE(C24:E24)</f>
        <v>0.12269000000000001</v>
      </c>
      <c r="C24">
        <v>0.12243999999999999</v>
      </c>
      <c r="D24">
        <v>0.121784</v>
      </c>
      <c r="E24">
        <v>0.123846</v>
      </c>
      <c r="F24">
        <v>0.12535399999999999</v>
      </c>
      <c r="H24">
        <v>3.6920799999999998</v>
      </c>
      <c r="I24">
        <v>3.5250900000000001</v>
      </c>
    </row>
    <row r="25" spans="1:13" x14ac:dyDescent="0.3">
      <c r="A25">
        <v>50</v>
      </c>
    </row>
    <row r="26" spans="1:13" x14ac:dyDescent="0.3">
      <c r="A26">
        <v>60</v>
      </c>
      <c r="B26">
        <f t="shared" si="0"/>
        <v>0.18451366666666669</v>
      </c>
      <c r="C26">
        <v>0.18492800000000001</v>
      </c>
      <c r="D26">
        <v>0.18629000000000001</v>
      </c>
      <c r="E26">
        <v>0.18232300000000001</v>
      </c>
      <c r="H26">
        <v>5.0871399999999998</v>
      </c>
      <c r="I26">
        <v>5.40754</v>
      </c>
      <c r="J26">
        <v>5.2653600000000003</v>
      </c>
    </row>
    <row r="27" spans="1:13" x14ac:dyDescent="0.3">
      <c r="A27">
        <v>70</v>
      </c>
    </row>
    <row r="28" spans="1:13" x14ac:dyDescent="0.3">
      <c r="A28">
        <v>80</v>
      </c>
      <c r="B28">
        <f t="shared" si="0"/>
        <v>0.25634399999999996</v>
      </c>
      <c r="C28">
        <v>0.25679400000000002</v>
      </c>
      <c r="D28">
        <v>0.25705099999999997</v>
      </c>
      <c r="E28">
        <v>0.255187</v>
      </c>
      <c r="F28">
        <v>0.25028600000000001</v>
      </c>
      <c r="H28">
        <v>8.3371399999999998</v>
      </c>
      <c r="I28">
        <v>6.9958099999999996</v>
      </c>
      <c r="J28">
        <v>7.5316000000000001</v>
      </c>
    </row>
    <row r="29" spans="1:13" x14ac:dyDescent="0.3">
      <c r="A29">
        <v>90</v>
      </c>
    </row>
    <row r="30" spans="1:13" x14ac:dyDescent="0.3">
      <c r="A30">
        <v>100</v>
      </c>
      <c r="B30">
        <f t="shared" si="0"/>
        <v>0.32256466666666667</v>
      </c>
      <c r="C30">
        <v>0.32327</v>
      </c>
      <c r="D30">
        <v>0.31961000000000001</v>
      </c>
      <c r="E30">
        <v>0.32481399999999999</v>
      </c>
      <c r="F30">
        <v>0.32324700000000001</v>
      </c>
      <c r="H30">
        <v>9.4237900000000003</v>
      </c>
      <c r="I30">
        <v>9.3936499999999992</v>
      </c>
    </row>
    <row r="31" spans="1:13" x14ac:dyDescent="0.3">
      <c r="A31">
        <v>110</v>
      </c>
    </row>
    <row r="32" spans="1:13" x14ac:dyDescent="0.3">
      <c r="A32">
        <v>120</v>
      </c>
      <c r="B32">
        <f t="shared" si="0"/>
        <v>0.38222</v>
      </c>
      <c r="C32">
        <v>0.38572699999999999</v>
      </c>
      <c r="D32">
        <v>0.38124400000000003</v>
      </c>
      <c r="E32">
        <v>0.379689</v>
      </c>
      <c r="F32">
        <v>0.38422000000000001</v>
      </c>
      <c r="G32">
        <v>0.39418399999999998</v>
      </c>
      <c r="H32">
        <v>10.7012</v>
      </c>
      <c r="I32">
        <v>10.5314</v>
      </c>
      <c r="J32">
        <v>11.5464</v>
      </c>
      <c r="K32">
        <v>10.708299999999999</v>
      </c>
      <c r="L32">
        <v>13.7148</v>
      </c>
    </row>
    <row r="33" spans="1:10" x14ac:dyDescent="0.3">
      <c r="A33">
        <v>130</v>
      </c>
    </row>
    <row r="34" spans="1:10" x14ac:dyDescent="0.3">
      <c r="A34">
        <v>140</v>
      </c>
      <c r="B34">
        <f t="shared" si="0"/>
        <v>0.441166</v>
      </c>
      <c r="C34">
        <v>0.43824400000000002</v>
      </c>
      <c r="D34">
        <v>0.44201200000000002</v>
      </c>
      <c r="E34">
        <v>0.44324200000000002</v>
      </c>
      <c r="F34">
        <v>0.44273600000000002</v>
      </c>
    </row>
    <row r="35" spans="1:10" x14ac:dyDescent="0.3">
      <c r="A35">
        <v>150</v>
      </c>
      <c r="B35">
        <f t="shared" si="0"/>
        <v>0.487898</v>
      </c>
      <c r="C35">
        <v>0.48242800000000002</v>
      </c>
      <c r="D35">
        <v>0.48993700000000001</v>
      </c>
      <c r="E35">
        <v>0.49132900000000002</v>
      </c>
      <c r="I35">
        <v>14.124700000000001</v>
      </c>
      <c r="J35">
        <v>13.2697</v>
      </c>
    </row>
    <row r="36" spans="1:10" x14ac:dyDescent="0.3">
      <c r="A36">
        <v>160</v>
      </c>
      <c r="C36" t="s">
        <v>34</v>
      </c>
    </row>
    <row r="40" spans="1:10" x14ac:dyDescent="0.3">
      <c r="B40">
        <f>0.338*5180</f>
        <v>1750.8400000000001</v>
      </c>
    </row>
  </sheetData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workbookViewId="0">
      <selection sqref="A1:F36"/>
    </sheetView>
  </sheetViews>
  <sheetFormatPr defaultRowHeight="16.2" x14ac:dyDescent="0.3"/>
  <cols>
    <col min="2" max="2" width="11.21875" bestFit="1" customWidth="1"/>
    <col min="3" max="3" width="11.44140625" customWidth="1"/>
  </cols>
  <sheetData>
    <row r="1" spans="1:6" x14ac:dyDescent="0.3">
      <c r="A1" t="s">
        <v>18</v>
      </c>
      <c r="B1" t="s">
        <v>29</v>
      </c>
      <c r="C1" t="s">
        <v>30</v>
      </c>
      <c r="F1" t="s">
        <v>35</v>
      </c>
    </row>
    <row r="2" spans="1:6" x14ac:dyDescent="0.3">
      <c r="A2">
        <v>10</v>
      </c>
    </row>
    <row r="3" spans="1:6" x14ac:dyDescent="0.3">
      <c r="A3">
        <v>20</v>
      </c>
      <c r="B3">
        <v>2.0459999999999998</v>
      </c>
      <c r="F3">
        <v>3.86</v>
      </c>
    </row>
    <row r="4" spans="1:6" x14ac:dyDescent="0.3">
      <c r="A4">
        <v>30</v>
      </c>
    </row>
    <row r="5" spans="1:6" x14ac:dyDescent="0.3">
      <c r="A5">
        <v>40</v>
      </c>
    </row>
    <row r="6" spans="1:6" x14ac:dyDescent="0.3">
      <c r="A6">
        <v>50</v>
      </c>
    </row>
    <row r="7" spans="1:6" x14ac:dyDescent="0.3">
      <c r="A7">
        <v>60</v>
      </c>
    </row>
    <row r="8" spans="1:6" x14ac:dyDescent="0.3">
      <c r="A8">
        <v>70</v>
      </c>
    </row>
    <row r="9" spans="1:6" x14ac:dyDescent="0.3">
      <c r="A9">
        <v>80</v>
      </c>
    </row>
    <row r="10" spans="1:6" x14ac:dyDescent="0.3">
      <c r="A10">
        <v>90</v>
      </c>
    </row>
    <row r="11" spans="1:6" x14ac:dyDescent="0.3">
      <c r="A11">
        <v>100</v>
      </c>
    </row>
    <row r="12" spans="1:6" x14ac:dyDescent="0.3">
      <c r="A12">
        <v>110</v>
      </c>
    </row>
    <row r="13" spans="1:6" x14ac:dyDescent="0.3">
      <c r="A13">
        <v>120</v>
      </c>
    </row>
    <row r="14" spans="1:6" x14ac:dyDescent="0.3">
      <c r="A14">
        <v>130</v>
      </c>
    </row>
    <row r="15" spans="1:6" x14ac:dyDescent="0.3">
      <c r="A15">
        <v>140</v>
      </c>
    </row>
    <row r="16" spans="1:6" x14ac:dyDescent="0.3">
      <c r="A16">
        <v>150</v>
      </c>
    </row>
    <row r="20" spans="1:4" x14ac:dyDescent="0.3">
      <c r="A20" t="s">
        <v>18</v>
      </c>
      <c r="B20" t="s">
        <v>25</v>
      </c>
      <c r="C20" t="s">
        <v>32</v>
      </c>
      <c r="D20" t="s">
        <v>36</v>
      </c>
    </row>
    <row r="21" spans="1:4" x14ac:dyDescent="0.3">
      <c r="A21">
        <v>10</v>
      </c>
    </row>
    <row r="22" spans="1:4" x14ac:dyDescent="0.3">
      <c r="A22">
        <v>20</v>
      </c>
      <c r="B22" s="1">
        <v>6.5999799999999997E-2</v>
      </c>
      <c r="C22">
        <v>1.8344800000000001</v>
      </c>
      <c r="D22">
        <v>3.4851899999999998</v>
      </c>
    </row>
    <row r="23" spans="1:4" x14ac:dyDescent="0.3">
      <c r="A23">
        <v>30</v>
      </c>
    </row>
    <row r="24" spans="1:4" x14ac:dyDescent="0.3">
      <c r="A24">
        <v>40</v>
      </c>
    </row>
    <row r="25" spans="1:4" x14ac:dyDescent="0.3">
      <c r="A25">
        <v>50</v>
      </c>
    </row>
    <row r="26" spans="1:4" x14ac:dyDescent="0.3">
      <c r="A26">
        <v>60</v>
      </c>
    </row>
    <row r="27" spans="1:4" x14ac:dyDescent="0.3">
      <c r="A27">
        <v>70</v>
      </c>
    </row>
    <row r="28" spans="1:4" x14ac:dyDescent="0.3">
      <c r="A28">
        <v>80</v>
      </c>
    </row>
    <row r="29" spans="1:4" x14ac:dyDescent="0.3">
      <c r="A29">
        <v>90</v>
      </c>
    </row>
    <row r="30" spans="1:4" x14ac:dyDescent="0.3">
      <c r="A30">
        <v>100</v>
      </c>
    </row>
    <row r="31" spans="1:4" x14ac:dyDescent="0.3">
      <c r="A31">
        <v>110</v>
      </c>
    </row>
    <row r="32" spans="1:4" x14ac:dyDescent="0.3">
      <c r="A32">
        <v>120</v>
      </c>
    </row>
    <row r="33" spans="1:1" x14ac:dyDescent="0.3">
      <c r="A33">
        <v>130</v>
      </c>
    </row>
    <row r="34" spans="1:1" x14ac:dyDescent="0.3">
      <c r="A34">
        <v>140</v>
      </c>
    </row>
    <row r="35" spans="1:1" x14ac:dyDescent="0.3">
      <c r="A35">
        <v>150</v>
      </c>
    </row>
    <row r="36" spans="1:1" x14ac:dyDescent="0.3">
      <c r="A36">
        <v>160</v>
      </c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工作表1</vt:lpstr>
      <vt:lpstr>20171120</vt:lpstr>
      <vt:lpstr>20180227</vt:lpstr>
      <vt:lpstr>20180611</vt:lpstr>
      <vt:lpstr>20180822</vt:lpstr>
      <vt:lpstr>20180827</vt:lpstr>
      <vt:lpstr>20180827-2</vt:lpstr>
      <vt:lpstr>20180830</vt:lpstr>
      <vt:lpstr>20181011</vt:lpstr>
      <vt:lpstr>20181030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使用者</dc:creator>
  <cp:lastModifiedBy>Windows 使用者</cp:lastModifiedBy>
  <dcterms:created xsi:type="dcterms:W3CDTF">2017-09-15T09:41:47Z</dcterms:created>
  <dcterms:modified xsi:type="dcterms:W3CDTF">2018-11-07T14:22:37Z</dcterms:modified>
</cp:coreProperties>
</file>