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16" i="1" l="1"/>
  <c r="P9" i="1"/>
  <c r="R13" i="1"/>
  <c r="B12" i="1" l="1"/>
  <c r="B11" i="1"/>
  <c r="B10" i="1"/>
  <c r="B9" i="1"/>
  <c r="B8" i="1"/>
  <c r="B7" i="1"/>
  <c r="B6" i="1"/>
  <c r="B5" i="1"/>
  <c r="B4" i="1"/>
  <c r="B3" i="1"/>
  <c r="I11" i="1" l="1"/>
  <c r="I12" i="1"/>
  <c r="E11" i="1"/>
  <c r="E10" i="1"/>
  <c r="K11" i="1"/>
  <c r="K10" i="1"/>
  <c r="K9" i="1"/>
  <c r="K8" i="1"/>
  <c r="K7" i="1"/>
  <c r="K6" i="1"/>
  <c r="K5" i="1"/>
  <c r="K4" i="1"/>
  <c r="K3" i="1"/>
  <c r="A12" i="1"/>
  <c r="D11" i="1"/>
  <c r="D10" i="1"/>
  <c r="A11" i="1"/>
  <c r="H11" i="1" s="1"/>
  <c r="H10" i="1"/>
  <c r="H9" i="1"/>
  <c r="H8" i="1"/>
  <c r="H7" i="1"/>
  <c r="H6" i="1"/>
  <c r="H5" i="1"/>
  <c r="H4" i="1"/>
  <c r="H3" i="1"/>
  <c r="A10" i="1"/>
  <c r="D3" i="1"/>
  <c r="D7" i="1"/>
  <c r="D6" i="1"/>
  <c r="D5" i="1"/>
  <c r="D4" i="1"/>
  <c r="D8" i="1"/>
  <c r="D9" i="1"/>
  <c r="A6" i="1"/>
  <c r="A7" i="1" s="1"/>
  <c r="A8" i="1" s="1"/>
  <c r="A9" i="1" s="1"/>
  <c r="A5" i="1"/>
  <c r="D12" i="1" l="1"/>
  <c r="H12" i="1"/>
  <c r="K12" i="1" l="1"/>
  <c r="E12" i="1"/>
</calcChain>
</file>

<file path=xl/sharedStrings.xml><?xml version="1.0" encoding="utf-8"?>
<sst xmlns="http://schemas.openxmlformats.org/spreadsheetml/2006/main" count="15" uniqueCount="11">
  <si>
    <t>N</t>
  </si>
  <si>
    <t>Actual</t>
  </si>
  <si>
    <t>Projected</t>
  </si>
  <si>
    <t>Willis</t>
  </si>
  <si>
    <t>Bevan</t>
  </si>
  <si>
    <t>W/B</t>
  </si>
  <si>
    <t>hr</t>
  </si>
  <si>
    <t>days</t>
  </si>
  <si>
    <t>min</t>
  </si>
  <si>
    <t>2009b</t>
  </si>
  <si>
    <t>2012b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</si>
</sst>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 Speed Based on Implementation of Sparse Matrix </a:t>
            </a:r>
          </a:p>
        </c:rich>
      </c:tx>
      <c:layout>
        <c:manualLayout>
          <c:xMode val="edge"/>
          <c:yMode val="edge"/>
          <c:x val="0.20529104739910481"/>
          <c:y val="2.4960998439937598E-2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spalloc()</c:v>
          </c:tx>
          <c:spPr>
            <a:ln>
              <a:noFill/>
            </a:ln>
          </c:spPr>
          <c:xVal>
            <c:numRef>
              <c:f>Sheet1!$A$3:$A$8</c:f>
              <c:numCache>
                <c:formatCode>General</c:formatCode>
                <c:ptCount val="6"/>
                <c:pt idx="0">
                  <c:v>17</c:v>
                </c:pt>
                <c:pt idx="1">
                  <c:v>33</c:v>
                </c:pt>
                <c:pt idx="2">
                  <c:v>65</c:v>
                </c:pt>
                <c:pt idx="3">
                  <c:v>129</c:v>
                </c:pt>
                <c:pt idx="4">
                  <c:v>257</c:v>
                </c:pt>
                <c:pt idx="5">
                  <c:v>513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2.3747000000000001E-2</c:v>
                </c:pt>
                <c:pt idx="1">
                  <c:v>4.7284E-2</c:v>
                </c:pt>
                <c:pt idx="2">
                  <c:v>0.18772</c:v>
                </c:pt>
                <c:pt idx="3">
                  <c:v>1.1714819999999999</c:v>
                </c:pt>
                <c:pt idx="4">
                  <c:v>12.695085000000001</c:v>
                </c:pt>
                <c:pt idx="5">
                  <c:v>183.544747</c:v>
                </c:pt>
              </c:numCache>
            </c:numRef>
          </c:yVal>
          <c:smooth val="1"/>
        </c:ser>
        <c:ser>
          <c:idx val="1"/>
          <c:order val="1"/>
          <c:tx>
            <c:v>spdiags()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15875"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17</c:v>
                </c:pt>
                <c:pt idx="1">
                  <c:v>33</c:v>
                </c:pt>
                <c:pt idx="2">
                  <c:v>65</c:v>
                </c:pt>
                <c:pt idx="3">
                  <c:v>129</c:v>
                </c:pt>
                <c:pt idx="4">
                  <c:v>257</c:v>
                </c:pt>
                <c:pt idx="5">
                  <c:v>513</c:v>
                </c:pt>
                <c:pt idx="6">
                  <c:v>1025</c:v>
                </c:pt>
                <c:pt idx="7">
                  <c:v>2049</c:v>
                </c:pt>
              </c:numCache>
            </c:numRef>
          </c:xVal>
          <c:yVal>
            <c:numRef>
              <c:f>Sheet1!$G$3:$G$10</c:f>
              <c:numCache>
                <c:formatCode>General</c:formatCode>
                <c:ptCount val="8"/>
                <c:pt idx="0">
                  <c:v>2.989E-2</c:v>
                </c:pt>
                <c:pt idx="1">
                  <c:v>3.3450000000000001E-2</c:v>
                </c:pt>
                <c:pt idx="2">
                  <c:v>4.8732999999999999E-2</c:v>
                </c:pt>
                <c:pt idx="3">
                  <c:v>0.127471</c:v>
                </c:pt>
                <c:pt idx="4">
                  <c:v>0.50084300000000004</c:v>
                </c:pt>
                <c:pt idx="5">
                  <c:v>2.6015890000000002</c:v>
                </c:pt>
                <c:pt idx="6">
                  <c:v>14.833418</c:v>
                </c:pt>
                <c:pt idx="7">
                  <c:v>99.560488000000007</c:v>
                </c:pt>
              </c:numCache>
            </c:numRef>
          </c:yVal>
          <c:smooth val="1"/>
        </c:ser>
        <c:ser>
          <c:idx val="2"/>
          <c:order val="2"/>
          <c:tx>
            <c:v>spallocfit</c:v>
          </c:tx>
          <c:spPr>
            <a:ln w="28575">
              <a:noFill/>
            </a:ln>
          </c:spPr>
          <c:marker>
            <c:symbol val="none"/>
          </c:marker>
          <c:trendline>
            <c:trendlineType val="power"/>
            <c:forward val="5000"/>
            <c:dispRSqr val="1"/>
            <c:dispEq val="1"/>
            <c:trendlineLbl>
              <c:layout>
                <c:manualLayout>
                  <c:x val="-0.22721091389694748"/>
                  <c:y val="0.21611540367126497"/>
                </c:manualLayout>
              </c:layout>
              <c:tx>
                <c:rich>
                  <a:bodyPr/>
                  <a:lstStyle/>
                  <a:p>
                    <a:pPr>
                      <a:defRPr sz="1400" b="0"/>
                    </a:pPr>
                    <a:r>
                      <a:rPr lang="en-US" sz="1400" b="0" baseline="0"/>
                      <a:t>y = 2.093E-8x</a:t>
                    </a:r>
                    <a:r>
                      <a:rPr lang="en-US" sz="1400" b="0" baseline="30000"/>
                      <a:t>3.66</a:t>
                    </a:r>
                    <a:r>
                      <a:rPr lang="en-US" sz="1400" b="0" baseline="0"/>
                      <a:t>
R² = 0.9990</a:t>
                    </a:r>
                    <a:endParaRPr lang="en-US" sz="1400" b="0"/>
                  </a:p>
                </c:rich>
              </c:tx>
              <c:numFmt formatCode="0.0000E+0" sourceLinked="0"/>
            </c:trendlineLbl>
          </c:trendline>
          <c:xVal>
            <c:numRef>
              <c:f>Sheet1!$A$6:$A$8</c:f>
              <c:numCache>
                <c:formatCode>General</c:formatCode>
                <c:ptCount val="3"/>
                <c:pt idx="0">
                  <c:v>129</c:v>
                </c:pt>
                <c:pt idx="1">
                  <c:v>257</c:v>
                </c:pt>
                <c:pt idx="2">
                  <c:v>513</c:v>
                </c:pt>
              </c:numCache>
            </c:numRef>
          </c:xVal>
          <c:yVal>
            <c:numRef>
              <c:f>Sheet1!$C$6:$C$8</c:f>
              <c:numCache>
                <c:formatCode>General</c:formatCode>
                <c:ptCount val="3"/>
                <c:pt idx="0">
                  <c:v>1.1714819999999999</c:v>
                </c:pt>
                <c:pt idx="1">
                  <c:v>12.695085000000001</c:v>
                </c:pt>
                <c:pt idx="2">
                  <c:v>183.544747</c:v>
                </c:pt>
              </c:numCache>
            </c:numRef>
          </c:yVal>
          <c:smooth val="1"/>
        </c:ser>
        <c:ser>
          <c:idx val="3"/>
          <c:order val="3"/>
          <c:tx>
            <c:v>sdiagsfit</c:v>
          </c:tx>
          <c:spPr>
            <a:ln w="28575">
              <a:noFill/>
            </a:ln>
          </c:spPr>
          <c:marker>
            <c:symbol val="none"/>
          </c:marker>
          <c:trendline>
            <c:trendlineType val="power"/>
            <c:forward val="5000"/>
            <c:dispRSqr val="1"/>
            <c:dispEq val="1"/>
            <c:trendlineLbl>
              <c:layout>
                <c:manualLayout>
                  <c:x val="-3.2006710016911147E-2"/>
                  <c:y val="0.20790759189422695"/>
                </c:manualLayout>
              </c:layout>
              <c:tx>
                <c:rich>
                  <a:bodyPr/>
                  <a:lstStyle/>
                  <a:p>
                    <a:pPr>
                      <a:defRPr sz="1400" b="0"/>
                    </a:pPr>
                    <a:r>
                      <a:rPr lang="en-US" sz="1400" b="0" baseline="0"/>
                      <a:t>y = 3.456E-7x</a:t>
                    </a:r>
                    <a:r>
                      <a:rPr lang="en-US" sz="1400" b="0" baseline="30000"/>
                      <a:t>2.55</a:t>
                    </a:r>
                    <a:r>
                      <a:rPr lang="en-US" sz="1400" b="0" baseline="0"/>
                      <a:t>
R² = 0.9989</a:t>
                    </a:r>
                    <a:endParaRPr lang="en-US" sz="1400" b="0"/>
                  </a:p>
                </c:rich>
              </c:tx>
              <c:numFmt formatCode="0.0000E+0" sourceLinked="0"/>
            </c:trendlineLbl>
          </c:trendline>
          <c:xVal>
            <c:numRef>
              <c:f>Sheet1!$A$7:$A$10</c:f>
              <c:numCache>
                <c:formatCode>General</c:formatCode>
                <c:ptCount val="4"/>
                <c:pt idx="0">
                  <c:v>257</c:v>
                </c:pt>
                <c:pt idx="1">
                  <c:v>513</c:v>
                </c:pt>
                <c:pt idx="2">
                  <c:v>1025</c:v>
                </c:pt>
                <c:pt idx="3">
                  <c:v>2049</c:v>
                </c:pt>
              </c:numCache>
            </c:numRef>
          </c:xVal>
          <c:yVal>
            <c:numRef>
              <c:f>Sheet1!$G$7:$G$10</c:f>
              <c:numCache>
                <c:formatCode>General</c:formatCode>
                <c:ptCount val="4"/>
                <c:pt idx="0">
                  <c:v>0.50084300000000004</c:v>
                </c:pt>
                <c:pt idx="1">
                  <c:v>2.6015890000000002</c:v>
                </c:pt>
                <c:pt idx="2">
                  <c:v>14.833418</c:v>
                </c:pt>
                <c:pt idx="3">
                  <c:v>99.560488000000007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51264"/>
        <c:axId val="77453184"/>
      </c:scatterChart>
      <c:valAx>
        <c:axId val="77451264"/>
        <c:scaling>
          <c:logBase val="10"/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nodes on side of domain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453184"/>
        <c:crossesAt val="1.0000000000000002E-2"/>
        <c:crossBetween val="midCat"/>
      </c:valAx>
      <c:valAx>
        <c:axId val="77453184"/>
        <c:scaling>
          <c:logBase val="10"/>
          <c:orientation val="minMax"/>
          <c:max val="1000000"/>
          <c:min val="1.000000000000000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Execution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451264"/>
        <c:crosses val="autoZero"/>
        <c:crossBetween val="midCat"/>
      </c:valAx>
    </c:plotArea>
    <c:legend>
      <c:legendPos val="l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1875308635946777"/>
          <c:y val="0.24779245028068836"/>
          <c:w val="0.10750073792108127"/>
          <c:h val="0.10539634183792548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27</xdr:row>
      <xdr:rowOff>161924</xdr:rowOff>
    </xdr:from>
    <xdr:to>
      <xdr:col>15</xdr:col>
      <xdr:colOff>400050</xdr:colOff>
      <xdr:row>59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P17" sqref="P17"/>
    </sheetView>
  </sheetViews>
  <sheetFormatPr defaultRowHeight="15" x14ac:dyDescent="0.25"/>
  <cols>
    <col min="8" max="8" width="11.5703125" bestFit="1" customWidth="1"/>
  </cols>
  <sheetData>
    <row r="1" spans="1:18" x14ac:dyDescent="0.25">
      <c r="C1" t="s">
        <v>3</v>
      </c>
      <c r="G1" t="s">
        <v>4</v>
      </c>
      <c r="P1" t="s">
        <v>9</v>
      </c>
      <c r="R1" t="s">
        <v>10</v>
      </c>
    </row>
    <row r="2" spans="1:18" x14ac:dyDescent="0.25">
      <c r="A2" t="s">
        <v>0</v>
      </c>
      <c r="C2" t="s">
        <v>1</v>
      </c>
      <c r="D2" t="s">
        <v>2</v>
      </c>
      <c r="G2" t="s">
        <v>1</v>
      </c>
      <c r="H2" t="s">
        <v>2</v>
      </c>
      <c r="K2" t="s">
        <v>5</v>
      </c>
      <c r="P2">
        <v>85.20187</v>
      </c>
      <c r="R2">
        <v>74.844200000000001</v>
      </c>
    </row>
    <row r="3" spans="1:18" ht="18" customHeight="1" x14ac:dyDescent="0.25">
      <c r="A3">
        <v>17</v>
      </c>
      <c r="B3">
        <f>A3^2</f>
        <v>289</v>
      </c>
      <c r="C3">
        <v>2.3747000000000001E-2</v>
      </c>
      <c r="D3">
        <f t="shared" ref="D3:D7" si="0" xml:space="preserve"> 0.000000002631*A3^4 - 0.00000004835*A3^3 + 0.0000287*A3^2 + 0.0005662*A3- 0.00404</f>
        <v>1.3861900201E-2</v>
      </c>
      <c r="G3">
        <v>2.989E-2</v>
      </c>
      <c r="H3" s="1">
        <f>0.000000007858*A3^3 + 0.000006358*A3^2 - 0.0003414*A3 + 0.04121</f>
        <v>3.7282268353999996E-2</v>
      </c>
      <c r="K3">
        <f>D3/H3</f>
        <v>0.37180946366727075</v>
      </c>
      <c r="P3">
        <v>90.285438999999997</v>
      </c>
      <c r="R3">
        <v>76.658653999999999</v>
      </c>
    </row>
    <row r="4" spans="1:18" x14ac:dyDescent="0.25">
      <c r="A4">
        <v>33</v>
      </c>
      <c r="B4">
        <f t="shared" ref="B4:B12" si="1">A4^2</f>
        <v>1089</v>
      </c>
      <c r="C4">
        <v>4.7284E-2</v>
      </c>
      <c r="D4">
        <f t="shared" si="0"/>
        <v>4.7281504200999996E-2</v>
      </c>
      <c r="G4">
        <v>3.3450000000000001E-2</v>
      </c>
      <c r="H4" s="1">
        <f t="shared" ref="H4:H11" si="2">0.000000007858*A4^3 + 0.000006358*A4^2 - 0.0003414*A4 + 0.04121</f>
        <v>3.7150054945999995E-2</v>
      </c>
      <c r="K4">
        <f t="shared" ref="K4:K12" si="3">D4/H4</f>
        <v>1.2727169386351302</v>
      </c>
      <c r="P4">
        <v>88.586495999999997</v>
      </c>
      <c r="R4">
        <v>77.353211000000002</v>
      </c>
    </row>
    <row r="5" spans="1:18" x14ac:dyDescent="0.25">
      <c r="A5">
        <f>(A4-1)*2+1</f>
        <v>65</v>
      </c>
      <c r="B5">
        <f t="shared" si="1"/>
        <v>4225</v>
      </c>
      <c r="C5">
        <v>0.18772</v>
      </c>
      <c r="D5">
        <f t="shared" si="0"/>
        <v>0.18770737562500003</v>
      </c>
      <c r="G5">
        <v>4.8732999999999999E-2</v>
      </c>
      <c r="H5" s="1">
        <f t="shared" si="2"/>
        <v>4.8039553249999992E-2</v>
      </c>
      <c r="K5">
        <f t="shared" si="3"/>
        <v>3.9073505668997881</v>
      </c>
      <c r="P5">
        <v>90.581877000000006</v>
      </c>
      <c r="R5">
        <v>76.311615000000003</v>
      </c>
    </row>
    <row r="6" spans="1:18" x14ac:dyDescent="0.25">
      <c r="A6">
        <f t="shared" ref="A6:A11" si="4">(A5-1)*2+1</f>
        <v>129</v>
      </c>
      <c r="B6">
        <f t="shared" si="1"/>
        <v>16641</v>
      </c>
      <c r="C6">
        <v>1.1714819999999999</v>
      </c>
      <c r="D6">
        <f t="shared" si="0"/>
        <v>1.1713881867610001</v>
      </c>
      <c r="G6">
        <v>0.127471</v>
      </c>
      <c r="H6" s="1">
        <f t="shared" si="2"/>
        <v>0.119841560162</v>
      </c>
      <c r="K6">
        <f t="shared" si="3"/>
        <v>9.7744737733515432</v>
      </c>
      <c r="P6">
        <v>86.520892000000003</v>
      </c>
      <c r="R6">
        <v>78.133842999999999</v>
      </c>
    </row>
    <row r="7" spans="1:18" x14ac:dyDescent="0.25">
      <c r="A7">
        <f t="shared" si="4"/>
        <v>257</v>
      </c>
      <c r="B7">
        <f t="shared" si="1"/>
        <v>66049</v>
      </c>
      <c r="C7">
        <v>12.695085000000001</v>
      </c>
      <c r="D7">
        <f t="shared" si="0"/>
        <v>12.694017753481001</v>
      </c>
      <c r="G7">
        <v>0.50084300000000004</v>
      </c>
      <c r="H7" s="1">
        <f t="shared" si="2"/>
        <v>0.50679609379399992</v>
      </c>
      <c r="K7">
        <f t="shared" si="3"/>
        <v>25.047584045982813</v>
      </c>
      <c r="P7">
        <v>89.410488999999998</v>
      </c>
      <c r="R7">
        <v>77.101977000000005</v>
      </c>
    </row>
    <row r="8" spans="1:18" x14ac:dyDescent="0.25">
      <c r="A8">
        <f t="shared" si="4"/>
        <v>513</v>
      </c>
      <c r="B8">
        <f t="shared" si="1"/>
        <v>263169</v>
      </c>
      <c r="C8">
        <v>183.544747</v>
      </c>
      <c r="D8">
        <f xml:space="preserve"> 0.000000002631*A8^4 - 0.00000004835*A8^3 + 0.0000287*A8^2 + 0.0005662*A8- 0.00404</f>
        <v>183.529439708041</v>
      </c>
      <c r="G8">
        <v>2.6015890000000002</v>
      </c>
      <c r="H8" s="1">
        <f t="shared" si="2"/>
        <v>2.6001750690259997</v>
      </c>
      <c r="K8">
        <f t="shared" si="3"/>
        <v>70.583493355618302</v>
      </c>
      <c r="R8">
        <v>76.306139000000002</v>
      </c>
    </row>
    <row r="9" spans="1:18" x14ac:dyDescent="0.25">
      <c r="A9">
        <f t="shared" si="4"/>
        <v>1025</v>
      </c>
      <c r="B9">
        <f t="shared" si="1"/>
        <v>1050625</v>
      </c>
      <c r="D9">
        <f xml:space="preserve"> 0.000000002631*A9^4 - 0.00000004835*A9^3 + 0.0000287*A9^2 + 0.0005662*A9- 0.00404</f>
        <v>2882.7933060156251</v>
      </c>
      <c r="G9">
        <v>14.833418</v>
      </c>
      <c r="H9" s="1">
        <f t="shared" si="2"/>
        <v>14.833355281249998</v>
      </c>
      <c r="K9">
        <f t="shared" si="3"/>
        <v>194.34532857576738</v>
      </c>
      <c r="P9">
        <f>AVERAGE(P2:P7)</f>
        <v>88.431177166666671</v>
      </c>
      <c r="R9">
        <v>76.772893999999994</v>
      </c>
    </row>
    <row r="10" spans="1:18" x14ac:dyDescent="0.25">
      <c r="A10">
        <f t="shared" si="4"/>
        <v>2049</v>
      </c>
      <c r="B10">
        <f t="shared" si="1"/>
        <v>4198401</v>
      </c>
      <c r="D10">
        <f t="shared" ref="D10:D11" si="5" xml:space="preserve"> 0.000000002631*A10^4 - 0.00000004835*A10^3 + 0.0000287*A10^2 + 0.0005662*A10- 0.00404</f>
        <v>46081.226381414279</v>
      </c>
      <c r="E10">
        <f t="shared" ref="E10" si="6">D10/3600</f>
        <v>12.800340661503967</v>
      </c>
      <c r="F10" t="s">
        <v>6</v>
      </c>
      <c r="G10">
        <v>99.560488000000007</v>
      </c>
      <c r="H10" s="1">
        <f t="shared" si="2"/>
        <v>93.633745791842003</v>
      </c>
      <c r="K10">
        <f t="shared" si="3"/>
        <v>492.14336126056361</v>
      </c>
      <c r="R10">
        <v>77.135041000000001</v>
      </c>
    </row>
    <row r="11" spans="1:18" x14ac:dyDescent="0.25">
      <c r="A11">
        <f t="shared" si="4"/>
        <v>4097</v>
      </c>
      <c r="B11">
        <f t="shared" si="1"/>
        <v>16785409</v>
      </c>
      <c r="D11">
        <f t="shared" si="5"/>
        <v>738443.16847730684</v>
      </c>
      <c r="E11">
        <f>D11/3600/24</f>
        <v>8.5467959314503101</v>
      </c>
      <c r="F11" t="s">
        <v>7</v>
      </c>
      <c r="H11" s="1">
        <f t="shared" si="2"/>
        <v>645.757375470434</v>
      </c>
      <c r="I11">
        <f>H11/60</f>
        <v>10.762622924507234</v>
      </c>
      <c r="J11" t="s">
        <v>8</v>
      </c>
      <c r="K11">
        <f t="shared" si="3"/>
        <v>1143.5303668647241</v>
      </c>
      <c r="R11">
        <v>76.918171000000001</v>
      </c>
    </row>
    <row r="12" spans="1:18" x14ac:dyDescent="0.25">
      <c r="A12">
        <f t="shared" ref="A12" si="7">(A11-1)*2+1</f>
        <v>8193</v>
      </c>
      <c r="B12">
        <f t="shared" si="1"/>
        <v>67125249</v>
      </c>
      <c r="D12">
        <f t="shared" ref="D12" si="8" xml:space="preserve"> 0.000000002631*A12^4 - 0.00000004835*A12^3 + 0.0000287*A12^2 + 0.0005662*A12- 0.00404</f>
        <v>11830098.00981627</v>
      </c>
      <c r="E12">
        <f>D12/3600/24</f>
        <v>136.92243066916981</v>
      </c>
      <c r="F12" t="s">
        <v>7</v>
      </c>
      <c r="H12" s="1">
        <f>0.000000007858*A12^3 + 0.000006358*A12^2 - 0.0003414*A12 + 0.04121</f>
        <v>4745.5898559599073</v>
      </c>
      <c r="I12">
        <f>H12/3600</f>
        <v>1.3182194044333075</v>
      </c>
      <c r="J12" t="s">
        <v>6</v>
      </c>
      <c r="K12">
        <f t="shared" si="3"/>
        <v>2492.8614500806571</v>
      </c>
    </row>
    <row r="13" spans="1:18" x14ac:dyDescent="0.25">
      <c r="H13" s="1"/>
      <c r="R13">
        <f>AVERAGE(R2:R11)</f>
        <v>76.753574499999999</v>
      </c>
    </row>
    <row r="14" spans="1:18" x14ac:dyDescent="0.25">
      <c r="H14" s="1"/>
    </row>
    <row r="15" spans="1:18" x14ac:dyDescent="0.25">
      <c r="H15" s="1"/>
    </row>
    <row r="16" spans="1:18" x14ac:dyDescent="0.25">
      <c r="H16" s="1"/>
      <c r="P16">
        <f>R13/P9</f>
        <v>0.8679469951569474</v>
      </c>
    </row>
    <row r="17" spans="8:8" x14ac:dyDescent="0.25">
      <c r="H17" s="1"/>
    </row>
    <row r="18" spans="8:8" x14ac:dyDescent="0.25">
      <c r="H18" s="1"/>
    </row>
    <row r="19" spans="8:8" x14ac:dyDescent="0.25">
      <c r="H19" s="1"/>
    </row>
    <row r="20" spans="8:8" x14ac:dyDescent="0.25">
      <c r="H20" s="1"/>
    </row>
    <row r="21" spans="8:8" x14ac:dyDescent="0.25">
      <c r="H21" s="1"/>
    </row>
    <row r="22" spans="8:8" x14ac:dyDescent="0.25">
      <c r="H22" s="1"/>
    </row>
    <row r="23" spans="8:8" x14ac:dyDescent="0.25">
      <c r="H23" s="1"/>
    </row>
    <row r="24" spans="8:8" x14ac:dyDescent="0.25">
      <c r="H24" s="1"/>
    </row>
    <row r="25" spans="8:8" x14ac:dyDescent="0.25">
      <c r="H25" s="1"/>
    </row>
    <row r="26" spans="8:8" x14ac:dyDescent="0.25">
      <c r="H26" s="1"/>
    </row>
    <row r="27" spans="8:8" x14ac:dyDescent="0.25">
      <c r="H2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2013-03-08T09:59:29Z</dcterms:created>
  <dcterms:modified xsi:type="dcterms:W3CDTF">2013-03-10T18:15:32Z</dcterms:modified>
</cp:coreProperties>
</file>