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ras\OneDrive\Escritorio\"/>
    </mc:Choice>
  </mc:AlternateContent>
  <xr:revisionPtr revIDLastSave="0" documentId="13_ncr:1_{210601CA-02AE-4218-B525-F312B59E72B5}" xr6:coauthVersionLast="47" xr6:coauthVersionMax="47" xr10:uidLastSave="{00000000-0000-0000-0000-000000000000}"/>
  <bookViews>
    <workbookView xWindow="1470" yWindow="2520" windowWidth="18030" windowHeight="11295" xr2:uid="{00000000-000D-0000-FFFF-FFFF00000000}"/>
  </bookViews>
  <sheets>
    <sheet name="CATALOGO" sheetId="13" r:id="rId1"/>
    <sheet name="LOS" sheetId="5" r:id="rId2"/>
    <sheet name="EST" sheetId="15" r:id="rId3"/>
    <sheet name="CIM" sheetId="12" r:id="rId4"/>
    <sheet name="SAN-1" sheetId="6" r:id="rId5"/>
    <sheet name="SAN-2" sheetId="7" r:id="rId6"/>
    <sheet name="SAN-3" sheetId="8" r:id="rId7"/>
    <sheet name="SAN" sheetId="9" r:id="rId8"/>
    <sheet name="ELEC" sheetId="11" r:id="rId9"/>
    <sheet name="PLA" sheetId="14" r:id="rId10"/>
  </sheets>
  <definedNames>
    <definedName name="_xlnm.Print_Area" localSheetId="0">CATALOGO!$A$3:$H$69</definedName>
    <definedName name="_xlnm.Print_Area" localSheetId="3">CIM!$A$3:$H$69</definedName>
    <definedName name="_xlnm.Print_Area" localSheetId="8">ELEC!$A$3:$H$69</definedName>
    <definedName name="_xlnm.Print_Area" localSheetId="2">EST!$A$3:$H$69</definedName>
    <definedName name="_xlnm.Print_Area" localSheetId="1">LOS!$A$3:$H$69</definedName>
    <definedName name="_xlnm.Print_Area" localSheetId="9">PLA!$A$3:$H$69</definedName>
    <definedName name="_xlnm.Print_Area" localSheetId="7">SAN!$A$3:$H$69</definedName>
    <definedName name="_xlnm.Print_Area" localSheetId="4">'SAN-1'!$A$3:$H$69</definedName>
    <definedName name="_xlnm.Print_Area" localSheetId="5">'SAN-2'!$A$3:$H$69</definedName>
    <definedName name="_xlnm.Print_Area" localSheetId="6">'SAN-3'!$A$3:$H$69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5" l="1"/>
  <c r="G24" i="15"/>
  <c r="G23" i="15"/>
  <c r="G22" i="15"/>
  <c r="G21" i="15"/>
  <c r="G41" i="15"/>
  <c r="G20" i="15"/>
  <c r="G19" i="15"/>
  <c r="G18" i="15"/>
  <c r="G30" i="9"/>
  <c r="G29" i="9"/>
  <c r="G27" i="9"/>
  <c r="G28" i="9"/>
  <c r="G26" i="9"/>
  <c r="G25" i="9"/>
  <c r="G24" i="9"/>
  <c r="G21" i="9"/>
  <c r="G23" i="14"/>
  <c r="G22" i="14"/>
  <c r="G21" i="14"/>
  <c r="G41" i="14"/>
  <c r="G20" i="14"/>
  <c r="G19" i="14"/>
  <c r="G18" i="14"/>
  <c r="G25" i="13"/>
  <c r="G41" i="13"/>
  <c r="G25" i="12"/>
  <c r="G24" i="12"/>
  <c r="G23" i="12"/>
  <c r="G22" i="12"/>
  <c r="G21" i="12"/>
  <c r="G20" i="12"/>
  <c r="G19" i="12"/>
  <c r="G18" i="12"/>
  <c r="G33" i="12" s="1"/>
  <c r="G41" i="12"/>
  <c r="G22" i="8"/>
  <c r="G23" i="9"/>
  <c r="G33" i="15" l="1"/>
  <c r="D44" i="15"/>
  <c r="G44" i="15" s="1"/>
  <c r="D45" i="15"/>
  <c r="G45" i="15" s="1"/>
  <c r="G33" i="14"/>
  <c r="D45" i="14"/>
  <c r="G45" i="14" s="1"/>
  <c r="D44" i="14"/>
  <c r="G44" i="14" s="1"/>
  <c r="D44" i="12"/>
  <c r="G44" i="12" s="1"/>
  <c r="D45" i="12"/>
  <c r="G45" i="12" s="1"/>
  <c r="G57" i="15" l="1"/>
  <c r="G57" i="14"/>
  <c r="G57" i="13"/>
  <c r="G57" i="12"/>
  <c r="D62" i="15" l="1"/>
  <c r="G62" i="15" s="1"/>
  <c r="D61" i="15"/>
  <c r="G61" i="15" s="1"/>
  <c r="D60" i="15"/>
  <c r="G60" i="15" s="1"/>
  <c r="D61" i="14"/>
  <c r="G61" i="14" s="1"/>
  <c r="D62" i="14"/>
  <c r="G62" i="14" s="1"/>
  <c r="D60" i="14"/>
  <c r="G60" i="14" s="1"/>
  <c r="D62" i="12"/>
  <c r="G62" i="12" s="1"/>
  <c r="D61" i="12"/>
  <c r="G61" i="12" s="1"/>
  <c r="D60" i="12"/>
  <c r="G60" i="12" s="1"/>
  <c r="G63" i="15" l="1"/>
  <c r="G63" i="14"/>
  <c r="G63" i="12"/>
  <c r="G65" i="15" l="1"/>
  <c r="G67" i="15" s="1"/>
  <c r="D20" i="13" s="1"/>
  <c r="G20" i="13" s="1"/>
  <c r="G65" i="14"/>
  <c r="G67" i="14" s="1"/>
  <c r="D26" i="13" s="1"/>
  <c r="G26" i="13" s="1"/>
  <c r="G65" i="12"/>
  <c r="G67" i="12" s="1"/>
  <c r="D19" i="13" s="1"/>
  <c r="G19" i="13" s="1"/>
  <c r="H49" i="15" l="1"/>
  <c r="H27" i="15"/>
  <c r="G68" i="15"/>
  <c r="G69" i="15" s="1"/>
  <c r="H56" i="15"/>
  <c r="H48" i="15"/>
  <c r="H35" i="15"/>
  <c r="H26" i="15"/>
  <c r="H55" i="15"/>
  <c r="H47" i="15"/>
  <c r="H25" i="15"/>
  <c r="H54" i="15"/>
  <c r="H46" i="15"/>
  <c r="H40" i="15"/>
  <c r="H32" i="15"/>
  <c r="H24" i="15"/>
  <c r="H53" i="15"/>
  <c r="H39" i="15"/>
  <c r="H31" i="15"/>
  <c r="H23" i="15"/>
  <c r="H52" i="15"/>
  <c r="H38" i="15"/>
  <c r="H30" i="15"/>
  <c r="H22" i="15"/>
  <c r="H51" i="15"/>
  <c r="H37" i="15"/>
  <c r="H29" i="15"/>
  <c r="H21" i="15"/>
  <c r="H50" i="15"/>
  <c r="H28" i="15"/>
  <c r="H36" i="15"/>
  <c r="H19" i="15"/>
  <c r="H18" i="15"/>
  <c r="H20" i="15"/>
  <c r="H45" i="15"/>
  <c r="H44" i="15"/>
  <c r="H60" i="15"/>
  <c r="H61" i="15"/>
  <c r="H62" i="15"/>
  <c r="H65" i="15"/>
  <c r="H49" i="14"/>
  <c r="H27" i="14"/>
  <c r="H22" i="14"/>
  <c r="H29" i="14"/>
  <c r="G68" i="14"/>
  <c r="G69" i="14" s="1"/>
  <c r="H56" i="14"/>
  <c r="H48" i="14"/>
  <c r="H35" i="14"/>
  <c r="H26" i="14"/>
  <c r="H52" i="14"/>
  <c r="H51" i="14"/>
  <c r="H50" i="14"/>
  <c r="H20" i="14"/>
  <c r="H55" i="14"/>
  <c r="H47" i="14"/>
  <c r="H25" i="14"/>
  <c r="H30" i="14"/>
  <c r="H21" i="14"/>
  <c r="H36" i="14"/>
  <c r="H54" i="14"/>
  <c r="H46" i="14"/>
  <c r="H40" i="14"/>
  <c r="H32" i="14"/>
  <c r="H24" i="14"/>
  <c r="H18" i="14"/>
  <c r="H38" i="14"/>
  <c r="H37" i="14"/>
  <c r="H53" i="14"/>
  <c r="H39" i="14"/>
  <c r="H31" i="14"/>
  <c r="H23" i="14"/>
  <c r="H28" i="14"/>
  <c r="H19" i="14"/>
  <c r="H45" i="14"/>
  <c r="H44" i="14"/>
  <c r="H60" i="14"/>
  <c r="H62" i="14"/>
  <c r="H61" i="14"/>
  <c r="H65" i="14"/>
  <c r="H49" i="12"/>
  <c r="H27" i="12"/>
  <c r="G68" i="12"/>
  <c r="G69" i="12" s="1"/>
  <c r="H56" i="12"/>
  <c r="H48" i="12"/>
  <c r="H35" i="12"/>
  <c r="H26" i="12"/>
  <c r="H36" i="12"/>
  <c r="H55" i="12"/>
  <c r="H47" i="12"/>
  <c r="H25" i="12"/>
  <c r="H54" i="12"/>
  <c r="H46" i="12"/>
  <c r="H40" i="12"/>
  <c r="H32" i="12"/>
  <c r="H24" i="12"/>
  <c r="H50" i="12"/>
  <c r="H53" i="12"/>
  <c r="H39" i="12"/>
  <c r="H31" i="12"/>
  <c r="H23" i="12"/>
  <c r="H28" i="12"/>
  <c r="H52" i="12"/>
  <c r="H38" i="12"/>
  <c r="H30" i="12"/>
  <c r="H22" i="12"/>
  <c r="H51" i="12"/>
  <c r="H37" i="12"/>
  <c r="H29" i="12"/>
  <c r="H21" i="12"/>
  <c r="H20" i="12"/>
  <c r="H18" i="12"/>
  <c r="H19" i="12"/>
  <c r="H44" i="12"/>
  <c r="H45" i="12"/>
  <c r="H60" i="12"/>
  <c r="H62" i="12"/>
  <c r="H61" i="12"/>
  <c r="H65" i="12"/>
  <c r="H67" i="15" l="1"/>
  <c r="H67" i="14"/>
  <c r="H67" i="12"/>
  <c r="G41" i="9" l="1"/>
  <c r="D45" i="9" s="1"/>
  <c r="G45" i="9" s="1"/>
  <c r="G22" i="9"/>
  <c r="G20" i="9"/>
  <c r="G41" i="8"/>
  <c r="D45" i="8" s="1"/>
  <c r="G45" i="8" s="1"/>
  <c r="G21" i="8"/>
  <c r="G20" i="8"/>
  <c r="G41" i="6"/>
  <c r="D45" i="6" s="1"/>
  <c r="G45" i="6" s="1"/>
  <c r="G41" i="5"/>
  <c r="G20" i="5"/>
  <c r="G41" i="11"/>
  <c r="D45" i="11" s="1"/>
  <c r="G45" i="11" s="1"/>
  <c r="G33" i="11"/>
  <c r="G19" i="11"/>
  <c r="G18" i="11"/>
  <c r="G19" i="9"/>
  <c r="G18" i="9"/>
  <c r="G18" i="8"/>
  <c r="G41" i="7"/>
  <c r="D45" i="7" s="1"/>
  <c r="G45" i="7" s="1"/>
  <c r="G19" i="7"/>
  <c r="G18" i="7"/>
  <c r="G19" i="6"/>
  <c r="G18" i="6"/>
  <c r="G19" i="5"/>
  <c r="G18" i="5"/>
  <c r="G33" i="9" l="1"/>
  <c r="G33" i="6"/>
  <c r="D45" i="5"/>
  <c r="G45" i="5" s="1"/>
  <c r="D44" i="5"/>
  <c r="G44" i="5" s="1"/>
  <c r="G33" i="8"/>
  <c r="G33" i="7"/>
  <c r="D44" i="11"/>
  <c r="G44" i="11" s="1"/>
  <c r="D44" i="9"/>
  <c r="G44" i="9" s="1"/>
  <c r="D44" i="8"/>
  <c r="G44" i="8" s="1"/>
  <c r="D44" i="7"/>
  <c r="G44" i="7" s="1"/>
  <c r="D44" i="6"/>
  <c r="G44" i="6" s="1"/>
  <c r="G33" i="5"/>
  <c r="G57" i="5" l="1"/>
  <c r="D60" i="5" s="1"/>
  <c r="G60" i="5" s="1"/>
  <c r="D62" i="5"/>
  <c r="G62" i="5" s="1"/>
  <c r="G57" i="11"/>
  <c r="G57" i="9"/>
  <c r="G57" i="8"/>
  <c r="G57" i="7"/>
  <c r="G57" i="6"/>
  <c r="D61" i="5" l="1"/>
  <c r="G61" i="5" s="1"/>
  <c r="G63" i="5"/>
  <c r="D62" i="11"/>
  <c r="G62" i="11" s="1"/>
  <c r="D61" i="11"/>
  <c r="G61" i="11" s="1"/>
  <c r="D60" i="11"/>
  <c r="G60" i="11" s="1"/>
  <c r="D62" i="9"/>
  <c r="G62" i="9" s="1"/>
  <c r="D61" i="9"/>
  <c r="G61" i="9" s="1"/>
  <c r="D60" i="9"/>
  <c r="G60" i="9" s="1"/>
  <c r="D62" i="8"/>
  <c r="G62" i="8" s="1"/>
  <c r="D61" i="8"/>
  <c r="G61" i="8" s="1"/>
  <c r="D60" i="8"/>
  <c r="G60" i="8" s="1"/>
  <c r="D62" i="7"/>
  <c r="G62" i="7" s="1"/>
  <c r="D61" i="7"/>
  <c r="G61" i="7" s="1"/>
  <c r="D60" i="7"/>
  <c r="G60" i="7" s="1"/>
  <c r="D62" i="6"/>
  <c r="G62" i="6" s="1"/>
  <c r="D61" i="6"/>
  <c r="G61" i="6" s="1"/>
  <c r="D60" i="6"/>
  <c r="G60" i="6" s="1"/>
  <c r="G65" i="5"/>
  <c r="G67" i="5" s="1"/>
  <c r="D18" i="13" s="1"/>
  <c r="G18" i="13" s="1"/>
  <c r="G63" i="11" l="1"/>
  <c r="G63" i="9"/>
  <c r="G63" i="8"/>
  <c r="G63" i="7"/>
  <c r="G63" i="6"/>
  <c r="H55" i="5"/>
  <c r="H49" i="5"/>
  <c r="H35" i="5"/>
  <c r="H28" i="5"/>
  <c r="H22" i="5"/>
  <c r="H54" i="5"/>
  <c r="H48" i="5"/>
  <c r="H40" i="5"/>
  <c r="H27" i="5"/>
  <c r="H21" i="5"/>
  <c r="H53" i="5"/>
  <c r="H47" i="5"/>
  <c r="H39" i="5"/>
  <c r="H32" i="5"/>
  <c r="H26" i="5"/>
  <c r="H20" i="5"/>
  <c r="G68" i="5"/>
  <c r="G69" i="5" s="1"/>
  <c r="H52" i="5"/>
  <c r="H46" i="5"/>
  <c r="H38" i="5"/>
  <c r="H31" i="5"/>
  <c r="H25" i="5"/>
  <c r="H19" i="5"/>
  <c r="H51" i="5"/>
  <c r="H45" i="5"/>
  <c r="H37" i="5"/>
  <c r="H30" i="5"/>
  <c r="H24" i="5"/>
  <c r="H18" i="5"/>
  <c r="H56" i="5"/>
  <c r="H50" i="5"/>
  <c r="H44" i="5"/>
  <c r="H36" i="5"/>
  <c r="H29" i="5"/>
  <c r="H23" i="5"/>
  <c r="H61" i="5"/>
  <c r="H62" i="5"/>
  <c r="H60" i="5"/>
  <c r="H65" i="5"/>
  <c r="H67" i="5" l="1"/>
  <c r="G65" i="11"/>
  <c r="G67" i="11"/>
  <c r="G65" i="9"/>
  <c r="G67" i="9" s="1"/>
  <c r="D24" i="13" s="1"/>
  <c r="G24" i="13" s="1"/>
  <c r="G65" i="8"/>
  <c r="G67" i="8"/>
  <c r="D23" i="13" s="1"/>
  <c r="G23" i="13" s="1"/>
  <c r="G65" i="7"/>
  <c r="G67" i="7" s="1"/>
  <c r="D22" i="13" s="1"/>
  <c r="G22" i="13" s="1"/>
  <c r="G65" i="6"/>
  <c r="G67" i="6" s="1"/>
  <c r="D21" i="13" s="1"/>
  <c r="G21" i="13" s="1"/>
  <c r="G33" i="13" l="1"/>
  <c r="D61" i="13" s="1"/>
  <c r="G61" i="13" s="1"/>
  <c r="H55" i="11"/>
  <c r="H49" i="11"/>
  <c r="H39" i="11"/>
  <c r="H32" i="11"/>
  <c r="H26" i="11"/>
  <c r="H20" i="11"/>
  <c r="H24" i="11"/>
  <c r="H52" i="11"/>
  <c r="H46" i="11"/>
  <c r="H29" i="11"/>
  <c r="H35" i="11"/>
  <c r="H28" i="11"/>
  <c r="G68" i="11"/>
  <c r="G69" i="11" s="1"/>
  <c r="H54" i="11"/>
  <c r="H48" i="11"/>
  <c r="H38" i="11"/>
  <c r="H31" i="11"/>
  <c r="H25" i="11"/>
  <c r="H53" i="11"/>
  <c r="H47" i="11"/>
  <c r="H37" i="11"/>
  <c r="H36" i="11"/>
  <c r="H23" i="11"/>
  <c r="H51" i="11"/>
  <c r="H22" i="11"/>
  <c r="H56" i="11"/>
  <c r="H40" i="11"/>
  <c r="H27" i="11"/>
  <c r="H30" i="11"/>
  <c r="H50" i="11"/>
  <c r="H21" i="11"/>
  <c r="H18" i="11"/>
  <c r="H67" i="11" s="1"/>
  <c r="H19" i="11"/>
  <c r="H45" i="11"/>
  <c r="H44" i="11"/>
  <c r="H62" i="11"/>
  <c r="H61" i="11"/>
  <c r="H60" i="11"/>
  <c r="H65" i="11"/>
  <c r="H55" i="9"/>
  <c r="H49" i="9"/>
  <c r="H39" i="9"/>
  <c r="H32" i="9"/>
  <c r="H26" i="9"/>
  <c r="H20" i="9"/>
  <c r="H56" i="9"/>
  <c r="G68" i="9"/>
  <c r="G69" i="9" s="1"/>
  <c r="H54" i="9"/>
  <c r="H48" i="9"/>
  <c r="H38" i="9"/>
  <c r="H31" i="9"/>
  <c r="H25" i="9"/>
  <c r="H53" i="9"/>
  <c r="H47" i="9"/>
  <c r="H37" i="9"/>
  <c r="H30" i="9"/>
  <c r="H24" i="9"/>
  <c r="H27" i="9"/>
  <c r="H52" i="9"/>
  <c r="H46" i="9"/>
  <c r="H36" i="9"/>
  <c r="H29" i="9"/>
  <c r="H23" i="9"/>
  <c r="H21" i="9"/>
  <c r="H51" i="9"/>
  <c r="H35" i="9"/>
  <c r="H28" i="9"/>
  <c r="H22" i="9"/>
  <c r="H50" i="9"/>
  <c r="H40" i="9"/>
  <c r="H45" i="9"/>
  <c r="H19" i="9"/>
  <c r="H18" i="9"/>
  <c r="H44" i="9"/>
  <c r="H61" i="9"/>
  <c r="H60" i="9"/>
  <c r="H62" i="9"/>
  <c r="H65" i="9"/>
  <c r="H55" i="8"/>
  <c r="H49" i="8"/>
  <c r="H39" i="8"/>
  <c r="H32" i="8"/>
  <c r="H26" i="8"/>
  <c r="H20" i="8"/>
  <c r="G68" i="8"/>
  <c r="G69" i="8" s="1"/>
  <c r="H54" i="8"/>
  <c r="H48" i="8"/>
  <c r="H38" i="8"/>
  <c r="H31" i="8"/>
  <c r="H25" i="8"/>
  <c r="H53" i="8"/>
  <c r="H47" i="8"/>
  <c r="H37" i="8"/>
  <c r="H30" i="8"/>
  <c r="H24" i="8"/>
  <c r="H52" i="8"/>
  <c r="H46" i="8"/>
  <c r="H36" i="8"/>
  <c r="H29" i="8"/>
  <c r="H23" i="8"/>
  <c r="H51" i="8"/>
  <c r="H35" i="8"/>
  <c r="H28" i="8"/>
  <c r="H22" i="8"/>
  <c r="H56" i="8"/>
  <c r="H50" i="8"/>
  <c r="H40" i="8"/>
  <c r="H27" i="8"/>
  <c r="H21" i="8"/>
  <c r="H18" i="8"/>
  <c r="H19" i="8"/>
  <c r="H45" i="8"/>
  <c r="H44" i="8"/>
  <c r="H62" i="8"/>
  <c r="H61" i="8"/>
  <c r="H60" i="8"/>
  <c r="H65" i="8"/>
  <c r="H55" i="7"/>
  <c r="H49" i="7"/>
  <c r="H39" i="7"/>
  <c r="H32" i="7"/>
  <c r="H26" i="7"/>
  <c r="H20" i="7"/>
  <c r="H27" i="7"/>
  <c r="G68" i="7"/>
  <c r="G69" i="7" s="1"/>
  <c r="H54" i="7"/>
  <c r="H48" i="7"/>
  <c r="H38" i="7"/>
  <c r="H31" i="7"/>
  <c r="H25" i="7"/>
  <c r="H47" i="7"/>
  <c r="H37" i="7"/>
  <c r="H24" i="7"/>
  <c r="H52" i="7"/>
  <c r="H46" i="7"/>
  <c r="H36" i="7"/>
  <c r="H29" i="7"/>
  <c r="H23" i="7"/>
  <c r="H35" i="7"/>
  <c r="H53" i="7"/>
  <c r="H30" i="7"/>
  <c r="H51" i="7"/>
  <c r="H28" i="7"/>
  <c r="H22" i="7"/>
  <c r="H56" i="7"/>
  <c r="H50" i="7"/>
  <c r="H40" i="7"/>
  <c r="H21" i="7"/>
  <c r="H18" i="7"/>
  <c r="H45" i="7"/>
  <c r="H19" i="7"/>
  <c r="H44" i="7"/>
  <c r="H61" i="7"/>
  <c r="H62" i="7"/>
  <c r="H60" i="7"/>
  <c r="H65" i="7"/>
  <c r="H55" i="6"/>
  <c r="H49" i="6"/>
  <c r="H39" i="6"/>
  <c r="H32" i="6"/>
  <c r="H26" i="6"/>
  <c r="H20" i="6"/>
  <c r="G68" i="6"/>
  <c r="G69" i="6" s="1"/>
  <c r="H54" i="6"/>
  <c r="H48" i="6"/>
  <c r="H38" i="6"/>
  <c r="H31" i="6"/>
  <c r="H25" i="6"/>
  <c r="H53" i="6"/>
  <c r="H47" i="6"/>
  <c r="H37" i="6"/>
  <c r="H30" i="6"/>
  <c r="H24" i="6"/>
  <c r="H52" i="6"/>
  <c r="H46" i="6"/>
  <c r="H36" i="6"/>
  <c r="H29" i="6"/>
  <c r="H23" i="6"/>
  <c r="H51" i="6"/>
  <c r="H35" i="6"/>
  <c r="H28" i="6"/>
  <c r="H40" i="6"/>
  <c r="H21" i="6"/>
  <c r="H50" i="6"/>
  <c r="H22" i="6"/>
  <c r="H56" i="6"/>
  <c r="H27" i="6"/>
  <c r="H45" i="6"/>
  <c r="H19" i="6"/>
  <c r="H18" i="6"/>
  <c r="H44" i="6"/>
  <c r="H61" i="6"/>
  <c r="H60" i="6"/>
  <c r="H62" i="6"/>
  <c r="H65" i="6"/>
  <c r="D62" i="13" l="1"/>
  <c r="G62" i="13" s="1"/>
  <c r="D60" i="13"/>
  <c r="G60" i="13" s="1"/>
  <c r="H67" i="9"/>
  <c r="H67" i="8"/>
  <c r="H67" i="7"/>
  <c r="H67" i="6"/>
  <c r="G63" i="13" l="1"/>
  <c r="G65" i="13" l="1"/>
  <c r="G67" i="13"/>
  <c r="H65" i="13" l="1"/>
  <c r="H48" i="13"/>
  <c r="H47" i="13"/>
  <c r="H30" i="13"/>
  <c r="H28" i="13"/>
  <c r="H52" i="13"/>
  <c r="H23" i="13"/>
  <c r="H62" i="13"/>
  <c r="H38" i="13"/>
  <c r="H45" i="13"/>
  <c r="H49" i="13"/>
  <c r="H36" i="13"/>
  <c r="H22" i="13"/>
  <c r="H54" i="13"/>
  <c r="H32" i="13"/>
  <c r="H24" i="13"/>
  <c r="H25" i="13"/>
  <c r="H37" i="13"/>
  <c r="H46" i="13"/>
  <c r="H51" i="13"/>
  <c r="H53" i="13"/>
  <c r="H44" i="13"/>
  <c r="H26" i="13"/>
  <c r="H29" i="13"/>
  <c r="G68" i="13"/>
  <c r="G69" i="13" s="1"/>
  <c r="H55" i="13"/>
  <c r="H18" i="13"/>
  <c r="H50" i="13"/>
  <c r="H60" i="13"/>
  <c r="H20" i="13"/>
  <c r="H31" i="13"/>
  <c r="H56" i="13"/>
  <c r="H35" i="13"/>
  <c r="H39" i="13"/>
  <c r="H21" i="13"/>
  <c r="H40" i="13"/>
  <c r="H61" i="13"/>
  <c r="H19" i="13"/>
  <c r="H27" i="13"/>
  <c r="H67" i="13" l="1"/>
</calcChain>
</file>

<file path=xl/sharedStrings.xml><?xml version="1.0" encoding="utf-8"?>
<sst xmlns="http://schemas.openxmlformats.org/spreadsheetml/2006/main" count="650" uniqueCount="122">
  <si>
    <t>POLMHERD TECHNOLOGIES, S.A. DE C.V.</t>
  </si>
  <si>
    <r>
      <t xml:space="preserve">Cliente :  </t>
    </r>
    <r>
      <rPr>
        <sz val="8"/>
        <color indexed="62"/>
        <rFont val="Arial"/>
        <family val="2"/>
      </rPr>
      <t xml:space="preserve"> </t>
    </r>
  </si>
  <si>
    <t>Días de Trabajo:</t>
  </si>
  <si>
    <t xml:space="preserve">Proyecto:       </t>
  </si>
  <si>
    <t>Plaza:</t>
  </si>
  <si>
    <t>Ubicación :</t>
  </si>
  <si>
    <t xml:space="preserve">Responsable de Obra: </t>
  </si>
  <si>
    <t xml:space="preserve">Lugar: </t>
  </si>
  <si>
    <t>Revision:</t>
  </si>
  <si>
    <t xml:space="preserve">Análisis: </t>
  </si>
  <si>
    <t>CLAVE</t>
  </si>
  <si>
    <t>unidad</t>
  </si>
  <si>
    <t>Código</t>
  </si>
  <si>
    <t>Concepto</t>
  </si>
  <si>
    <t>Unidad</t>
  </si>
  <si>
    <t>Costo</t>
  </si>
  <si>
    <t>cantidad</t>
  </si>
  <si>
    <t>Importe</t>
  </si>
  <si>
    <t>%</t>
  </si>
  <si>
    <t>MATERIALES  DE INSTALACION Y TRABAJO</t>
  </si>
  <si>
    <t>Subtotal: MATERIALES</t>
  </si>
  <si>
    <t>MANO DE OBRA</t>
  </si>
  <si>
    <t>Subtotal: MANO DE OBRA</t>
  </si>
  <si>
    <t>EQUIPO Y HERRAMIENTA</t>
  </si>
  <si>
    <t>Subtotal: EQUIPO Y HERRAMIENTA</t>
  </si>
  <si>
    <t>GASTOS ADMINISTRATIVOS</t>
  </si>
  <si>
    <t>transporte</t>
  </si>
  <si>
    <t>indirectos de oficina</t>
  </si>
  <si>
    <t>UTILIDAD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</si>
  <si>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</si>
  <si>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SIN IVA</t>
  </si>
  <si>
    <t>IVA</t>
  </si>
  <si>
    <t>TOTAL A FACTURAR</t>
  </si>
  <si>
    <t>TOTAL</t>
  </si>
  <si>
    <t>indirectos de obra</t>
  </si>
  <si>
    <t>m2</t>
  </si>
  <si>
    <t>*</t>
  </si>
  <si>
    <t>Losa de concreto f'c=200 de 5cm de espesor y 20 cm de relleno de tezontle.</t>
  </si>
  <si>
    <t>Concreto f'c=200kg/cm2 echo en obra</t>
  </si>
  <si>
    <t>Relleno de tezontle</t>
  </si>
  <si>
    <t>pegazulejo</t>
  </si>
  <si>
    <t>m3</t>
  </si>
  <si>
    <t>Equipo de seguridad</t>
  </si>
  <si>
    <t>Herramienta</t>
  </si>
  <si>
    <t>%M.O.</t>
  </si>
  <si>
    <t>m</t>
  </si>
  <si>
    <t>Instalacion electrica</t>
  </si>
  <si>
    <t>Losa de baños con relleno de 15cm tezontle y 5cm de concreto f'c=200kg/cm2</t>
  </si>
  <si>
    <t>pza</t>
  </si>
  <si>
    <t>SAN</t>
  </si>
  <si>
    <t>SAN-1</t>
  </si>
  <si>
    <t>SAN-2</t>
  </si>
  <si>
    <t>SAN-3</t>
  </si>
  <si>
    <t>ELEC</t>
  </si>
  <si>
    <t>1 ayudante</t>
  </si>
  <si>
    <t>JOR</t>
  </si>
  <si>
    <t>Mingitorios con fluxometro</t>
  </si>
  <si>
    <t>Pegazulejo</t>
  </si>
  <si>
    <t>jor</t>
  </si>
  <si>
    <t>Mallaelectrosoldada</t>
  </si>
  <si>
    <t>/</t>
  </si>
  <si>
    <t>Escusados con fluxometro</t>
  </si>
  <si>
    <t>Mortero, cemento, arena</t>
  </si>
  <si>
    <t>Block</t>
  </si>
  <si>
    <t>EST</t>
  </si>
  <si>
    <t>Creacion de mueble para lavabos a base de concreto e instalacion de lavabos. Incluye: suministro de materiales, mano de obra. Herramienta, equipo de seguridad y todo lo ncesario para su correcta ejecucion.</t>
  </si>
  <si>
    <t>Suministro e instalacion de excusados. Incluye: mano de obra, equipo de seguridad, herramienta, materiales y todo lo necesario para su correcta ejecucion.</t>
  </si>
  <si>
    <t>Suministro e instalacion de muros de tablaroca anti moho. Inclye mano de obra, equipo de seguridad, herramienta y todo lo necesario para sucorrecta ejecucion.</t>
  </si>
  <si>
    <t>Suministro e instalacion de mingitorios. Inclye: mano deobra, equipo de seguridad, herramienta y todo lo necesario para su correcta ejecucion.</t>
  </si>
  <si>
    <t>Losa de baños con relleno de 15cm tezontle y 5cm de concreto f'c=200kg/cm2. Inclye: suministro de materiales, mano de obra,equipo de seguridad, herramienta y todo lo necesario para su correcta ejecucion.</t>
  </si>
  <si>
    <t>1 colocador +1 ayudante</t>
  </si>
  <si>
    <t xml:space="preserve">1 colocador + 1 ayudante </t>
  </si>
  <si>
    <t>1 Oficial albañil + 5 Ayudante</t>
  </si>
  <si>
    <t>tubo sanitario PVC 50mm (2")</t>
  </si>
  <si>
    <t>LOS</t>
  </si>
  <si>
    <t>ml</t>
  </si>
  <si>
    <t>Pegamento PVC (240ml)</t>
  </si>
  <si>
    <t>Tee pcv 100mm (4")</t>
  </si>
  <si>
    <t>1 Plomero + 1 Ayudante</t>
  </si>
  <si>
    <t>CIM</t>
  </si>
  <si>
    <t>Cimbra a base de madera de pino de 3a en losa de baño</t>
  </si>
  <si>
    <t>codos 90º pvc 100mm (4")</t>
  </si>
  <si>
    <t>llaves lavabo individual</t>
  </si>
  <si>
    <t>Tabla de madera de tercera 18mm x 30.5cm x 2.5m</t>
  </si>
  <si>
    <t>Polin de 7.6cm x 7.6cm x 2.5m</t>
  </si>
  <si>
    <t>Barrote de pino de 3a de 1 1/2 x 3 1/2 x 8'</t>
  </si>
  <si>
    <t>Aceite quemado</t>
  </si>
  <si>
    <t>lt</t>
  </si>
  <si>
    <t>Clavos para madera 2"</t>
  </si>
  <si>
    <t>kg</t>
  </si>
  <si>
    <t>Alambre recocido cal. 16</t>
  </si>
  <si>
    <t>Clavos para madera 4"</t>
  </si>
  <si>
    <t>Triplay de pino de 19mm hpja de 1.22 x 2.44</t>
  </si>
  <si>
    <t>PLA</t>
  </si>
  <si>
    <t>TEE conectora tipo USG DONN 1.22m</t>
  </si>
  <si>
    <t>TEE conectora tipo USG DONN 0.61m</t>
  </si>
  <si>
    <t>TEE principal tipo USG DONN 3.66m</t>
  </si>
  <si>
    <t>Angulo perimetral tipo USG DONN 3.66m</t>
  </si>
  <si>
    <t>Alambre galvanizado #12</t>
  </si>
  <si>
    <t>Plafon (galleta de 0.61m x 0.61m)lavable</t>
  </si>
  <si>
    <t>1 Colocador + 1 Ayudante</t>
  </si>
  <si>
    <t>Instalacion sanitaria</t>
  </si>
  <si>
    <t>Instalacion y colocacion de falso plafon 61cm x 61cm. Incluye: Equipo de seguridad, herramienta, suministro de materiales y todo lo necesario para su correcta ejecucion.</t>
  </si>
  <si>
    <t>Insatalacion sanitaria</t>
  </si>
  <si>
    <t>tubo sanitario PVC 100mm  (4")</t>
  </si>
  <si>
    <t>Cople pvc de 4"</t>
  </si>
  <si>
    <t>coladera 100mm (4")</t>
  </si>
  <si>
    <t>Tubo de cpvc 12mm (1/2")</t>
  </si>
  <si>
    <t>Tee 12mm (1/2")</t>
  </si>
  <si>
    <t>Mangueras WC</t>
  </si>
  <si>
    <t>codos 90º pvc 12mm (1/2")</t>
  </si>
  <si>
    <t>Manguera para lavabo</t>
  </si>
  <si>
    <t>cinta teflon</t>
  </si>
  <si>
    <t>Tablero de yeso USG tablaroca anti-moho (1.22m x 2.44m x 1/2")</t>
  </si>
  <si>
    <t>Postes metalicos USG</t>
  </si>
  <si>
    <t>Canales metalicos USG</t>
  </si>
  <si>
    <t>Tornillos tipo S-1 o Tek broca</t>
  </si>
  <si>
    <t>Tornillos framer 1/2"</t>
  </si>
  <si>
    <t>Compuesto para juntas premezclado</t>
  </si>
  <si>
    <t>Cinta de refuerzo perfaconta</t>
  </si>
  <si>
    <t>Muros a base de tablaroca anti-moho de 12cm de espesor, compuesto de dos paneles</t>
  </si>
  <si>
    <t>taquete plastico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</si>
</sst>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\-mmm\-yyyy"/>
    <numFmt numFmtId="165" formatCode="&quot;$&quot;#,##0.00"/>
    <numFmt numFmtId="166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62"/>
      <name val="Arial"/>
      <family val="2"/>
    </font>
    <font>
      <b/>
      <i/>
      <sz val="8"/>
      <color theme="4"/>
      <name val="Arial"/>
      <family val="2"/>
    </font>
    <font>
      <b/>
      <i/>
      <sz val="10"/>
      <name val="Arial"/>
      <family val="2"/>
    </font>
    <font>
      <b/>
      <sz val="8"/>
      <color theme="4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1"/>
    <xf numFmtId="2" fontId="1" fillId="0" borderId="0" xfId="1" applyNumberFormat="1"/>
    <xf numFmtId="164" fontId="2" fillId="0" borderId="0" xfId="1" applyNumberFormat="1" applyFont="1" applyAlignment="1">
      <alignment horizontal="left" vertical="center"/>
    </xf>
    <xf numFmtId="0" fontId="2" fillId="0" borderId="0" xfId="1" applyFont="1"/>
    <xf numFmtId="2" fontId="2" fillId="0" borderId="0" xfId="1" applyNumberFormat="1" applyFont="1"/>
    <xf numFmtId="0" fontId="2" fillId="0" borderId="4" xfId="1" applyFont="1" applyBorder="1"/>
    <xf numFmtId="0" fontId="4" fillId="0" borderId="0" xfId="1" applyFont="1"/>
    <xf numFmtId="0" fontId="2" fillId="0" borderId="0" xfId="1" applyFont="1" applyAlignment="1">
      <alignment horizontal="center"/>
    </xf>
    <xf numFmtId="12" fontId="4" fillId="0" borderId="0" xfId="1" applyNumberFormat="1" applyFont="1"/>
    <xf numFmtId="2" fontId="1" fillId="0" borderId="5" xfId="1" applyNumberFormat="1" applyBorder="1"/>
    <xf numFmtId="0" fontId="5" fillId="0" borderId="0" xfId="1" applyFont="1"/>
    <xf numFmtId="0" fontId="2" fillId="0" borderId="6" xfId="1" applyFont="1" applyBorder="1"/>
    <xf numFmtId="164" fontId="2" fillId="0" borderId="0" xfId="1" applyNumberFormat="1" applyFont="1" applyAlignment="1">
      <alignment horizontal="center"/>
    </xf>
    <xf numFmtId="0" fontId="2" fillId="0" borderId="7" xfId="1" applyFont="1" applyBorder="1"/>
    <xf numFmtId="0" fontId="6" fillId="0" borderId="6" xfId="1" applyFont="1" applyBorder="1"/>
    <xf numFmtId="0" fontId="2" fillId="0" borderId="6" xfId="1" applyFont="1" applyBorder="1" applyAlignment="1">
      <alignment horizontal="center"/>
    </xf>
    <xf numFmtId="2" fontId="1" fillId="0" borderId="8" xfId="1" applyNumberFormat="1" applyBorder="1"/>
    <xf numFmtId="0" fontId="1" fillId="0" borderId="2" xfId="1" applyBorder="1" applyAlignment="1">
      <alignment vertical="center" wrapText="1"/>
    </xf>
    <xf numFmtId="0" fontId="7" fillId="0" borderId="0" xfId="1" applyFont="1"/>
    <xf numFmtId="0" fontId="1" fillId="0" borderId="0" xfId="1" applyAlignment="1">
      <alignment vertical="center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vertical="top" wrapText="1"/>
    </xf>
    <xf numFmtId="0" fontId="2" fillId="0" borderId="0" xfId="1" applyFont="1" applyAlignment="1">
      <alignment horizontal="left"/>
    </xf>
    <xf numFmtId="0" fontId="1" fillId="0" borderId="9" xfId="1" applyBorder="1" applyAlignment="1">
      <alignment vertical="center" wrapText="1"/>
    </xf>
    <xf numFmtId="0" fontId="7" fillId="1" borderId="10" xfId="1" applyFont="1" applyFill="1" applyBorder="1" applyAlignment="1">
      <alignment horizontal="center"/>
    </xf>
    <xf numFmtId="2" fontId="7" fillId="1" borderId="10" xfId="1" applyNumberFormat="1" applyFont="1" applyFill="1" applyBorder="1" applyAlignment="1">
      <alignment horizontal="center"/>
    </xf>
    <xf numFmtId="165" fontId="8" fillId="0" borderId="0" xfId="1" applyNumberFormat="1" applyFont="1"/>
    <xf numFmtId="0" fontId="8" fillId="0" borderId="0" xfId="1" applyFont="1"/>
    <xf numFmtId="165" fontId="2" fillId="0" borderId="0" xfId="1" applyNumberFormat="1" applyFont="1" applyAlignment="1">
      <alignment horizontal="right" vertical="top"/>
    </xf>
    <xf numFmtId="2" fontId="2" fillId="0" borderId="0" xfId="2" applyNumberFormat="1" applyFont="1" applyFill="1" applyAlignment="1">
      <alignment horizontal="right" vertical="top"/>
    </xf>
    <xf numFmtId="165" fontId="1" fillId="0" borderId="0" xfId="1" applyNumberFormat="1"/>
    <xf numFmtId="0" fontId="1" fillId="0" borderId="0" xfId="1" applyAlignment="1">
      <alignment wrapText="1"/>
    </xf>
    <xf numFmtId="165" fontId="7" fillId="0" borderId="11" xfId="1" applyNumberFormat="1" applyFont="1" applyBorder="1"/>
    <xf numFmtId="165" fontId="7" fillId="0" borderId="0" xfId="1" applyNumberFormat="1" applyFont="1"/>
    <xf numFmtId="165" fontId="2" fillId="0" borderId="0" xfId="1" applyNumberFormat="1" applyFont="1"/>
    <xf numFmtId="10" fontId="2" fillId="0" borderId="0" xfId="1" applyNumberFormat="1" applyFont="1"/>
    <xf numFmtId="2" fontId="8" fillId="0" borderId="0" xfId="1" applyNumberFormat="1" applyFont="1"/>
    <xf numFmtId="165" fontId="9" fillId="0" borderId="0" xfId="1" applyNumberFormat="1" applyFont="1"/>
    <xf numFmtId="0" fontId="7" fillId="2" borderId="0" xfId="1" applyFont="1" applyFill="1"/>
    <xf numFmtId="0" fontId="2" fillId="2" borderId="0" xfId="1" applyFont="1" applyFill="1"/>
    <xf numFmtId="0" fontId="1" fillId="2" borderId="0" xfId="1" applyFill="1"/>
    <xf numFmtId="165" fontId="8" fillId="2" borderId="0" xfId="1" applyNumberFormat="1" applyFont="1" applyFill="1"/>
    <xf numFmtId="0" fontId="8" fillId="2" borderId="0" xfId="1" applyFont="1" applyFill="1"/>
    <xf numFmtId="165" fontId="7" fillId="2" borderId="0" xfId="1" applyNumberFormat="1" applyFont="1" applyFill="1"/>
    <xf numFmtId="2" fontId="7" fillId="2" borderId="12" xfId="1" applyNumberFormat="1" applyFont="1" applyFill="1" applyBorder="1"/>
    <xf numFmtId="0" fontId="1" fillId="3" borderId="0" xfId="1" applyFill="1"/>
    <xf numFmtId="0" fontId="7" fillId="3" borderId="0" xfId="1" applyFont="1" applyFill="1"/>
    <xf numFmtId="10" fontId="2" fillId="3" borderId="0" xfId="1" applyNumberFormat="1" applyFont="1" applyFill="1"/>
    <xf numFmtId="165" fontId="8" fillId="3" borderId="0" xfId="1" applyNumberFormat="1" applyFont="1" applyFill="1"/>
    <xf numFmtId="0" fontId="9" fillId="3" borderId="0" xfId="1" applyFont="1" applyFill="1"/>
    <xf numFmtId="165" fontId="7" fillId="3" borderId="12" xfId="1" applyNumberFormat="1" applyFont="1" applyFill="1" applyBorder="1"/>
    <xf numFmtId="2" fontId="7" fillId="3" borderId="12" xfId="1" applyNumberFormat="1" applyFont="1" applyFill="1" applyBorder="1"/>
    <xf numFmtId="44" fontId="0" fillId="0" borderId="0" xfId="3" applyFont="1"/>
    <xf numFmtId="44" fontId="1" fillId="0" borderId="0" xfId="1" applyNumberFormat="1"/>
    <xf numFmtId="2" fontId="0" fillId="0" borderId="0" xfId="2" applyNumberFormat="1" applyFont="1"/>
    <xf numFmtId="9" fontId="0" fillId="0" borderId="0" xfId="2" applyFont="1"/>
    <xf numFmtId="0" fontId="0" fillId="0" borderId="0" xfId="1" applyFont="1"/>
    <xf numFmtId="0" fontId="0" fillId="0" borderId="0" xfId="1" applyFont="1" applyAlignment="1">
      <alignment horizontal="left" wrapText="1"/>
    </xf>
    <xf numFmtId="0" fontId="0" fillId="0" borderId="0" xfId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0" fillId="0" borderId="0" xfId="1" applyFont="1" applyAlignment="1">
      <alignment wrapText="1"/>
    </xf>
    <xf numFmtId="0" fontId="0" fillId="0" borderId="0" xfId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right" vertical="center"/>
    </xf>
    <xf numFmtId="0" fontId="12" fillId="0" borderId="1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1" fillId="0" borderId="0" xfId="1" applyAlignment="1">
      <alignment horizontal="left" vertical="top" wrapText="1"/>
    </xf>
    <xf numFmtId="0" fontId="0" fillId="0" borderId="0" xfId="1" applyFont="1" applyAlignment="1">
      <alignment horizontal="left" vertical="top" wrapText="1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left" vertical="center"/>
    </xf>
  </cellXfs>
  <cellStyles count="42">
    <cellStyle name="Euro" xfId="4" xr:uid="{00000000-0005-0000-0000-000000000000}"/>
    <cellStyle name="Millares 2" xfId="5" xr:uid="{00000000-0005-0000-0000-000001000000}"/>
    <cellStyle name="Millares 2 2" xfId="6" xr:uid="{00000000-0005-0000-0000-000002000000}"/>
    <cellStyle name="Millares 2 2 2" xfId="7" xr:uid="{00000000-0005-0000-0000-000003000000}"/>
    <cellStyle name="Millares 2 2 3" xfId="8" xr:uid="{00000000-0005-0000-0000-000004000000}"/>
    <cellStyle name="Millares 2 3" xfId="9" xr:uid="{00000000-0005-0000-0000-000005000000}"/>
    <cellStyle name="Millares 3" xfId="10" xr:uid="{00000000-0005-0000-0000-000006000000}"/>
    <cellStyle name="Millares 3 2" xfId="11" xr:uid="{00000000-0005-0000-0000-000007000000}"/>
    <cellStyle name="Millares 3 3" xfId="12" xr:uid="{00000000-0005-0000-0000-000008000000}"/>
    <cellStyle name="Millares 4" xfId="13" xr:uid="{00000000-0005-0000-0000-000009000000}"/>
    <cellStyle name="Millares 4 2" xfId="14" xr:uid="{00000000-0005-0000-0000-00000A000000}"/>
    <cellStyle name="Millares 4 3" xfId="15" xr:uid="{00000000-0005-0000-0000-00000B000000}"/>
    <cellStyle name="Millares 4 3 2" xfId="16" xr:uid="{00000000-0005-0000-0000-00000C000000}"/>
    <cellStyle name="Millares 5" xfId="17" xr:uid="{00000000-0005-0000-0000-00000D000000}"/>
    <cellStyle name="Millares 5 2" xfId="18" xr:uid="{00000000-0005-0000-0000-00000E000000}"/>
    <cellStyle name="Millares 6" xfId="19" xr:uid="{00000000-0005-0000-0000-00000F000000}"/>
    <cellStyle name="Millares 7" xfId="20" xr:uid="{00000000-0005-0000-0000-000010000000}"/>
    <cellStyle name="Millares 7 2" xfId="21" xr:uid="{00000000-0005-0000-0000-000011000000}"/>
    <cellStyle name="Moneda 2" xfId="22" xr:uid="{00000000-0005-0000-0000-000012000000}"/>
    <cellStyle name="Moneda 2 2" xfId="23" xr:uid="{00000000-0005-0000-0000-000013000000}"/>
    <cellStyle name="Moneda 2 3" xfId="24" xr:uid="{00000000-0005-0000-0000-000014000000}"/>
    <cellStyle name="Moneda 3" xfId="25" xr:uid="{00000000-0005-0000-0000-000015000000}"/>
    <cellStyle name="Moneda 3 2" xfId="26" xr:uid="{00000000-0005-0000-0000-000016000000}"/>
    <cellStyle name="Moneda 3 3" xfId="27" xr:uid="{00000000-0005-0000-0000-000017000000}"/>
    <cellStyle name="Moneda 3 3 2" xfId="28" xr:uid="{00000000-0005-0000-0000-000018000000}"/>
    <cellStyle name="Moneda 4" xfId="29" xr:uid="{00000000-0005-0000-0000-000019000000}"/>
    <cellStyle name="Moneda 4 2" xfId="30" xr:uid="{00000000-0005-0000-0000-00001A000000}"/>
    <cellStyle name="Moneda 5" xfId="31" xr:uid="{00000000-0005-0000-0000-00001B000000}"/>
    <cellStyle name="Moneda 6" xfId="32" xr:uid="{00000000-0005-0000-0000-00001C000000}"/>
    <cellStyle name="Moneda 6 2" xfId="33" xr:uid="{00000000-0005-0000-0000-00001D000000}"/>
    <cellStyle name="Moneda 7" xfId="3" xr:uid="{00000000-0005-0000-0000-00001E000000}"/>
    <cellStyle name="Moneda 7 2" xfId="34" xr:uid="{00000000-0005-0000-0000-00001F000000}"/>
    <cellStyle name="Normal" xfId="0" builtinId="0"/>
    <cellStyle name="Normal 2" xfId="35" xr:uid="{00000000-0005-0000-0000-000021000000}"/>
    <cellStyle name="Normal 2 2" xfId="36" xr:uid="{00000000-0005-0000-0000-000022000000}"/>
    <cellStyle name="Normal 3" xfId="37" xr:uid="{00000000-0005-0000-0000-000023000000}"/>
    <cellStyle name="Normal 4" xfId="38" xr:uid="{00000000-0005-0000-0000-000024000000}"/>
    <cellStyle name="Normal 5" xfId="1" xr:uid="{00000000-0005-0000-0000-000025000000}"/>
    <cellStyle name="Normal 5 2" xfId="39" xr:uid="{00000000-0005-0000-0000-000026000000}"/>
    <cellStyle name="Porcentaje 2" xfId="40" xr:uid="{00000000-0005-0000-0000-000027000000}"/>
    <cellStyle name="Porcentaje 3" xfId="2" xr:uid="{00000000-0005-0000-0000-000028000000}"/>
    <cellStyle name="Porcentaje 3 2" xfId="4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9C39-0897-41D1-AB5C-113EFB62008D}">
  <sheetPr>
    <pageSetUpPr fitToPage="1"/>
  </sheetPr>
  <dimension ref="A1:L78"/>
  <sheetViews>
    <sheetView tabSelected="1" view="pageBreakPreview" topLeftCell="A18" zoomScale="85" zoomScaleNormal="115" zoomScaleSheetLayoutView="85" workbookViewId="0">
      <selection activeCell="C31" sqref="C31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47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75" x14ac:dyDescent="0.25">
      <c r="A18" s="75" t="s">
        <v>74</v>
      </c>
      <c r="B18" s="58" t="s">
        <v>69</v>
      </c>
      <c r="C18" s="59" t="s">
        <v>35</v>
      </c>
      <c r="D18" s="60">
        <f>LOS!G67</f>
        <v>279.35742499999998</v>
      </c>
      <c r="E18" s="59" t="s">
        <v>36</v>
      </c>
      <c r="F18" s="61">
        <v>30</v>
      </c>
      <c r="G18" s="66">
        <f>D18*F18</f>
        <v>8380.722749999999</v>
      </c>
      <c r="H18" s="30">
        <f>(G18*100)/G67</f>
        <v>5.1455104576241455</v>
      </c>
      <c r="J18" s="31"/>
      <c r="K18" s="31"/>
    </row>
    <row r="19" spans="1:11" ht="30" x14ac:dyDescent="0.25">
      <c r="A19" s="75" t="s">
        <v>79</v>
      </c>
      <c r="B19" s="58" t="s">
        <v>80</v>
      </c>
      <c r="C19" s="59" t="s">
        <v>35</v>
      </c>
      <c r="D19" s="60">
        <f>CIM!G67</f>
        <v>349.92679567135002</v>
      </c>
      <c r="E19" s="59" t="s">
        <v>36</v>
      </c>
      <c r="F19" s="61">
        <v>4.4000000000000004</v>
      </c>
      <c r="G19" s="66">
        <f>D19*F19</f>
        <v>1539.6779009539403</v>
      </c>
      <c r="H19" s="30">
        <f>(G19*100)/G67</f>
        <v>0.94531569377250813</v>
      </c>
      <c r="J19" s="31"/>
      <c r="K19" s="31"/>
    </row>
    <row r="20" spans="1:11" ht="60" x14ac:dyDescent="0.25">
      <c r="A20" s="75" t="s">
        <v>64</v>
      </c>
      <c r="B20" s="63" t="s">
        <v>67</v>
      </c>
      <c r="C20" s="59" t="s">
        <v>35</v>
      </c>
      <c r="D20" s="60">
        <f>EST!G67</f>
        <v>708.67484999999988</v>
      </c>
      <c r="E20" s="59" t="s">
        <v>36</v>
      </c>
      <c r="F20" s="61">
        <v>22</v>
      </c>
      <c r="G20" s="66">
        <f>D20*F20</f>
        <v>15590.846699999998</v>
      </c>
      <c r="H20" s="30">
        <f>(G20*100)/G67</f>
        <v>9.5723086338901862</v>
      </c>
      <c r="J20" s="31"/>
      <c r="K20" s="31"/>
    </row>
    <row r="21" spans="1:11" ht="60" x14ac:dyDescent="0.25">
      <c r="A21" s="75" t="s">
        <v>50</v>
      </c>
      <c r="B21" s="63" t="s">
        <v>66</v>
      </c>
      <c r="C21" s="59" t="s">
        <v>48</v>
      </c>
      <c r="D21" s="60">
        <f>'SAN-1'!G67</f>
        <v>8361.0313000000006</v>
      </c>
      <c r="E21" s="59" t="s">
        <v>36</v>
      </c>
      <c r="F21" s="61">
        <v>6</v>
      </c>
      <c r="G21" s="29">
        <f>D21*F21</f>
        <v>50166.1878</v>
      </c>
      <c r="H21" s="30">
        <f>(G21*100)/G67</f>
        <v>30.800523015039108</v>
      </c>
      <c r="J21" s="31"/>
      <c r="K21" s="31"/>
    </row>
    <row r="22" spans="1:11" ht="60" x14ac:dyDescent="0.25">
      <c r="A22" s="75" t="s">
        <v>51</v>
      </c>
      <c r="B22" s="63" t="s">
        <v>68</v>
      </c>
      <c r="C22" s="59" t="s">
        <v>48</v>
      </c>
      <c r="D22" s="60">
        <f>'SAN-2'!G67</f>
        <v>7818.7833000000001</v>
      </c>
      <c r="E22" s="59" t="s">
        <v>36</v>
      </c>
      <c r="F22" s="61">
        <v>2</v>
      </c>
      <c r="G22" s="29">
        <f>D22*F22</f>
        <v>15637.5666</v>
      </c>
      <c r="H22" s="30">
        <f>(G22*100)/G67</f>
        <v>9.6009932403615252</v>
      </c>
      <c r="J22" s="31"/>
      <c r="K22" s="31"/>
    </row>
    <row r="23" spans="1:11" ht="75" x14ac:dyDescent="0.25">
      <c r="A23" s="75" t="s">
        <v>52</v>
      </c>
      <c r="B23" s="63" t="s">
        <v>65</v>
      </c>
      <c r="C23" s="59" t="s">
        <v>48</v>
      </c>
      <c r="D23" s="60">
        <f>'SAN-3'!G67</f>
        <v>1550.0877094</v>
      </c>
      <c r="E23" s="59" t="s">
        <v>36</v>
      </c>
      <c r="F23" s="61">
        <v>2</v>
      </c>
      <c r="G23" s="29">
        <f>D23*F23</f>
        <v>3100.1754188</v>
      </c>
      <c r="H23" s="30">
        <f>(G23*100)/G67</f>
        <v>1.9034140030350859</v>
      </c>
      <c r="J23" s="31"/>
      <c r="K23" s="31"/>
    </row>
    <row r="24" spans="1:11" x14ac:dyDescent="0.25">
      <c r="A24" s="75" t="s">
        <v>49</v>
      </c>
      <c r="B24" s="57" t="s">
        <v>101</v>
      </c>
      <c r="C24" s="59" t="s">
        <v>45</v>
      </c>
      <c r="D24" s="60">
        <f>SAN!G67</f>
        <v>341.22983999999997</v>
      </c>
      <c r="E24" s="59" t="s">
        <v>36</v>
      </c>
      <c r="F24" s="61">
        <v>18</v>
      </c>
      <c r="G24" s="29">
        <f>D24*F24</f>
        <v>6142.1371199999994</v>
      </c>
      <c r="H24" s="30">
        <f>(G24*100)/G67</f>
        <v>3.7710865429979115</v>
      </c>
      <c r="J24" s="31"/>
      <c r="K24" s="31"/>
    </row>
    <row r="25" spans="1:11" x14ac:dyDescent="0.25">
      <c r="A25" s="75" t="s">
        <v>53</v>
      </c>
      <c r="B25" s="57" t="s">
        <v>46</v>
      </c>
      <c r="C25" s="59" t="s">
        <v>45</v>
      </c>
      <c r="D25" s="60"/>
      <c r="E25" s="59" t="s">
        <v>36</v>
      </c>
      <c r="F25" s="61"/>
      <c r="G25" s="29">
        <f>D25*F25</f>
        <v>0</v>
      </c>
      <c r="H25" s="30">
        <f>(G25*100)/G67</f>
        <v>0</v>
      </c>
      <c r="J25" s="31"/>
      <c r="K25" s="31"/>
    </row>
    <row r="26" spans="1:11" ht="60" x14ac:dyDescent="0.25">
      <c r="A26" s="76" t="s">
        <v>93</v>
      </c>
      <c r="B26" s="63" t="s">
        <v>102</v>
      </c>
      <c r="C26" s="59" t="s">
        <v>35</v>
      </c>
      <c r="D26" s="60">
        <f>PLA!G67</f>
        <v>939.90684499999986</v>
      </c>
      <c r="E26" s="59" t="s">
        <v>36</v>
      </c>
      <c r="F26" s="61">
        <v>30</v>
      </c>
      <c r="G26" s="66">
        <f>D26*F26</f>
        <v>28197.205349999997</v>
      </c>
      <c r="H26" s="30">
        <f>(G26*100)/G67</f>
        <v>17.312231812489024</v>
      </c>
      <c r="J26" s="31"/>
      <c r="K26" s="31"/>
    </row>
    <row r="27" spans="1:11" x14ac:dyDescent="0.25">
      <c r="A27" s="19"/>
      <c r="D27" s="27"/>
      <c r="F27" s="28"/>
      <c r="G27" s="29"/>
      <c r="H27" s="30">
        <f>(G27*100)/G67</f>
        <v>0</v>
      </c>
      <c r="J27" s="31"/>
      <c r="K27" s="31"/>
    </row>
    <row r="28" spans="1:11" x14ac:dyDescent="0.25">
      <c r="A28" s="19"/>
      <c r="B28" s="57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128754.51963975394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/>
      <c r="C36" s="57"/>
      <c r="D36" s="27"/>
      <c r="E36" s="59"/>
      <c r="F36" s="28"/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/>
      <c r="C44" s="57"/>
      <c r="D44" s="27"/>
      <c r="E44" s="59"/>
      <c r="F44" s="28"/>
      <c r="G44" s="31"/>
      <c r="H44" s="30">
        <f>(G44*100)/G67</f>
        <v>0</v>
      </c>
    </row>
    <row r="45" spans="1:12" x14ac:dyDescent="0.25">
      <c r="A45" s="19"/>
      <c r="B45" s="57"/>
      <c r="C45" s="57"/>
      <c r="D45" s="27"/>
      <c r="E45" s="59"/>
      <c r="F45" s="28"/>
      <c r="G45" s="31"/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128754.51963975394</v>
      </c>
      <c r="F60" s="28">
        <v>0.05</v>
      </c>
      <c r="G60" s="34">
        <f t="shared" ref="G60:G61" si="0">D60*F60</f>
        <v>6437.7259819876972</v>
      </c>
      <c r="H60" s="30">
        <f>(G60*100)/G67</f>
        <v>3.952569169960475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128754.51963975394</v>
      </c>
      <c r="F61" s="28">
        <v>0.05</v>
      </c>
      <c r="G61" s="34">
        <f t="shared" si="0"/>
        <v>6437.7259819876972</v>
      </c>
      <c r="H61" s="30">
        <f>(G61*100)/G67</f>
        <v>3.952569169960475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128754.51963975394</v>
      </c>
      <c r="F62" s="28">
        <v>0.05</v>
      </c>
      <c r="G62" s="34">
        <f>D62*F62</f>
        <v>6437.7259819876972</v>
      </c>
      <c r="H62" s="30">
        <f>(G62*100)/G67</f>
        <v>3.952569169960475</v>
      </c>
    </row>
    <row r="63" spans="1:8" x14ac:dyDescent="0.25">
      <c r="C63" s="36"/>
      <c r="D63" s="27"/>
      <c r="F63" s="28"/>
      <c r="G63" s="33">
        <f>SUM(G60:G62)</f>
        <v>19313.177945963092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0.1</v>
      </c>
      <c r="D65" s="27"/>
      <c r="F65" s="37"/>
      <c r="G65" s="38">
        <f>(G63+G57+G41+G33)*C65</f>
        <v>14806.769758571703</v>
      </c>
      <c r="H65" s="30">
        <f>(G65*100)/G67</f>
        <v>9.0909090909090917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162874.46734428871</v>
      </c>
      <c r="H67" s="45">
        <f>SUM(H17:H65)</f>
        <v>100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26059.914775086196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188934.3821193749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6CC6-9CF4-449D-9550-FF252F37115C}">
  <sheetPr>
    <pageSetUpPr fitToPage="1"/>
  </sheetPr>
  <dimension ref="A1:L78"/>
  <sheetViews>
    <sheetView view="pageBreakPreview" topLeftCell="A32" zoomScale="85" zoomScaleNormal="115" zoomScaleSheetLayoutView="85" workbookViewId="0">
      <selection activeCell="G36" sqref="G3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102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8" t="s">
        <v>96</v>
      </c>
      <c r="C18" s="59" t="s">
        <v>45</v>
      </c>
      <c r="D18" s="60">
        <v>89.49</v>
      </c>
      <c r="E18" s="59" t="s">
        <v>36</v>
      </c>
      <c r="F18" s="61">
        <v>0.84</v>
      </c>
      <c r="G18" s="66">
        <f>D18*F18</f>
        <v>75.171599999999998</v>
      </c>
      <c r="H18" s="30">
        <f>(G18*100)/G67</f>
        <v>7.9977713110494486</v>
      </c>
      <c r="J18" s="31"/>
      <c r="K18" s="31"/>
    </row>
    <row r="19" spans="1:11" x14ac:dyDescent="0.25">
      <c r="A19" s="19"/>
      <c r="B19" s="57" t="s">
        <v>94</v>
      </c>
      <c r="C19" s="59" t="s">
        <v>45</v>
      </c>
      <c r="D19" s="60">
        <v>76.91</v>
      </c>
      <c r="E19" s="59" t="s">
        <v>36</v>
      </c>
      <c r="F19" s="61">
        <v>1.66</v>
      </c>
      <c r="G19" s="66">
        <f>D19*F19</f>
        <v>127.67059999999999</v>
      </c>
      <c r="H19" s="30">
        <f>(G19*100)/G67</f>
        <v>13.583324845346777</v>
      </c>
      <c r="J19" s="31"/>
      <c r="K19" s="31"/>
    </row>
    <row r="20" spans="1:11" x14ac:dyDescent="0.25">
      <c r="A20" s="19"/>
      <c r="B20" s="57" t="s">
        <v>95</v>
      </c>
      <c r="C20" s="59" t="s">
        <v>45</v>
      </c>
      <c r="D20" s="60">
        <v>78.2</v>
      </c>
      <c r="E20" s="59" t="s">
        <v>36</v>
      </c>
      <c r="F20" s="61">
        <v>1.63</v>
      </c>
      <c r="G20" s="66">
        <f>D20*F20</f>
        <v>127.46599999999999</v>
      </c>
      <c r="H20" s="30">
        <f>(G20*100)/G67</f>
        <v>13.561556730656644</v>
      </c>
      <c r="J20" s="31"/>
      <c r="K20" s="31"/>
    </row>
    <row r="21" spans="1:11" x14ac:dyDescent="0.25">
      <c r="A21" s="19"/>
      <c r="B21" s="57" t="s">
        <v>97</v>
      </c>
      <c r="C21" s="64" t="s">
        <v>45</v>
      </c>
      <c r="D21" s="65">
        <v>64.75</v>
      </c>
      <c r="E21" s="64" t="s">
        <v>36</v>
      </c>
      <c r="F21" s="62">
        <v>4</v>
      </c>
      <c r="G21" s="29">
        <f>D21*F21</f>
        <v>259</v>
      </c>
      <c r="H21" s="30">
        <f>(G21*100)/G67</f>
        <v>27.555922310577497</v>
      </c>
      <c r="J21" s="31"/>
      <c r="K21" s="31"/>
    </row>
    <row r="22" spans="1:11" x14ac:dyDescent="0.25">
      <c r="A22" s="19"/>
      <c r="B22" s="63" t="s">
        <v>99</v>
      </c>
      <c r="C22" s="64" t="s">
        <v>48</v>
      </c>
      <c r="D22" s="65">
        <v>131.66999999999999</v>
      </c>
      <c r="E22" s="64" t="s">
        <v>36</v>
      </c>
      <c r="F22" s="62">
        <v>1.63</v>
      </c>
      <c r="G22" s="29">
        <f>D22*F22</f>
        <v>214.62209999999996</v>
      </c>
      <c r="H22" s="30">
        <f>(G22*100)/G67</f>
        <v>22.834401211324298</v>
      </c>
      <c r="J22" s="31"/>
      <c r="K22" s="31"/>
    </row>
    <row r="23" spans="1:11" x14ac:dyDescent="0.25">
      <c r="A23" s="19"/>
      <c r="B23" s="57" t="s">
        <v>98</v>
      </c>
      <c r="C23" s="59" t="s">
        <v>89</v>
      </c>
      <c r="D23" s="60">
        <v>44.6</v>
      </c>
      <c r="E23" s="59" t="s">
        <v>36</v>
      </c>
      <c r="F23" s="61">
        <v>0.3</v>
      </c>
      <c r="G23" s="29">
        <f>D23*F23</f>
        <v>13.38</v>
      </c>
      <c r="H23" s="30">
        <f>(G23*100)/G67</f>
        <v>1.4235453301757794</v>
      </c>
      <c r="J23" s="31"/>
      <c r="K23" s="31"/>
    </row>
    <row r="24" spans="1:11" x14ac:dyDescent="0.25">
      <c r="A24" s="19"/>
      <c r="D24" s="27"/>
      <c r="F24" s="28"/>
      <c r="G24" s="29"/>
      <c r="H24" s="30">
        <f>(G24*100)/G67</f>
        <v>0</v>
      </c>
      <c r="J24" s="31"/>
      <c r="K24" s="31"/>
    </row>
    <row r="25" spans="1:11" x14ac:dyDescent="0.25">
      <c r="A25" s="19"/>
      <c r="D25" s="27"/>
      <c r="F25" s="28"/>
      <c r="G25" s="29"/>
      <c r="H25" s="30">
        <f>(G25*100)/G67</f>
        <v>0</v>
      </c>
      <c r="J25" s="31"/>
      <c r="K25" s="31"/>
    </row>
    <row r="26" spans="1:11" x14ac:dyDescent="0.25">
      <c r="A26" s="19"/>
      <c r="D26" s="27"/>
      <c r="F26" s="28"/>
      <c r="G26" s="29"/>
      <c r="H26" s="30">
        <f>(G26*100)/G67</f>
        <v>0</v>
      </c>
      <c r="J26" s="31"/>
      <c r="K26" s="31"/>
    </row>
    <row r="27" spans="1:11" x14ac:dyDescent="0.25">
      <c r="A27" s="19"/>
      <c r="D27" s="27"/>
      <c r="F27" s="28"/>
      <c r="G27" s="29"/>
      <c r="H27" s="30">
        <f>(G27*100)/G67</f>
        <v>0</v>
      </c>
      <c r="J27" s="31"/>
      <c r="K27" s="31"/>
    </row>
    <row r="28" spans="1:11" x14ac:dyDescent="0.25">
      <c r="A28" s="19"/>
      <c r="B28" s="57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817.31029999999987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 t="s">
        <v>100</v>
      </c>
      <c r="C36" s="57" t="s">
        <v>55</v>
      </c>
      <c r="D36" s="27">
        <v>1642.66</v>
      </c>
      <c r="E36" s="59" t="s">
        <v>60</v>
      </c>
      <c r="F36" s="28">
        <v>4</v>
      </c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57" t="s">
        <v>44</v>
      </c>
      <c r="D44" s="27">
        <f>G41</f>
        <v>0</v>
      </c>
      <c r="E44" s="59" t="s">
        <v>36</v>
      </c>
      <c r="F44" s="28">
        <v>0.02</v>
      </c>
      <c r="G44" s="31">
        <f>D44*F44</f>
        <v>0</v>
      </c>
      <c r="H44" s="30">
        <f>(G44*100)/G67</f>
        <v>0</v>
      </c>
    </row>
    <row r="45" spans="1:12" x14ac:dyDescent="0.25">
      <c r="A45" s="19"/>
      <c r="B45" s="57" t="s">
        <v>43</v>
      </c>
      <c r="C45" s="57" t="s">
        <v>44</v>
      </c>
      <c r="D45" s="27">
        <f>G41</f>
        <v>0</v>
      </c>
      <c r="E45" s="59" t="s">
        <v>36</v>
      </c>
      <c r="F45" s="28">
        <v>0.03</v>
      </c>
      <c r="G45" s="31">
        <f>D45*F45</f>
        <v>0</v>
      </c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817.31029999999987</v>
      </c>
      <c r="F60" s="28">
        <v>0.05</v>
      </c>
      <c r="G60" s="34">
        <f t="shared" ref="G60:G61" si="0">D60*F60</f>
        <v>40.865514999999995</v>
      </c>
      <c r="H60" s="30">
        <f>(G60*100)/G67</f>
        <v>4.3478260869565215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817.31029999999987</v>
      </c>
      <c r="F61" s="28">
        <v>0.05</v>
      </c>
      <c r="G61" s="34">
        <f t="shared" si="0"/>
        <v>40.865514999999995</v>
      </c>
      <c r="H61" s="30">
        <f>(G61*100)/G67</f>
        <v>4.3478260869565215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817.31029999999987</v>
      </c>
      <c r="F62" s="28">
        <v>0.05</v>
      </c>
      <c r="G62" s="34">
        <f>D62*F62</f>
        <v>40.865514999999995</v>
      </c>
      <c r="H62" s="30">
        <f>(G62*100)/G67</f>
        <v>4.3478260869565215</v>
      </c>
    </row>
    <row r="63" spans="1:8" x14ac:dyDescent="0.25">
      <c r="C63" s="36"/>
      <c r="D63" s="27"/>
      <c r="F63" s="28"/>
      <c r="G63" s="33">
        <f>SUM(G60:G62)</f>
        <v>122.59654499999999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939.90684499999986</v>
      </c>
      <c r="H67" s="45">
        <f>SUM(H17:H65)</f>
        <v>99.999999999999986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150.38509519999999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1090.2919401999998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87F3-E827-4581-ABB3-137EED1FB4AE}">
  <sheetPr>
    <pageSetUpPr fitToPage="1"/>
  </sheetPr>
  <dimension ref="A1:L78"/>
  <sheetViews>
    <sheetView view="pageBreakPreview" topLeftCell="A29" zoomScale="85" zoomScaleNormal="115" zoomScaleSheetLayoutView="85" workbookViewId="0">
      <selection activeCell="G36" sqref="G3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69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8" t="s">
        <v>38</v>
      </c>
      <c r="C18" s="59" t="s">
        <v>41</v>
      </c>
      <c r="D18" s="60">
        <v>2227.6</v>
      </c>
      <c r="E18" s="59" t="s">
        <v>36</v>
      </c>
      <c r="F18" s="61">
        <v>0.05</v>
      </c>
      <c r="G18" s="74">
        <f>D18*F18</f>
        <v>111.38</v>
      </c>
      <c r="H18" s="30">
        <f>(G18*100)/G67</f>
        <v>39.8700696786563</v>
      </c>
      <c r="J18" s="31"/>
      <c r="K18" s="31"/>
    </row>
    <row r="19" spans="1:11" x14ac:dyDescent="0.25">
      <c r="A19" s="19"/>
      <c r="B19" s="57" t="s">
        <v>39</v>
      </c>
      <c r="C19" s="59" t="s">
        <v>41</v>
      </c>
      <c r="D19" s="60">
        <v>689.65</v>
      </c>
      <c r="E19" s="59" t="s">
        <v>36</v>
      </c>
      <c r="F19" s="61">
        <v>0.15</v>
      </c>
      <c r="G19" s="74">
        <f>D19*F19</f>
        <v>103.44749999999999</v>
      </c>
      <c r="H19" s="30">
        <f>(G19*100)/G67</f>
        <v>37.030517445527003</v>
      </c>
      <c r="J19" s="31"/>
      <c r="K19" s="31"/>
    </row>
    <row r="20" spans="1:11" x14ac:dyDescent="0.25">
      <c r="A20" s="19"/>
      <c r="B20" s="57" t="s">
        <v>59</v>
      </c>
      <c r="C20" s="59" t="s">
        <v>41</v>
      </c>
      <c r="D20" s="60">
        <v>23.41</v>
      </c>
      <c r="E20" s="59" t="s">
        <v>36</v>
      </c>
      <c r="F20" s="61">
        <v>1.2</v>
      </c>
      <c r="G20" s="74">
        <f>D20*F20</f>
        <v>28.091999999999999</v>
      </c>
      <c r="H20" s="30">
        <f>(G20*100)/G67</f>
        <v>10.055934614947141</v>
      </c>
      <c r="J20" s="31"/>
      <c r="K20" s="31"/>
    </row>
    <row r="21" spans="1:11" x14ac:dyDescent="0.25">
      <c r="A21" s="19"/>
      <c r="D21" s="27"/>
      <c r="F21" s="28"/>
      <c r="G21" s="29"/>
      <c r="H21" s="30">
        <f>(G21*100)/G67</f>
        <v>0</v>
      </c>
      <c r="J21" s="31"/>
      <c r="K21" s="31"/>
    </row>
    <row r="22" spans="1:11" x14ac:dyDescent="0.25">
      <c r="A22" s="19"/>
      <c r="B22" s="32"/>
      <c r="D22" s="27"/>
      <c r="F22" s="28"/>
      <c r="G22" s="29"/>
      <c r="H22" s="30">
        <f>(G22*100)/G67</f>
        <v>0</v>
      </c>
      <c r="J22" s="31"/>
      <c r="K22" s="31"/>
    </row>
    <row r="23" spans="1:11" x14ac:dyDescent="0.25">
      <c r="A23" s="19"/>
      <c r="D23" s="27"/>
      <c r="F23" s="28"/>
      <c r="G23" s="29"/>
      <c r="H23" s="30">
        <f>(G23*100)/G67</f>
        <v>0</v>
      </c>
      <c r="J23" s="31"/>
      <c r="K23" s="31"/>
    </row>
    <row r="24" spans="1:11" x14ac:dyDescent="0.25">
      <c r="A24" s="19"/>
      <c r="D24" s="27"/>
      <c r="F24" s="28"/>
      <c r="G24" s="29"/>
      <c r="H24" s="30">
        <f>(G24*100)/G67</f>
        <v>0</v>
      </c>
      <c r="J24" s="31"/>
      <c r="K24" s="31"/>
    </row>
    <row r="25" spans="1:11" x14ac:dyDescent="0.25">
      <c r="A25" s="19"/>
      <c r="D25" s="27"/>
      <c r="F25" s="28"/>
      <c r="G25" s="29"/>
      <c r="H25" s="30">
        <f>(G25*100)/G67</f>
        <v>0</v>
      </c>
      <c r="J25" s="31"/>
      <c r="K25" s="31"/>
    </row>
    <row r="26" spans="1:11" x14ac:dyDescent="0.25">
      <c r="A26" s="19"/>
      <c r="D26" s="27"/>
      <c r="F26" s="28"/>
      <c r="G26" s="29"/>
      <c r="H26" s="30">
        <f>(G26*100)/G67</f>
        <v>0</v>
      </c>
      <c r="J26" s="31"/>
      <c r="K26" s="31"/>
    </row>
    <row r="27" spans="1:11" x14ac:dyDescent="0.25">
      <c r="A27" s="19"/>
      <c r="D27" s="27"/>
      <c r="F27" s="28"/>
      <c r="G27" s="29"/>
      <c r="H27" s="30">
        <f>(G27*100)/G67</f>
        <v>0</v>
      </c>
      <c r="J27" s="31"/>
      <c r="K27" s="31"/>
    </row>
    <row r="28" spans="1:11" x14ac:dyDescent="0.25">
      <c r="A28" s="19"/>
      <c r="B28" s="57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242.91949999999997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 t="s">
        <v>72</v>
      </c>
      <c r="C36" s="57" t="s">
        <v>55</v>
      </c>
      <c r="D36" s="27">
        <v>4422</v>
      </c>
      <c r="E36" s="59" t="s">
        <v>60</v>
      </c>
      <c r="F36" s="28">
        <v>5.5</v>
      </c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57" t="s">
        <v>44</v>
      </c>
      <c r="D44" s="27">
        <f>G41</f>
        <v>0</v>
      </c>
      <c r="E44" s="59" t="s">
        <v>36</v>
      </c>
      <c r="F44" s="28">
        <v>0.02</v>
      </c>
      <c r="G44" s="31">
        <f>D44*F44</f>
        <v>0</v>
      </c>
      <c r="H44" s="30">
        <f>(G44*100)/G67</f>
        <v>0</v>
      </c>
    </row>
    <row r="45" spans="1:12" x14ac:dyDescent="0.25">
      <c r="A45" s="19"/>
      <c r="B45" s="57" t="s">
        <v>43</v>
      </c>
      <c r="C45" s="57" t="s">
        <v>44</v>
      </c>
      <c r="D45" s="27">
        <f>G41</f>
        <v>0</v>
      </c>
      <c r="E45" s="59" t="s">
        <v>36</v>
      </c>
      <c r="F45" s="28">
        <v>0.03</v>
      </c>
      <c r="G45" s="31">
        <f>D45*F45</f>
        <v>0</v>
      </c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242.91949999999997</v>
      </c>
      <c r="F60" s="28">
        <v>0.05</v>
      </c>
      <c r="G60" s="34">
        <f t="shared" ref="G60:G61" si="0">D60*F60</f>
        <v>12.145975</v>
      </c>
      <c r="H60" s="30">
        <f>(G60*100)/G67</f>
        <v>4.3478260869565224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242.91949999999997</v>
      </c>
      <c r="F61" s="28">
        <v>0.05</v>
      </c>
      <c r="G61" s="34">
        <f t="shared" si="0"/>
        <v>12.145975</v>
      </c>
      <c r="H61" s="30">
        <f>(G61*100)/G67</f>
        <v>4.3478260869565224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242.91949999999997</v>
      </c>
      <c r="F62" s="28">
        <v>0.05</v>
      </c>
      <c r="G62" s="34">
        <f>D62*F62</f>
        <v>12.145975</v>
      </c>
      <c r="H62" s="30">
        <f>(G62*100)/G67</f>
        <v>4.3478260869565224</v>
      </c>
    </row>
    <row r="63" spans="1:8" x14ac:dyDescent="0.25">
      <c r="C63" s="36"/>
      <c r="D63" s="27"/>
      <c r="F63" s="28"/>
      <c r="G63" s="33">
        <f>SUM(G60:G62)</f>
        <v>36.437925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279.35742499999998</v>
      </c>
      <c r="H67" s="45">
        <f>SUM(H17:H65)</f>
        <v>99.999999999999986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44.697187999999997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324.05461299999996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84B9-8DD4-4103-B309-3D1DE57D78F2}">
  <sheetPr>
    <pageSetUpPr fitToPage="1"/>
  </sheetPr>
  <dimension ref="A1:L78"/>
  <sheetViews>
    <sheetView view="pageBreakPreview" topLeftCell="A30" zoomScale="85" zoomScaleNormal="115" zoomScaleSheetLayoutView="85" workbookViewId="0">
      <selection activeCell="F55" sqref="F55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120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19"/>
      <c r="B18" s="58" t="s">
        <v>113</v>
      </c>
      <c r="C18" s="59" t="s">
        <v>48</v>
      </c>
      <c r="D18" s="60">
        <v>582</v>
      </c>
      <c r="E18" s="59" t="s">
        <v>36</v>
      </c>
      <c r="F18" s="61">
        <v>0.71</v>
      </c>
      <c r="G18" s="66">
        <f>D18*F18</f>
        <v>413.21999999999997</v>
      </c>
      <c r="H18" s="30">
        <f>(G18*100)/G67</f>
        <v>58.308828089496906</v>
      </c>
      <c r="J18" s="31"/>
      <c r="K18" s="31"/>
    </row>
    <row r="19" spans="1:11" x14ac:dyDescent="0.25">
      <c r="A19" s="19"/>
      <c r="B19" s="57" t="s">
        <v>114</v>
      </c>
      <c r="C19" s="59" t="s">
        <v>45</v>
      </c>
      <c r="D19" s="60">
        <v>27.15</v>
      </c>
      <c r="E19" s="59" t="s">
        <v>36</v>
      </c>
      <c r="F19" s="61">
        <v>2</v>
      </c>
      <c r="G19" s="66">
        <f>D19*F19</f>
        <v>54.3</v>
      </c>
      <c r="H19" s="30">
        <f>(G19*100)/G67</f>
        <v>7.6621880965579647</v>
      </c>
      <c r="J19" s="31"/>
      <c r="K19" s="31"/>
    </row>
    <row r="20" spans="1:11" x14ac:dyDescent="0.25">
      <c r="A20" s="19"/>
      <c r="B20" s="57" t="s">
        <v>115</v>
      </c>
      <c r="C20" s="59" t="s">
        <v>45</v>
      </c>
      <c r="D20" s="60">
        <v>80.3</v>
      </c>
      <c r="E20" s="59" t="s">
        <v>36</v>
      </c>
      <c r="F20" s="61">
        <v>0.9</v>
      </c>
      <c r="G20" s="66">
        <f>D20*F20</f>
        <v>72.27</v>
      </c>
      <c r="H20" s="30">
        <f>(G20*100)/G67</f>
        <v>10.197906698678528</v>
      </c>
      <c r="J20" s="31"/>
      <c r="K20" s="31"/>
    </row>
    <row r="21" spans="1:11" x14ac:dyDescent="0.25">
      <c r="A21" s="19"/>
      <c r="B21" s="57" t="s">
        <v>116</v>
      </c>
      <c r="C21" s="59" t="s">
        <v>48</v>
      </c>
      <c r="D21" s="65">
        <v>0.86</v>
      </c>
      <c r="E21" s="64" t="s">
        <v>36</v>
      </c>
      <c r="F21" s="62">
        <v>24</v>
      </c>
      <c r="G21" s="29">
        <f>D21*F21</f>
        <v>20.64</v>
      </c>
      <c r="H21" s="30">
        <f>(G21*100)/G67</f>
        <v>2.9124781273104308</v>
      </c>
      <c r="J21" s="31"/>
      <c r="K21" s="31"/>
    </row>
    <row r="22" spans="1:11" x14ac:dyDescent="0.25">
      <c r="A22" s="19"/>
      <c r="B22" s="63" t="s">
        <v>117</v>
      </c>
      <c r="C22" s="59" t="s">
        <v>48</v>
      </c>
      <c r="D22" s="65">
        <v>0.3</v>
      </c>
      <c r="E22" s="64" t="s">
        <v>36</v>
      </c>
      <c r="F22" s="62">
        <v>10</v>
      </c>
      <c r="G22" s="29">
        <f>D22*F22</f>
        <v>3</v>
      </c>
      <c r="H22" s="30">
        <f>(G22*100)/G67</f>
        <v>0.42332530920209749</v>
      </c>
      <c r="J22" s="31"/>
      <c r="K22" s="31"/>
    </row>
    <row r="23" spans="1:11" x14ac:dyDescent="0.25">
      <c r="A23" s="19"/>
      <c r="B23" s="57" t="s">
        <v>118</v>
      </c>
      <c r="C23" s="59" t="s">
        <v>89</v>
      </c>
      <c r="D23" s="65">
        <v>25.14</v>
      </c>
      <c r="E23" s="64" t="s">
        <v>36</v>
      </c>
      <c r="F23" s="62">
        <v>1.8</v>
      </c>
      <c r="G23" s="29">
        <f>D23*F23</f>
        <v>45.252000000000002</v>
      </c>
      <c r="H23" s="30">
        <f>(G23*100)/G67</f>
        <v>6.3854389640044378</v>
      </c>
      <c r="J23" s="31"/>
      <c r="K23" s="31"/>
    </row>
    <row r="24" spans="1:11" x14ac:dyDescent="0.25">
      <c r="A24" s="19"/>
      <c r="B24" s="57" t="s">
        <v>119</v>
      </c>
      <c r="C24" s="59" t="s">
        <v>45</v>
      </c>
      <c r="D24" s="65">
        <v>0.97</v>
      </c>
      <c r="E24" s="64" t="s">
        <v>36</v>
      </c>
      <c r="F24" s="62">
        <v>2.1</v>
      </c>
      <c r="G24" s="29">
        <f>D24*F24</f>
        <v>2.0369999999999999</v>
      </c>
      <c r="H24" s="30">
        <f>(G24*100)/G67</f>
        <v>0.2874378849482242</v>
      </c>
      <c r="J24" s="31"/>
      <c r="K24" s="31"/>
    </row>
    <row r="25" spans="1:11" x14ac:dyDescent="0.25">
      <c r="A25" s="19"/>
      <c r="B25" s="57" t="s">
        <v>121</v>
      </c>
      <c r="C25" s="59" t="s">
        <v>48</v>
      </c>
      <c r="D25" s="60">
        <v>0.23</v>
      </c>
      <c r="E25" s="59" t="s">
        <v>36</v>
      </c>
      <c r="F25" s="61">
        <v>24</v>
      </c>
      <c r="G25" s="29">
        <f>D25*F25</f>
        <v>5.5200000000000005</v>
      </c>
      <c r="H25" s="30">
        <f>(G25*100)/G67</f>
        <v>0.7789185689318594</v>
      </c>
      <c r="J25" s="31"/>
      <c r="K25" s="31"/>
    </row>
    <row r="26" spans="1:11" x14ac:dyDescent="0.25">
      <c r="A26" s="19"/>
      <c r="D26" s="27"/>
      <c r="F26" s="28"/>
      <c r="G26" s="29"/>
      <c r="H26" s="30">
        <f>(G26*100)/G67</f>
        <v>0</v>
      </c>
      <c r="J26" s="31"/>
      <c r="K26" s="31"/>
    </row>
    <row r="27" spans="1:11" x14ac:dyDescent="0.25">
      <c r="A27" s="19"/>
      <c r="D27" s="27"/>
      <c r="F27" s="28"/>
      <c r="G27" s="29"/>
      <c r="H27" s="30">
        <f>(G27*100)/G67</f>
        <v>0</v>
      </c>
      <c r="J27" s="31"/>
      <c r="K27" s="31"/>
    </row>
    <row r="28" spans="1:11" x14ac:dyDescent="0.25">
      <c r="A28" s="19"/>
      <c r="B28" s="57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616.23899999999992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 t="s">
        <v>100</v>
      </c>
      <c r="C36" s="57" t="s">
        <v>55</v>
      </c>
      <c r="D36" s="27">
        <v>1642.66</v>
      </c>
      <c r="E36" s="59" t="s">
        <v>60</v>
      </c>
      <c r="F36" s="28">
        <v>4.47</v>
      </c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57" t="s">
        <v>44</v>
      </c>
      <c r="D44" s="27">
        <f>G41</f>
        <v>0</v>
      </c>
      <c r="E44" s="59" t="s">
        <v>36</v>
      </c>
      <c r="F44" s="28">
        <v>0.02</v>
      </c>
      <c r="G44" s="31">
        <f>D44*F44</f>
        <v>0</v>
      </c>
      <c r="H44" s="30">
        <f>(G44*100)/G67</f>
        <v>0</v>
      </c>
    </row>
    <row r="45" spans="1:12" x14ac:dyDescent="0.25">
      <c r="A45" s="19"/>
      <c r="B45" s="57" t="s">
        <v>43</v>
      </c>
      <c r="C45" s="57" t="s">
        <v>44</v>
      </c>
      <c r="D45" s="27">
        <f>G41</f>
        <v>0</v>
      </c>
      <c r="E45" s="59" t="s">
        <v>36</v>
      </c>
      <c r="F45" s="28">
        <v>0.03</v>
      </c>
      <c r="G45" s="31">
        <f>D45*F45</f>
        <v>0</v>
      </c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616.23899999999992</v>
      </c>
      <c r="F60" s="28">
        <v>0.05</v>
      </c>
      <c r="G60" s="34">
        <f t="shared" ref="G60:G61" si="0">D60*F60</f>
        <v>30.811949999999996</v>
      </c>
      <c r="H60" s="30">
        <f>(G60*100)/G67</f>
        <v>4.3478260869565224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616.23899999999992</v>
      </c>
      <c r="F61" s="28">
        <v>0.05</v>
      </c>
      <c r="G61" s="34">
        <f t="shared" si="0"/>
        <v>30.811949999999996</v>
      </c>
      <c r="H61" s="30">
        <f>(G61*100)/G67</f>
        <v>4.3478260869565224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616.23899999999992</v>
      </c>
      <c r="F62" s="28">
        <v>0.05</v>
      </c>
      <c r="G62" s="34">
        <f>D62*F62</f>
        <v>30.811949999999996</v>
      </c>
      <c r="H62" s="30">
        <f>(G62*100)/G67</f>
        <v>4.3478260869565224</v>
      </c>
    </row>
    <row r="63" spans="1:8" x14ac:dyDescent="0.25">
      <c r="C63" s="36"/>
      <c r="D63" s="27"/>
      <c r="F63" s="28"/>
      <c r="G63" s="33">
        <f>SUM(G60:G62)</f>
        <v>92.435849999999988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708.67484999999988</v>
      </c>
      <c r="H67" s="45">
        <f>SUM(H17:H65)</f>
        <v>99.999999999999986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113.38797599999998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822.06282599999986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D971-9654-4CB4-A902-2BE9E0618B8C}">
  <sheetPr>
    <pageSetUpPr fitToPage="1"/>
  </sheetPr>
  <dimension ref="A1:L78"/>
  <sheetViews>
    <sheetView view="pageBreakPreview" topLeftCell="A11" zoomScale="85" zoomScaleNormal="115" zoomScaleSheetLayoutView="85" workbookViewId="0">
      <selection activeCell="G36" sqref="G3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47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19"/>
      <c r="B18" s="58" t="s">
        <v>83</v>
      </c>
      <c r="C18" s="59" t="s">
        <v>48</v>
      </c>
      <c r="D18" s="60">
        <v>137.93100000000001</v>
      </c>
      <c r="E18" s="59" t="s">
        <v>36</v>
      </c>
      <c r="F18" s="61">
        <v>0.4</v>
      </c>
      <c r="G18" s="29">
        <f>F18*D18</f>
        <v>55.17240000000001</v>
      </c>
      <c r="H18" s="30">
        <f>(G18*100)/G67</f>
        <v>15.766840574226194</v>
      </c>
      <c r="J18" s="31"/>
      <c r="K18" s="31"/>
    </row>
    <row r="19" spans="1:11" x14ac:dyDescent="0.25">
      <c r="A19" s="19"/>
      <c r="B19" s="57" t="s">
        <v>84</v>
      </c>
      <c r="C19" s="59" t="s">
        <v>48</v>
      </c>
      <c r="D19" s="60">
        <v>215.517</v>
      </c>
      <c r="E19" s="59" t="s">
        <v>36</v>
      </c>
      <c r="F19" s="61">
        <v>0.38500000000000001</v>
      </c>
      <c r="G19" s="29">
        <f t="shared" ref="G19:G24" si="0">D19*F19</f>
        <v>82.974045000000004</v>
      </c>
      <c r="H19" s="30">
        <f>(G19*100)/G67</f>
        <v>23.711829453017632</v>
      </c>
      <c r="J19" s="31"/>
      <c r="K19" s="31"/>
    </row>
    <row r="20" spans="1:11" x14ac:dyDescent="0.25">
      <c r="A20" s="19"/>
      <c r="B20" s="57" t="s">
        <v>85</v>
      </c>
      <c r="C20" s="59" t="s">
        <v>48</v>
      </c>
      <c r="D20" s="60">
        <v>120.69</v>
      </c>
      <c r="E20" s="59" t="s">
        <v>36</v>
      </c>
      <c r="F20" s="61">
        <v>0.24</v>
      </c>
      <c r="G20" s="29">
        <f t="shared" si="0"/>
        <v>28.965599999999998</v>
      </c>
      <c r="H20" s="30">
        <f>(G20*100)/G67</f>
        <v>8.2776170211338673</v>
      </c>
      <c r="J20" s="31"/>
      <c r="K20" s="31"/>
    </row>
    <row r="21" spans="1:11" x14ac:dyDescent="0.25">
      <c r="A21" s="19"/>
      <c r="B21" s="57" t="s">
        <v>86</v>
      </c>
      <c r="C21" s="59" t="s">
        <v>87</v>
      </c>
      <c r="D21" s="60">
        <v>73.275999999999996</v>
      </c>
      <c r="E21" s="59" t="s">
        <v>36</v>
      </c>
      <c r="F21" s="61">
        <v>0.5</v>
      </c>
      <c r="G21" s="29">
        <f t="shared" si="0"/>
        <v>36.637999999999998</v>
      </c>
      <c r="H21" s="30">
        <f>(G21*100)/G67</f>
        <v>10.470189894920273</v>
      </c>
      <c r="J21" s="31"/>
      <c r="K21" s="31"/>
    </row>
    <row r="22" spans="1:11" x14ac:dyDescent="0.25">
      <c r="A22" s="19"/>
      <c r="B22" s="57" t="s">
        <v>88</v>
      </c>
      <c r="C22" s="59" t="s">
        <v>89</v>
      </c>
      <c r="D22" s="60">
        <v>51.723999999999997</v>
      </c>
      <c r="E22" s="59" t="s">
        <v>36</v>
      </c>
      <c r="F22" s="61">
        <v>6.0999999999999999E-2</v>
      </c>
      <c r="G22" s="29">
        <f t="shared" si="0"/>
        <v>3.1551639999999996</v>
      </c>
      <c r="H22" s="30">
        <f>(G22*100)/G67</f>
        <v>0.90166401631137683</v>
      </c>
      <c r="J22" s="31"/>
      <c r="K22" s="31"/>
    </row>
    <row r="23" spans="1:11" x14ac:dyDescent="0.25">
      <c r="A23" s="19"/>
      <c r="B23" s="63" t="s">
        <v>90</v>
      </c>
      <c r="C23" s="59" t="s">
        <v>89</v>
      </c>
      <c r="D23" s="60">
        <v>46.552</v>
      </c>
      <c r="E23" s="59" t="s">
        <v>36</v>
      </c>
      <c r="F23" s="61">
        <v>0.2</v>
      </c>
      <c r="G23" s="29">
        <f t="shared" si="0"/>
        <v>9.3103999999999996</v>
      </c>
      <c r="H23" s="30">
        <f>(G23*100)/G67</f>
        <v>2.6606707789089388</v>
      </c>
      <c r="J23" s="31"/>
      <c r="K23" s="31"/>
    </row>
    <row r="24" spans="1:11" x14ac:dyDescent="0.25">
      <c r="A24" s="19"/>
      <c r="B24" s="57" t="s">
        <v>91</v>
      </c>
      <c r="C24" s="59" t="s">
        <v>89</v>
      </c>
      <c r="D24" s="60">
        <v>46.552</v>
      </c>
      <c r="E24" s="59" t="s">
        <v>36</v>
      </c>
      <c r="F24" s="61">
        <v>0.2</v>
      </c>
      <c r="G24" s="29">
        <f t="shared" si="0"/>
        <v>9.3103999999999996</v>
      </c>
      <c r="H24" s="30">
        <f>(G24*100)/G67</f>
        <v>2.6606707789089388</v>
      </c>
      <c r="J24" s="31"/>
      <c r="K24" s="31"/>
    </row>
    <row r="25" spans="1:11" x14ac:dyDescent="0.25">
      <c r="A25" s="19"/>
      <c r="B25" s="57" t="s">
        <v>92</v>
      </c>
      <c r="C25" s="59" t="s">
        <v>48</v>
      </c>
      <c r="D25" s="65">
        <v>938.79300000000001</v>
      </c>
      <c r="E25" s="59" t="s">
        <v>36</v>
      </c>
      <c r="F25" s="61">
        <v>8.3892999999999995E-2</v>
      </c>
      <c r="G25" s="29">
        <f>D25*F25</f>
        <v>78.758161149000003</v>
      </c>
      <c r="H25" s="30">
        <f>(G25*100)/G67</f>
        <v>22.507039221703213</v>
      </c>
      <c r="J25" s="31"/>
      <c r="K25" s="31"/>
    </row>
    <row r="26" spans="1:11" x14ac:dyDescent="0.25">
      <c r="A26" s="19"/>
      <c r="D26" s="27"/>
      <c r="F26" s="28"/>
      <c r="G26" s="29"/>
      <c r="H26" s="30">
        <f>(G26*100)/G67</f>
        <v>0</v>
      </c>
      <c r="J26" s="31"/>
      <c r="K26" s="31"/>
    </row>
    <row r="27" spans="1:11" x14ac:dyDescent="0.25">
      <c r="A27" s="19"/>
      <c r="D27" s="27"/>
      <c r="F27" s="28"/>
      <c r="G27" s="29"/>
      <c r="H27" s="30">
        <f>(G27*100)/G67</f>
        <v>0</v>
      </c>
      <c r="J27" s="31"/>
      <c r="K27" s="31"/>
    </row>
    <row r="28" spans="1:11" x14ac:dyDescent="0.25">
      <c r="A28" s="19"/>
      <c r="B28" s="57"/>
      <c r="D28" s="27" t="s">
        <v>80</v>
      </c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304.28417014900003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 t="s">
        <v>72</v>
      </c>
      <c r="C36" s="57" t="s">
        <v>55</v>
      </c>
      <c r="D36" s="27">
        <v>4422</v>
      </c>
      <c r="E36" s="59" t="s">
        <v>60</v>
      </c>
      <c r="F36" s="28">
        <v>5.5</v>
      </c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57" t="s">
        <v>44</v>
      </c>
      <c r="D44" s="27">
        <f>G41</f>
        <v>0</v>
      </c>
      <c r="E44" s="59" t="s">
        <v>36</v>
      </c>
      <c r="F44" s="28">
        <v>0.03</v>
      </c>
      <c r="G44" s="31">
        <f>D44*F44</f>
        <v>0</v>
      </c>
      <c r="H44" s="30">
        <f>(G44*100)/G67</f>
        <v>0</v>
      </c>
    </row>
    <row r="45" spans="1:12" x14ac:dyDescent="0.25">
      <c r="A45" s="19"/>
      <c r="B45" s="57" t="s">
        <v>43</v>
      </c>
      <c r="C45" s="57" t="s">
        <v>44</v>
      </c>
      <c r="D45" s="27">
        <f>G41</f>
        <v>0</v>
      </c>
      <c r="E45" s="59" t="s">
        <v>36</v>
      </c>
      <c r="F45" s="28">
        <v>0.02</v>
      </c>
      <c r="G45" s="31">
        <f>D45*F45</f>
        <v>0</v>
      </c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304.28417014900003</v>
      </c>
      <c r="F60" s="28">
        <v>0.05</v>
      </c>
      <c r="G60" s="34">
        <f t="shared" ref="G60:G61" si="1">D60*F60</f>
        <v>15.214208507450003</v>
      </c>
      <c r="H60" s="30">
        <f>(G60*100)/G67</f>
        <v>4.3478260869565224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304.28417014900003</v>
      </c>
      <c r="F61" s="28">
        <v>0.05</v>
      </c>
      <c r="G61" s="34">
        <f t="shared" si="1"/>
        <v>15.214208507450003</v>
      </c>
      <c r="H61" s="30">
        <f>(G61*100)/G67</f>
        <v>4.3478260869565224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304.28417014900003</v>
      </c>
      <c r="F62" s="28">
        <v>0.05</v>
      </c>
      <c r="G62" s="34">
        <f>D62*F62</f>
        <v>15.214208507450003</v>
      </c>
      <c r="H62" s="30">
        <f>(G62*100)/G67</f>
        <v>4.3478260869565224</v>
      </c>
    </row>
    <row r="63" spans="1:8" x14ac:dyDescent="0.25">
      <c r="C63" s="36"/>
      <c r="D63" s="27"/>
      <c r="F63" s="28"/>
      <c r="G63" s="33">
        <f>SUM(G60:G62)</f>
        <v>45.642625522350009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349.92679567135002</v>
      </c>
      <c r="H67" s="45">
        <f>SUM(H17:H65)</f>
        <v>99.999999999999972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55.988287307416002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405.91508297876601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612B-346C-4FF1-ADD0-170EEB0D0982}">
  <sheetPr>
    <pageSetUpPr fitToPage="1"/>
  </sheetPr>
  <dimension ref="A1:L78"/>
  <sheetViews>
    <sheetView view="pageBreakPreview" topLeftCell="A15" zoomScale="85" zoomScaleNormal="115" zoomScaleSheetLayoutView="85" workbookViewId="0">
      <selection activeCell="G36" sqref="G3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37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8" t="s">
        <v>61</v>
      </c>
      <c r="C18" s="59" t="s">
        <v>48</v>
      </c>
      <c r="D18" s="60">
        <v>7256</v>
      </c>
      <c r="E18" s="59" t="s">
        <v>36</v>
      </c>
      <c r="F18" s="61">
        <v>1</v>
      </c>
      <c r="G18" s="29">
        <f>D18*F18</f>
        <v>7256</v>
      </c>
      <c r="H18" s="30">
        <f>(G18*100)/G67</f>
        <v>86.783552646190898</v>
      </c>
      <c r="J18" s="31"/>
      <c r="K18" s="31"/>
    </row>
    <row r="19" spans="1:11" x14ac:dyDescent="0.25">
      <c r="A19" s="19"/>
      <c r="B19" s="57" t="s">
        <v>40</v>
      </c>
      <c r="C19" s="59" t="s">
        <v>41</v>
      </c>
      <c r="D19" s="60">
        <v>7231</v>
      </c>
      <c r="E19" s="59" t="s">
        <v>36</v>
      </c>
      <c r="F19" s="61">
        <v>2E-3</v>
      </c>
      <c r="G19" s="29">
        <f>D19*F19</f>
        <v>14.462</v>
      </c>
      <c r="H19" s="30">
        <f>(G19*100)/G67</f>
        <v>0.17296909293952767</v>
      </c>
      <c r="J19" s="31"/>
      <c r="K19" s="31"/>
    </row>
    <row r="20" spans="1:11" x14ac:dyDescent="0.25">
      <c r="A20" s="19"/>
      <c r="B20" s="57"/>
      <c r="D20" s="27"/>
      <c r="F20" s="28"/>
      <c r="G20" s="29"/>
      <c r="H20" s="30">
        <f>(G20*100)/G67</f>
        <v>0</v>
      </c>
      <c r="J20" s="31"/>
      <c r="K20" s="31"/>
    </row>
    <row r="21" spans="1:11" x14ac:dyDescent="0.25">
      <c r="A21" s="19"/>
      <c r="D21" s="27"/>
      <c r="F21" s="28"/>
      <c r="G21" s="29"/>
      <c r="H21" s="30">
        <f>(G21*100)/G67</f>
        <v>0</v>
      </c>
      <c r="J21" s="31"/>
      <c r="K21" s="31"/>
    </row>
    <row r="22" spans="1:11" x14ac:dyDescent="0.25">
      <c r="A22" s="19"/>
      <c r="B22" s="32"/>
      <c r="D22" s="27"/>
      <c r="F22" s="28"/>
      <c r="G22" s="29"/>
      <c r="H22" s="30">
        <f>(G22*100)/G67</f>
        <v>0</v>
      </c>
      <c r="J22" s="31"/>
      <c r="K22" s="31"/>
    </row>
    <row r="23" spans="1:11" x14ac:dyDescent="0.25">
      <c r="A23" s="19"/>
      <c r="D23" s="27"/>
      <c r="F23" s="28"/>
      <c r="G23" s="29"/>
      <c r="H23" s="30">
        <f>(G23*100)/G67</f>
        <v>0</v>
      </c>
      <c r="J23" s="31"/>
      <c r="K23" s="31"/>
    </row>
    <row r="24" spans="1:11" x14ac:dyDescent="0.25">
      <c r="A24" s="19"/>
      <c r="D24" s="27"/>
      <c r="F24" s="28"/>
      <c r="G24" s="29"/>
      <c r="H24" s="30">
        <f>(G24*100)/G67</f>
        <v>0</v>
      </c>
      <c r="J24" s="31"/>
      <c r="K24" s="31"/>
    </row>
    <row r="25" spans="1:11" x14ac:dyDescent="0.25">
      <c r="A25" s="19"/>
      <c r="D25" s="27"/>
      <c r="F25" s="28"/>
      <c r="G25" s="29"/>
      <c r="H25" s="30">
        <f>(G25*100)/G67</f>
        <v>0</v>
      </c>
      <c r="J25" s="31"/>
      <c r="K25" s="31"/>
    </row>
    <row r="26" spans="1:11" x14ac:dyDescent="0.25">
      <c r="A26" s="19"/>
      <c r="D26" s="27"/>
      <c r="F26" s="28"/>
      <c r="G26" s="29"/>
      <c r="H26" s="30">
        <f>(G26*100)/G67</f>
        <v>0</v>
      </c>
      <c r="J26" s="31"/>
      <c r="K26" s="31"/>
    </row>
    <row r="27" spans="1:11" x14ac:dyDescent="0.25">
      <c r="A27" s="19"/>
      <c r="D27" s="27"/>
      <c r="F27" s="28"/>
      <c r="G27" s="29"/>
      <c r="H27" s="30">
        <f>(G27*100)/G67</f>
        <v>0</v>
      </c>
      <c r="J27" s="31"/>
      <c r="K27" s="31"/>
    </row>
    <row r="28" spans="1:11" x14ac:dyDescent="0.25">
      <c r="A28" s="19"/>
      <c r="B28" s="57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 t="s">
        <v>66</v>
      </c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7270.4620000000004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 t="s">
        <v>54</v>
      </c>
      <c r="C36" s="64" t="s">
        <v>55</v>
      </c>
      <c r="D36" s="65">
        <v>1642</v>
      </c>
      <c r="E36" s="64" t="s">
        <v>60</v>
      </c>
      <c r="F36" s="62">
        <v>2</v>
      </c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57" t="s">
        <v>44</v>
      </c>
      <c r="D44" s="65">
        <f>G41</f>
        <v>0</v>
      </c>
      <c r="E44" s="59" t="s">
        <v>36</v>
      </c>
      <c r="F44" s="62">
        <v>0.03</v>
      </c>
      <c r="G44" s="31">
        <f>D44*F44</f>
        <v>0</v>
      </c>
      <c r="H44" s="30">
        <f>(G44*100)/G67</f>
        <v>0</v>
      </c>
    </row>
    <row r="45" spans="1:12" x14ac:dyDescent="0.25">
      <c r="A45" s="19"/>
      <c r="B45" s="57" t="s">
        <v>43</v>
      </c>
      <c r="C45" s="57" t="s">
        <v>44</v>
      </c>
      <c r="D45" s="65">
        <f>G41</f>
        <v>0</v>
      </c>
      <c r="E45" s="59" t="s">
        <v>36</v>
      </c>
      <c r="F45" s="62">
        <v>0.02</v>
      </c>
      <c r="G45" s="31">
        <f>D45*F45</f>
        <v>0</v>
      </c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7270.4620000000004</v>
      </c>
      <c r="F60" s="28">
        <v>0.05</v>
      </c>
      <c r="G60" s="34">
        <f t="shared" ref="G60:G61" si="0">D60*F60</f>
        <v>363.52310000000006</v>
      </c>
      <c r="H60" s="30">
        <f>(G60*100)/G67</f>
        <v>4.3478260869565224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7270.4620000000004</v>
      </c>
      <c r="F61" s="28">
        <v>0.05</v>
      </c>
      <c r="G61" s="34">
        <f t="shared" si="0"/>
        <v>363.52310000000006</v>
      </c>
      <c r="H61" s="30">
        <f>(G61*100)/G67</f>
        <v>4.3478260869565224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7270.4620000000004</v>
      </c>
      <c r="F62" s="28">
        <v>0.05</v>
      </c>
      <c r="G62" s="34">
        <f>D62*F62</f>
        <v>363.52310000000006</v>
      </c>
      <c r="H62" s="30">
        <f>(G62*100)/G67</f>
        <v>4.3478260869565224</v>
      </c>
    </row>
    <row r="63" spans="1:8" x14ac:dyDescent="0.25">
      <c r="C63" s="36"/>
      <c r="D63" s="27"/>
      <c r="F63" s="28"/>
      <c r="G63" s="33">
        <f>SUM(G60:G62)</f>
        <v>1090.5693000000001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8361.0313000000006</v>
      </c>
      <c r="H67" s="45">
        <f>SUM(H17:H65)</f>
        <v>99.999999999999972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1337.7650080000001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9698.7963080000009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3E71-BE2C-4BD0-93AD-E3C9BF3F37B7}">
  <sheetPr>
    <pageSetUpPr fitToPage="1"/>
  </sheetPr>
  <dimension ref="A1:L78"/>
  <sheetViews>
    <sheetView view="pageBreakPreview" topLeftCell="A4" zoomScale="85" zoomScaleNormal="115" zoomScaleSheetLayoutView="85" workbookViewId="0">
      <selection activeCell="G36" sqref="G3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68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8" t="s">
        <v>56</v>
      </c>
      <c r="C18" s="59" t="s">
        <v>41</v>
      </c>
      <c r="D18" s="60">
        <v>6784.48</v>
      </c>
      <c r="E18" s="59" t="s">
        <v>36</v>
      </c>
      <c r="F18" s="61">
        <v>1</v>
      </c>
      <c r="G18" s="29">
        <f>D18*F18</f>
        <v>6784.48</v>
      </c>
      <c r="H18" s="30">
        <f>(G18*100)/G67</f>
        <v>86.771556899396359</v>
      </c>
      <c r="J18" s="31"/>
      <c r="K18" s="31"/>
    </row>
    <row r="19" spans="1:11" x14ac:dyDescent="0.25">
      <c r="A19" s="19"/>
      <c r="B19" s="57" t="s">
        <v>57</v>
      </c>
      <c r="C19" s="59" t="s">
        <v>41</v>
      </c>
      <c r="D19" s="65">
        <v>7231</v>
      </c>
      <c r="E19" s="59" t="s">
        <v>36</v>
      </c>
      <c r="F19" s="61">
        <v>2E-3</v>
      </c>
      <c r="G19" s="29">
        <f>D19*F19</f>
        <v>14.462</v>
      </c>
      <c r="H19" s="30">
        <f>(G19*100)/G67</f>
        <v>0.18496483973407984</v>
      </c>
      <c r="J19" s="31"/>
      <c r="K19" s="31"/>
    </row>
    <row r="20" spans="1:11" x14ac:dyDescent="0.25">
      <c r="A20" s="19"/>
      <c r="B20" s="57"/>
      <c r="D20" s="27"/>
      <c r="F20" s="28"/>
      <c r="G20" s="29"/>
      <c r="H20" s="30">
        <f>(G20*100)/G67</f>
        <v>0</v>
      </c>
      <c r="J20" s="31"/>
      <c r="K20" s="31"/>
    </row>
    <row r="21" spans="1:11" x14ac:dyDescent="0.25">
      <c r="A21" s="19"/>
      <c r="D21" s="27"/>
      <c r="F21" s="28"/>
      <c r="G21" s="29"/>
      <c r="H21" s="30">
        <f>(G21*100)/G67</f>
        <v>0</v>
      </c>
      <c r="J21" s="31"/>
      <c r="K21" s="31"/>
    </row>
    <row r="22" spans="1:11" x14ac:dyDescent="0.25">
      <c r="A22" s="19"/>
      <c r="B22" s="32"/>
      <c r="D22" s="27"/>
      <c r="F22" s="28"/>
      <c r="G22" s="29"/>
      <c r="H22" s="30">
        <f>(G22*100)/G67</f>
        <v>0</v>
      </c>
      <c r="J22" s="31"/>
      <c r="K22" s="31"/>
    </row>
    <row r="23" spans="1:11" x14ac:dyDescent="0.25">
      <c r="A23" s="19"/>
      <c r="D23" s="27"/>
      <c r="F23" s="28"/>
      <c r="G23" s="29"/>
      <c r="H23" s="30">
        <f>(G23*100)/G67</f>
        <v>0</v>
      </c>
      <c r="J23" s="31"/>
      <c r="K23" s="31"/>
    </row>
    <row r="24" spans="1:11" x14ac:dyDescent="0.25">
      <c r="A24" s="19"/>
      <c r="D24" s="27"/>
      <c r="F24" s="28"/>
      <c r="G24" s="29"/>
      <c r="H24" s="30">
        <f>(G24*100)/G67</f>
        <v>0</v>
      </c>
      <c r="J24" s="31"/>
      <c r="K24" s="31"/>
    </row>
    <row r="25" spans="1:11" x14ac:dyDescent="0.25">
      <c r="A25" s="19"/>
      <c r="D25" s="27"/>
      <c r="F25" s="28"/>
      <c r="G25" s="29"/>
      <c r="H25" s="30">
        <f>(G25*100)/G67</f>
        <v>0</v>
      </c>
      <c r="J25" s="31"/>
      <c r="K25" s="31"/>
    </row>
    <row r="26" spans="1:11" x14ac:dyDescent="0.25">
      <c r="A26" s="19"/>
      <c r="D26" s="27"/>
      <c r="F26" s="28"/>
      <c r="G26" s="29"/>
      <c r="H26" s="30">
        <f>(G26*100)/G67</f>
        <v>0</v>
      </c>
      <c r="J26" s="31"/>
      <c r="K26" s="31"/>
    </row>
    <row r="27" spans="1:11" x14ac:dyDescent="0.25">
      <c r="A27" s="19"/>
      <c r="D27" s="27"/>
      <c r="F27" s="28"/>
      <c r="G27" s="29"/>
      <c r="H27" s="30">
        <f>(G27*100)/G67</f>
        <v>0</v>
      </c>
      <c r="J27" s="31"/>
      <c r="K27" s="31"/>
    </row>
    <row r="28" spans="1:11" x14ac:dyDescent="0.25">
      <c r="A28" s="19"/>
      <c r="B28" s="57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E29" s="5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6798.942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 t="s">
        <v>70</v>
      </c>
      <c r="C36" s="64" t="s">
        <v>58</v>
      </c>
      <c r="D36" s="65">
        <v>1642</v>
      </c>
      <c r="E36" s="64" t="s">
        <v>60</v>
      </c>
      <c r="F36" s="62">
        <v>2</v>
      </c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64" t="s">
        <v>44</v>
      </c>
      <c r="D44" s="65">
        <f>G41</f>
        <v>0</v>
      </c>
      <c r="E44" s="59" t="s">
        <v>36</v>
      </c>
      <c r="F44" s="62">
        <v>0.03</v>
      </c>
      <c r="G44" s="31">
        <f>D44*F44</f>
        <v>0</v>
      </c>
      <c r="H44" s="30">
        <f>(G44*100)/G67</f>
        <v>0</v>
      </c>
    </row>
    <row r="45" spans="1:12" x14ac:dyDescent="0.25">
      <c r="A45" s="19"/>
      <c r="B45" s="57" t="s">
        <v>43</v>
      </c>
      <c r="C45" s="64" t="s">
        <v>44</v>
      </c>
      <c r="D45" s="65">
        <f>G41</f>
        <v>0</v>
      </c>
      <c r="E45" s="59" t="s">
        <v>36</v>
      </c>
      <c r="F45" s="62">
        <v>0.02</v>
      </c>
      <c r="G45" s="31">
        <f>D45*F45</f>
        <v>0</v>
      </c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6798.942</v>
      </c>
      <c r="F60" s="28">
        <v>0.05</v>
      </c>
      <c r="G60" s="34">
        <f t="shared" ref="G60:G61" si="0">D60*F60</f>
        <v>339.94710000000003</v>
      </c>
      <c r="H60" s="30">
        <f>(G60*100)/G67</f>
        <v>4.3478260869565224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6798.942</v>
      </c>
      <c r="F61" s="28">
        <v>0.05</v>
      </c>
      <c r="G61" s="34">
        <f t="shared" si="0"/>
        <v>339.94710000000003</v>
      </c>
      <c r="H61" s="30">
        <f>(G61*100)/G67</f>
        <v>4.3478260869565224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6798.942</v>
      </c>
      <c r="F62" s="28">
        <v>0.05</v>
      </c>
      <c r="G62" s="34">
        <f>D62*F62</f>
        <v>339.94710000000003</v>
      </c>
      <c r="H62" s="30">
        <f>(G62*100)/G67</f>
        <v>4.3478260869565224</v>
      </c>
    </row>
    <row r="63" spans="1:8" x14ac:dyDescent="0.25">
      <c r="C63" s="36"/>
      <c r="D63" s="27"/>
      <c r="F63" s="28"/>
      <c r="G63" s="33">
        <f>SUM(G60:G62)</f>
        <v>1019.8413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7818.7833000000001</v>
      </c>
      <c r="H67" s="45">
        <f>SUM(H17:H65)</f>
        <v>99.999999999999986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1251.005328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9069.7886280000002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641-47BC-446C-8749-5EF36AE7ABD3}">
  <sheetPr>
    <pageSetUpPr fitToPage="1"/>
  </sheetPr>
  <dimension ref="A1:L78"/>
  <sheetViews>
    <sheetView view="pageBreakPreview" topLeftCell="A9" zoomScale="85" zoomScaleNormal="115" zoomScaleSheetLayoutView="85" workbookViewId="0">
      <selection activeCell="D29" sqref="D29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65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8" t="s">
        <v>62</v>
      </c>
      <c r="C18" s="64" t="s">
        <v>41</v>
      </c>
      <c r="D18" s="65">
        <v>1480.18</v>
      </c>
      <c r="E18" s="64" t="s">
        <v>36</v>
      </c>
      <c r="F18" s="62">
        <v>2.4199999999999999E-2</v>
      </c>
      <c r="G18" s="73">
        <f>D18*F18</f>
        <v>35.820356000000004</v>
      </c>
      <c r="H18" s="30">
        <f>(G18*100)/G67</f>
        <v>2.3108599457165662</v>
      </c>
      <c r="J18" s="31"/>
      <c r="K18" s="31"/>
    </row>
    <row r="19" spans="1:11" x14ac:dyDescent="0.25">
      <c r="A19" s="19"/>
      <c r="B19" s="57"/>
      <c r="C19" s="64"/>
      <c r="D19" s="65"/>
      <c r="E19" s="64"/>
      <c r="F19" s="62"/>
      <c r="G19" s="73"/>
      <c r="H19" s="30">
        <f>(G19*100)/G67</f>
        <v>0</v>
      </c>
      <c r="J19" s="31"/>
      <c r="K19" s="31"/>
    </row>
    <row r="20" spans="1:11" x14ac:dyDescent="0.25">
      <c r="A20" s="19"/>
      <c r="B20" s="57" t="s">
        <v>57</v>
      </c>
      <c r="C20" s="64" t="s">
        <v>41</v>
      </c>
      <c r="D20" s="65">
        <v>7231</v>
      </c>
      <c r="E20" s="64" t="s">
        <v>36</v>
      </c>
      <c r="F20" s="62">
        <v>2E-3</v>
      </c>
      <c r="G20" s="73">
        <f>D20*F20</f>
        <v>14.462</v>
      </c>
      <c r="H20" s="30">
        <f>(G20*100)/G67</f>
        <v>0.93297946382646157</v>
      </c>
      <c r="J20" s="31"/>
      <c r="K20" s="31"/>
    </row>
    <row r="21" spans="1:11" x14ac:dyDescent="0.25">
      <c r="A21" s="19"/>
      <c r="B21" s="57" t="s">
        <v>63</v>
      </c>
      <c r="C21" s="64" t="s">
        <v>48</v>
      </c>
      <c r="D21" s="65">
        <v>12.23</v>
      </c>
      <c r="E21" s="64" t="s">
        <v>36</v>
      </c>
      <c r="F21" s="62">
        <v>12</v>
      </c>
      <c r="G21" s="73">
        <f>D21*F21</f>
        <v>146.76</v>
      </c>
      <c r="H21" s="30">
        <f>(G21*100)/G67</f>
        <v>9.4678513422190225</v>
      </c>
      <c r="J21" s="31"/>
      <c r="K21" s="31"/>
    </row>
    <row r="22" spans="1:11" x14ac:dyDescent="0.25">
      <c r="A22" s="19"/>
      <c r="B22" s="63" t="s">
        <v>82</v>
      </c>
      <c r="C22" s="64" t="s">
        <v>48</v>
      </c>
      <c r="D22" s="65">
        <v>383.62</v>
      </c>
      <c r="E22" s="64" t="s">
        <v>36</v>
      </c>
      <c r="F22" s="62">
        <v>3</v>
      </c>
      <c r="G22" s="29">
        <f>D22*F22</f>
        <v>1150.8600000000001</v>
      </c>
      <c r="H22" s="30">
        <f>(G22*100)/G67</f>
        <v>74.244830987368388</v>
      </c>
      <c r="J22" s="31"/>
      <c r="K22" s="31"/>
    </row>
    <row r="23" spans="1:11" x14ac:dyDescent="0.25">
      <c r="A23" s="19"/>
      <c r="D23" s="27"/>
      <c r="F23" s="28"/>
      <c r="G23" s="29"/>
      <c r="H23" s="30">
        <f>(G23*100)/G67</f>
        <v>0</v>
      </c>
      <c r="J23" s="31"/>
      <c r="K23" s="31"/>
    </row>
    <row r="24" spans="1:11" x14ac:dyDescent="0.25">
      <c r="A24" s="19"/>
      <c r="D24" s="27"/>
      <c r="F24" s="28"/>
      <c r="G24" s="29"/>
      <c r="H24" s="30">
        <f>(G24*100)/G67</f>
        <v>0</v>
      </c>
      <c r="J24" s="31"/>
      <c r="K24" s="31"/>
    </row>
    <row r="25" spans="1:11" x14ac:dyDescent="0.25">
      <c r="A25" s="19"/>
      <c r="D25" s="27"/>
      <c r="F25" s="28"/>
      <c r="G25" s="29"/>
      <c r="H25" s="30">
        <f>(G25*100)/G67</f>
        <v>0</v>
      </c>
      <c r="J25" s="31"/>
      <c r="K25" s="31"/>
    </row>
    <row r="26" spans="1:11" x14ac:dyDescent="0.25">
      <c r="A26" s="19"/>
      <c r="D26" s="27"/>
      <c r="F26" s="28"/>
      <c r="G26" s="29"/>
      <c r="H26" s="30">
        <f>(G26*100)/G67</f>
        <v>0</v>
      </c>
      <c r="J26" s="31"/>
      <c r="K26" s="31"/>
    </row>
    <row r="27" spans="1:11" x14ac:dyDescent="0.25">
      <c r="A27" s="19"/>
      <c r="D27" s="27"/>
      <c r="F27" s="28"/>
      <c r="G27" s="29"/>
      <c r="H27" s="30">
        <f>(G27*100)/G67</f>
        <v>0</v>
      </c>
      <c r="J27" s="31"/>
      <c r="K27" s="31"/>
    </row>
    <row r="28" spans="1:11" x14ac:dyDescent="0.25">
      <c r="A28" s="19"/>
      <c r="B28" s="57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1347.9023560000001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 t="s">
        <v>71</v>
      </c>
      <c r="C36" s="64" t="s">
        <v>58</v>
      </c>
      <c r="D36" s="65">
        <v>1642</v>
      </c>
      <c r="E36" s="64" t="s">
        <v>60</v>
      </c>
      <c r="F36" s="62">
        <v>2</v>
      </c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64" t="s">
        <v>44</v>
      </c>
      <c r="D44" s="65">
        <f>G41</f>
        <v>0</v>
      </c>
      <c r="E44" s="59" t="s">
        <v>36</v>
      </c>
      <c r="F44" s="62">
        <v>0.03</v>
      </c>
      <c r="G44" s="31">
        <f>D44*F44</f>
        <v>0</v>
      </c>
      <c r="H44" s="30">
        <f>(G44*100)/G67</f>
        <v>0</v>
      </c>
    </row>
    <row r="45" spans="1:12" x14ac:dyDescent="0.25">
      <c r="A45" s="19"/>
      <c r="B45" s="57" t="s">
        <v>43</v>
      </c>
      <c r="C45" s="64" t="s">
        <v>44</v>
      </c>
      <c r="D45" s="65">
        <f>G41</f>
        <v>0</v>
      </c>
      <c r="E45" s="59" t="s">
        <v>36</v>
      </c>
      <c r="F45" s="62">
        <v>0.02</v>
      </c>
      <c r="G45" s="31">
        <f>D45*F45</f>
        <v>0</v>
      </c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1347.9023560000001</v>
      </c>
      <c r="F60" s="28">
        <v>0.05</v>
      </c>
      <c r="G60" s="34">
        <f t="shared" ref="G60:G61" si="0">D60*F60</f>
        <v>67.395117800000008</v>
      </c>
      <c r="H60" s="30">
        <f>(G60*100)/G67</f>
        <v>4.3478260869565224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1347.9023560000001</v>
      </c>
      <c r="F61" s="28">
        <v>0.05</v>
      </c>
      <c r="G61" s="34">
        <f t="shared" si="0"/>
        <v>67.395117800000008</v>
      </c>
      <c r="H61" s="30">
        <f>(G61*100)/G67</f>
        <v>4.3478260869565224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1347.9023560000001</v>
      </c>
      <c r="F62" s="28">
        <v>0.05</v>
      </c>
      <c r="G62" s="34">
        <f>D62*F62</f>
        <v>67.395117800000008</v>
      </c>
      <c r="H62" s="30">
        <f>(G62*100)/G67</f>
        <v>4.3478260869565224</v>
      </c>
    </row>
    <row r="63" spans="1:8" x14ac:dyDescent="0.25">
      <c r="C63" s="36"/>
      <c r="D63" s="27"/>
      <c r="F63" s="28"/>
      <c r="G63" s="33">
        <f>SUM(G60:G62)</f>
        <v>202.18535340000003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1550.0877094</v>
      </c>
      <c r="H67" s="45">
        <f>SUM(H17:H65)</f>
        <v>99.999999999999986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248.014033504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1798.101742904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5BB5-604F-4CF1-BC06-9377DC47EA66}">
  <sheetPr>
    <pageSetUpPr fitToPage="1"/>
  </sheetPr>
  <dimension ref="A1:L78"/>
  <sheetViews>
    <sheetView view="pageBreakPreview" topLeftCell="A6" zoomScale="85" zoomScaleNormal="115" zoomScaleSheetLayoutView="85" workbookViewId="0">
      <selection activeCell="G36" sqref="G3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103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8" t="s">
        <v>104</v>
      </c>
      <c r="C18" s="59" t="s">
        <v>45</v>
      </c>
      <c r="D18" s="60">
        <v>104</v>
      </c>
      <c r="E18" s="59" t="s">
        <v>36</v>
      </c>
      <c r="F18" s="61">
        <v>1</v>
      </c>
      <c r="G18" s="29">
        <f>D18*F18</f>
        <v>104</v>
      </c>
      <c r="H18" s="30">
        <f>(G18*100)/G67</f>
        <v>30.477991022121632</v>
      </c>
      <c r="J18" s="31"/>
      <c r="K18" s="31"/>
    </row>
    <row r="19" spans="1:11" x14ac:dyDescent="0.25">
      <c r="A19" s="19"/>
      <c r="B19" s="57" t="s">
        <v>73</v>
      </c>
      <c r="C19" s="59" t="s">
        <v>45</v>
      </c>
      <c r="D19" s="65">
        <v>48</v>
      </c>
      <c r="E19" s="59" t="s">
        <v>36</v>
      </c>
      <c r="F19" s="61">
        <v>1</v>
      </c>
      <c r="G19" s="29">
        <f>D19*F19</f>
        <v>48</v>
      </c>
      <c r="H19" s="30">
        <f>(G19*100)/G67</f>
        <v>14.066765087133062</v>
      </c>
      <c r="J19" s="31"/>
      <c r="K19" s="31"/>
    </row>
    <row r="20" spans="1:11" x14ac:dyDescent="0.25">
      <c r="A20" s="19"/>
      <c r="B20" s="57" t="s">
        <v>76</v>
      </c>
      <c r="C20" s="59" t="s">
        <v>75</v>
      </c>
      <c r="D20" s="65">
        <v>102.58</v>
      </c>
      <c r="E20" s="59" t="s">
        <v>36</v>
      </c>
      <c r="F20" s="62">
        <v>0.02</v>
      </c>
      <c r="G20" s="29">
        <f>D20*F20</f>
        <v>2.0516000000000001</v>
      </c>
      <c r="H20" s="30">
        <f>(G20*100)/G67</f>
        <v>0.60123698443254558</v>
      </c>
      <c r="J20" s="31"/>
      <c r="K20" s="31"/>
    </row>
    <row r="21" spans="1:11" x14ac:dyDescent="0.25">
      <c r="A21" s="19"/>
      <c r="B21" s="57" t="s">
        <v>105</v>
      </c>
      <c r="C21" s="64" t="s">
        <v>48</v>
      </c>
      <c r="D21" s="65">
        <v>16.84</v>
      </c>
      <c r="E21" s="64" t="s">
        <v>36</v>
      </c>
      <c r="F21" s="62">
        <v>0.15</v>
      </c>
      <c r="G21" s="29">
        <f>D21*F21</f>
        <v>2.5259999999999998</v>
      </c>
      <c r="H21" s="30">
        <f>(G21*100)/G67</f>
        <v>0.74026351271037727</v>
      </c>
      <c r="J21" s="31"/>
      <c r="K21" s="31"/>
    </row>
    <row r="22" spans="1:11" x14ac:dyDescent="0.25">
      <c r="A22" s="19"/>
      <c r="B22" s="63" t="s">
        <v>77</v>
      </c>
      <c r="C22" s="64" t="s">
        <v>48</v>
      </c>
      <c r="D22" s="65">
        <v>29</v>
      </c>
      <c r="E22" s="64" t="s">
        <v>36</v>
      </c>
      <c r="F22" s="62">
        <v>0.56999999999999995</v>
      </c>
      <c r="G22" s="29">
        <f>D22*F22</f>
        <v>16.529999999999998</v>
      </c>
      <c r="H22" s="30">
        <f>(G22*100)/G67</f>
        <v>4.8442422268814473</v>
      </c>
      <c r="J22" s="31"/>
      <c r="K22" s="31"/>
    </row>
    <row r="23" spans="1:11" x14ac:dyDescent="0.25">
      <c r="A23" s="19"/>
      <c r="B23" s="57" t="s">
        <v>81</v>
      </c>
      <c r="C23" s="59" t="s">
        <v>48</v>
      </c>
      <c r="D23" s="60">
        <v>29</v>
      </c>
      <c r="E23" s="59" t="s">
        <v>36</v>
      </c>
      <c r="F23" s="61">
        <v>0.315</v>
      </c>
      <c r="G23" s="29">
        <f>D23*F23</f>
        <v>9.1349999999999998</v>
      </c>
      <c r="H23" s="30">
        <f>(G23*100)/G67</f>
        <v>2.6770812306450105</v>
      </c>
      <c r="J23" s="31"/>
      <c r="K23" s="31"/>
    </row>
    <row r="24" spans="1:11" x14ac:dyDescent="0.25">
      <c r="A24" s="19"/>
      <c r="B24" s="57" t="s">
        <v>106</v>
      </c>
      <c r="C24" s="59" t="s">
        <v>48</v>
      </c>
      <c r="D24" s="60">
        <v>86.2</v>
      </c>
      <c r="E24" s="59" t="s">
        <v>36</v>
      </c>
      <c r="F24" s="61">
        <v>0.105</v>
      </c>
      <c r="G24" s="29">
        <f>D24*F24</f>
        <v>9.0510000000000002</v>
      </c>
      <c r="H24" s="30">
        <f>(G24*100)/G67</f>
        <v>2.6524643917425279</v>
      </c>
      <c r="J24" s="31"/>
      <c r="K24" s="31"/>
    </row>
    <row r="25" spans="1:11" x14ac:dyDescent="0.25">
      <c r="A25" s="19"/>
      <c r="B25" s="57" t="s">
        <v>107</v>
      </c>
      <c r="C25" s="59" t="s">
        <v>45</v>
      </c>
      <c r="D25" s="60">
        <v>15.51</v>
      </c>
      <c r="E25" s="59" t="s">
        <v>36</v>
      </c>
      <c r="F25" s="61">
        <v>1</v>
      </c>
      <c r="G25" s="29">
        <f>D25*F25</f>
        <v>15.51</v>
      </c>
      <c r="H25" s="30">
        <f>(G25*100)/G67</f>
        <v>4.5453234687798707</v>
      </c>
      <c r="J25" s="31"/>
      <c r="K25" s="31"/>
    </row>
    <row r="26" spans="1:11" x14ac:dyDescent="0.25">
      <c r="A26" s="19"/>
      <c r="B26" s="57" t="s">
        <v>108</v>
      </c>
      <c r="C26" s="59" t="s">
        <v>48</v>
      </c>
      <c r="D26" s="65">
        <v>3</v>
      </c>
      <c r="E26" s="64" t="s">
        <v>36</v>
      </c>
      <c r="F26" s="62">
        <v>0.56999999999999995</v>
      </c>
      <c r="G26" s="29">
        <f>D26*F26</f>
        <v>1.71</v>
      </c>
      <c r="H26" s="30">
        <f>(G26*100)/G67</f>
        <v>0.50112850622911531</v>
      </c>
      <c r="J26" s="31"/>
      <c r="K26" s="31"/>
    </row>
    <row r="27" spans="1:11" x14ac:dyDescent="0.25">
      <c r="A27" s="19"/>
      <c r="B27" s="57" t="s">
        <v>109</v>
      </c>
      <c r="C27" s="64" t="s">
        <v>48</v>
      </c>
      <c r="D27" s="65">
        <v>48</v>
      </c>
      <c r="E27" s="64" t="s">
        <v>36</v>
      </c>
      <c r="F27" s="62">
        <v>0.42099999999999999</v>
      </c>
      <c r="G27" s="29">
        <f>D27*F27</f>
        <v>20.207999999999998</v>
      </c>
      <c r="H27" s="30">
        <f>(G27*100)/G67</f>
        <v>5.9221081016830182</v>
      </c>
      <c r="J27" s="31"/>
      <c r="K27" s="31"/>
    </row>
    <row r="28" spans="1:11" x14ac:dyDescent="0.25">
      <c r="A28" s="19"/>
      <c r="B28" s="57" t="s">
        <v>110</v>
      </c>
      <c r="C28" s="64" t="s">
        <v>48</v>
      </c>
      <c r="D28" s="65">
        <v>25</v>
      </c>
      <c r="E28" s="64" t="s">
        <v>36</v>
      </c>
      <c r="F28" s="62">
        <v>1.68</v>
      </c>
      <c r="G28" s="29">
        <f>D28*F28</f>
        <v>42</v>
      </c>
      <c r="H28" s="30">
        <f>(G28*100)/G67</f>
        <v>12.308419451241429</v>
      </c>
      <c r="J28" s="31"/>
      <c r="K28" s="31"/>
    </row>
    <row r="29" spans="1:11" x14ac:dyDescent="0.25">
      <c r="A29" s="19"/>
      <c r="B29" s="57" t="s">
        <v>111</v>
      </c>
      <c r="C29" s="59" t="s">
        <v>48</v>
      </c>
      <c r="D29" s="60">
        <v>60</v>
      </c>
      <c r="E29" s="59" t="s">
        <v>36</v>
      </c>
      <c r="F29" s="61">
        <v>0.42099999999999999</v>
      </c>
      <c r="G29" s="29">
        <f>D29*F29</f>
        <v>25.259999999999998</v>
      </c>
      <c r="H29" s="30">
        <f>(G29*100)/G67</f>
        <v>7.4026351271037729</v>
      </c>
      <c r="J29" s="31"/>
      <c r="K29" s="31"/>
    </row>
    <row r="30" spans="1:11" x14ac:dyDescent="0.25">
      <c r="A30" s="19"/>
      <c r="B30" s="59" t="s">
        <v>112</v>
      </c>
      <c r="C30" s="59" t="s">
        <v>48</v>
      </c>
      <c r="D30" s="60">
        <v>7.4</v>
      </c>
      <c r="E30" s="59" t="s">
        <v>36</v>
      </c>
      <c r="F30" s="61">
        <v>0.1</v>
      </c>
      <c r="G30" s="29">
        <f>D30*F30</f>
        <v>0.7400000000000001</v>
      </c>
      <c r="H30" s="30">
        <f>(G30*100)/G67</f>
        <v>0.21686262842663473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296.72159999999997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>
        <f>(G35*100)/G67</f>
        <v>0</v>
      </c>
    </row>
    <row r="36" spans="1:12" x14ac:dyDescent="0.25">
      <c r="A36" s="19"/>
      <c r="B36" s="4" t="s">
        <v>78</v>
      </c>
      <c r="C36" s="64" t="s">
        <v>55</v>
      </c>
      <c r="D36" s="65">
        <v>1734.21</v>
      </c>
      <c r="E36" s="64" t="s">
        <v>60</v>
      </c>
      <c r="F36" s="62">
        <v>24</v>
      </c>
      <c r="G36" s="35"/>
      <c r="H36" s="30">
        <f>(G36*100)/G67</f>
        <v>0</v>
      </c>
    </row>
    <row r="37" spans="1:12" x14ac:dyDescent="0.25">
      <c r="A37" s="19"/>
      <c r="B37" s="4"/>
      <c r="D37" s="27"/>
      <c r="F37" s="28"/>
      <c r="G37" s="35"/>
      <c r="H37" s="30">
        <f>(G37*100)/G67</f>
        <v>0</v>
      </c>
    </row>
    <row r="38" spans="1:12" x14ac:dyDescent="0.25">
      <c r="A38" s="19"/>
      <c r="B38" s="4"/>
      <c r="D38" s="27"/>
      <c r="F38" s="28"/>
      <c r="G38" s="35"/>
      <c r="H38" s="30">
        <f>(G38*100)/G67</f>
        <v>0</v>
      </c>
    </row>
    <row r="39" spans="1:12" x14ac:dyDescent="0.25">
      <c r="A39" s="19"/>
      <c r="B39" s="4"/>
      <c r="D39" s="27"/>
      <c r="F39" s="28"/>
      <c r="G39" s="35"/>
      <c r="H39" s="30">
        <f>(G39*100)/G67</f>
        <v>0</v>
      </c>
    </row>
    <row r="40" spans="1:12" x14ac:dyDescent="0.25">
      <c r="A40" s="19"/>
      <c r="B40" s="4"/>
      <c r="D40" s="27"/>
      <c r="F40" s="28"/>
      <c r="G40" s="35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64" t="s">
        <v>44</v>
      </c>
      <c r="D44" s="65">
        <f>G41</f>
        <v>0</v>
      </c>
      <c r="E44" s="59" t="s">
        <v>36</v>
      </c>
      <c r="F44" s="62">
        <v>0.03</v>
      </c>
      <c r="G44" s="31">
        <f>D44*F44</f>
        <v>0</v>
      </c>
      <c r="H44" s="30">
        <f>(G44*100)/G67</f>
        <v>0</v>
      </c>
    </row>
    <row r="45" spans="1:12" x14ac:dyDescent="0.25">
      <c r="A45" s="19"/>
      <c r="B45" s="57" t="s">
        <v>43</v>
      </c>
      <c r="C45" s="64" t="s">
        <v>44</v>
      </c>
      <c r="D45" s="65">
        <f>G41</f>
        <v>0</v>
      </c>
      <c r="E45" s="59" t="s">
        <v>36</v>
      </c>
      <c r="F45" s="62">
        <v>0.02</v>
      </c>
      <c r="G45" s="31">
        <f>D45*F45</f>
        <v>0</v>
      </c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296.72159999999997</v>
      </c>
      <c r="F60" s="28">
        <v>0.05</v>
      </c>
      <c r="G60" s="34">
        <f t="shared" ref="G60:G61" si="0">D60*F60</f>
        <v>14.836079999999999</v>
      </c>
      <c r="H60" s="30">
        <f>(G60*100)/G67</f>
        <v>4.3478260869565224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296.72159999999997</v>
      </c>
      <c r="F61" s="28">
        <v>0.05</v>
      </c>
      <c r="G61" s="34">
        <f t="shared" si="0"/>
        <v>14.836079999999999</v>
      </c>
      <c r="H61" s="30">
        <f>(G61*100)/G67</f>
        <v>4.3478260869565224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296.72159999999997</v>
      </c>
      <c r="F62" s="28">
        <v>0.05</v>
      </c>
      <c r="G62" s="34">
        <f>D62*F62</f>
        <v>14.836079999999999</v>
      </c>
      <c r="H62" s="30">
        <f>(G62*100)/G67</f>
        <v>4.3478260869565224</v>
      </c>
    </row>
    <row r="63" spans="1:8" x14ac:dyDescent="0.25">
      <c r="C63" s="36"/>
      <c r="D63" s="27"/>
      <c r="F63" s="28"/>
      <c r="G63" s="33">
        <f>SUM(G60:G62)</f>
        <v>44.508240000000001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341.22983999999997</v>
      </c>
      <c r="H67" s="45">
        <f>SUM(H17:H65)</f>
        <v>100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54.596774399999994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395.82661439999998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1DC6-2ADB-4B02-A07A-02ADA9373057}">
  <sheetPr>
    <pageSetUpPr fitToPage="1"/>
  </sheetPr>
  <dimension ref="A1:L78"/>
  <sheetViews>
    <sheetView view="pageBreakPreview" topLeftCell="A10" zoomScale="85" zoomScaleNormal="115" zoomScaleSheetLayoutView="85" workbookViewId="0">
      <selection activeCell="D24" sqref="D24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67" t="s">
        <v>0</v>
      </c>
      <c r="B3" s="68"/>
      <c r="C3" s="68"/>
      <c r="D3" s="68"/>
      <c r="E3" s="68"/>
      <c r="F3" s="68"/>
      <c r="G3" s="68"/>
      <c r="H3" s="69"/>
    </row>
    <row r="4" spans="1:8" x14ac:dyDescent="0.25">
      <c r="A4" s="6" t="s">
        <v>1</v>
      </c>
      <c r="B4" s="7"/>
      <c r="C4" s="8"/>
      <c r="D4" s="8"/>
      <c r="E4" s="70" t="s">
        <v>2</v>
      </c>
      <c r="F4" s="70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72" t="s">
        <v>37</v>
      </c>
      <c r="C10" s="71"/>
      <c r="D10" s="71"/>
      <c r="E10" s="71"/>
      <c r="F10" s="71"/>
      <c r="G10" s="71"/>
      <c r="H10" s="20"/>
    </row>
    <row r="11" spans="1:8" ht="14.25" customHeight="1" x14ac:dyDescent="0.25">
      <c r="B11" s="71"/>
      <c r="C11" s="71"/>
      <c r="D11" s="71"/>
      <c r="E11" s="71"/>
      <c r="F11" s="71"/>
      <c r="G11" s="71"/>
      <c r="H11" s="20"/>
    </row>
    <row r="12" spans="1:8" ht="14.25" customHeight="1" x14ac:dyDescent="0.25">
      <c r="B12" s="71"/>
      <c r="C12" s="71"/>
      <c r="D12" s="71"/>
      <c r="E12" s="71"/>
      <c r="F12" s="71"/>
      <c r="G12" s="71"/>
      <c r="H12" s="20"/>
    </row>
    <row r="13" spans="1:8" ht="30" customHeight="1" x14ac:dyDescent="0.25">
      <c r="B13" s="71"/>
      <c r="C13" s="71"/>
      <c r="D13" s="71"/>
      <c r="E13" s="71"/>
      <c r="F13" s="71"/>
      <c r="G13" s="71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8" t="s">
        <v>38</v>
      </c>
      <c r="C18" s="59" t="s">
        <v>41</v>
      </c>
      <c r="D18" s="60"/>
      <c r="E18" s="59" t="s">
        <v>36</v>
      </c>
      <c r="F18" s="61">
        <v>1</v>
      </c>
      <c r="G18" s="29">
        <f>D18*F18</f>
        <v>0</v>
      </c>
      <c r="H18" s="30" t="e">
        <f>(G18*100)/G67</f>
        <v>#DIV/0!</v>
      </c>
      <c r="J18" s="31"/>
      <c r="K18" s="31"/>
    </row>
    <row r="19" spans="1:11" x14ac:dyDescent="0.25">
      <c r="A19" s="19"/>
      <c r="B19" s="57" t="s">
        <v>39</v>
      </c>
      <c r="C19" s="59" t="s">
        <v>41</v>
      </c>
      <c r="D19" s="27"/>
      <c r="E19" s="59" t="s">
        <v>36</v>
      </c>
      <c r="F19" s="61">
        <v>1</v>
      </c>
      <c r="G19" s="29">
        <f>D19*F19</f>
        <v>0</v>
      </c>
      <c r="H19" s="30" t="e">
        <f>(G19*100)/G67</f>
        <v>#DIV/0!</v>
      </c>
      <c r="J19" s="31"/>
      <c r="K19" s="31"/>
    </row>
    <row r="20" spans="1:11" x14ac:dyDescent="0.25">
      <c r="A20" s="19"/>
      <c r="B20" s="57"/>
      <c r="D20" s="27"/>
      <c r="F20" s="28"/>
      <c r="G20" s="29"/>
      <c r="H20" s="30" t="e">
        <f>(G20*100)/G67</f>
        <v>#DIV/0!</v>
      </c>
      <c r="J20" s="31"/>
      <c r="K20" s="31"/>
    </row>
    <row r="21" spans="1:11" x14ac:dyDescent="0.25">
      <c r="A21" s="19"/>
      <c r="D21" s="27"/>
      <c r="F21" s="28"/>
      <c r="G21" s="29"/>
      <c r="H21" s="30" t="e">
        <f>(G21*100)/G67</f>
        <v>#DIV/0!</v>
      </c>
      <c r="J21" s="31"/>
      <c r="K21" s="31"/>
    </row>
    <row r="22" spans="1:11" x14ac:dyDescent="0.25">
      <c r="A22" s="19"/>
      <c r="B22" s="32"/>
      <c r="D22" s="27"/>
      <c r="F22" s="28"/>
      <c r="G22" s="29"/>
      <c r="H22" s="30" t="e">
        <f>(G22*100)/G67</f>
        <v>#DIV/0!</v>
      </c>
      <c r="J22" s="31"/>
      <c r="K22" s="31"/>
    </row>
    <row r="23" spans="1:11" x14ac:dyDescent="0.25">
      <c r="A23" s="19"/>
      <c r="D23" s="27"/>
      <c r="F23" s="28"/>
      <c r="G23" s="29"/>
      <c r="H23" s="30" t="e">
        <f>(G23*100)/G67</f>
        <v>#DIV/0!</v>
      </c>
      <c r="J23" s="31"/>
      <c r="K23" s="31"/>
    </row>
    <row r="24" spans="1:11" x14ac:dyDescent="0.25">
      <c r="A24" s="19"/>
      <c r="D24" s="27"/>
      <c r="F24" s="28"/>
      <c r="G24" s="29"/>
      <c r="H24" s="30" t="e">
        <f>(G24*100)/G67</f>
        <v>#DIV/0!</v>
      </c>
      <c r="J24" s="31"/>
      <c r="K24" s="31"/>
    </row>
    <row r="25" spans="1:11" x14ac:dyDescent="0.25">
      <c r="A25" s="19"/>
      <c r="D25" s="27"/>
      <c r="F25" s="28"/>
      <c r="G25" s="29"/>
      <c r="H25" s="30" t="e">
        <f>(G25*100)/G67</f>
        <v>#DIV/0!</v>
      </c>
      <c r="J25" s="31"/>
      <c r="K25" s="31"/>
    </row>
    <row r="26" spans="1:11" x14ac:dyDescent="0.25">
      <c r="A26" s="19"/>
      <c r="D26" s="27"/>
      <c r="F26" s="28"/>
      <c r="G26" s="29"/>
      <c r="H26" s="30" t="e">
        <f>(G26*100)/G67</f>
        <v>#DIV/0!</v>
      </c>
      <c r="J26" s="31"/>
      <c r="K26" s="31"/>
    </row>
    <row r="27" spans="1:11" x14ac:dyDescent="0.25">
      <c r="A27" s="19"/>
      <c r="D27" s="27"/>
      <c r="F27" s="28"/>
      <c r="G27" s="29"/>
      <c r="H27" s="30" t="e">
        <f>(G27*100)/G67</f>
        <v>#DIV/0!</v>
      </c>
      <c r="J27" s="31"/>
      <c r="K27" s="31"/>
    </row>
    <row r="28" spans="1:11" x14ac:dyDescent="0.25">
      <c r="A28" s="19"/>
      <c r="B28" s="57"/>
      <c r="D28" s="27"/>
      <c r="F28" s="28"/>
      <c r="G28" s="29"/>
      <c r="H28" s="30" t="e">
        <f>(G28*100)/G67</f>
        <v>#DIV/0!</v>
      </c>
      <c r="J28" s="31"/>
      <c r="K28" s="31"/>
    </row>
    <row r="29" spans="1:11" x14ac:dyDescent="0.25">
      <c r="A29" s="19"/>
      <c r="D29" s="27"/>
      <c r="F29" s="28"/>
      <c r="G29" s="29"/>
      <c r="H29" s="30" t="e">
        <f>(G29*100)/G67</f>
        <v>#DIV/0!</v>
      </c>
      <c r="J29" s="31"/>
      <c r="K29" s="31"/>
    </row>
    <row r="30" spans="1:11" x14ac:dyDescent="0.25">
      <c r="A30" s="19"/>
      <c r="D30" s="27"/>
      <c r="F30" s="28"/>
      <c r="G30" s="29"/>
      <c r="H30" s="30" t="e">
        <f>(G30*100)/G67</f>
        <v>#DIV/0!</v>
      </c>
      <c r="J30" s="31"/>
      <c r="K30" s="31"/>
    </row>
    <row r="31" spans="1:11" x14ac:dyDescent="0.25">
      <c r="A31" s="19"/>
      <c r="D31" s="27"/>
      <c r="F31" s="28"/>
      <c r="G31" s="29"/>
      <c r="H31" s="30" t="e">
        <f>(G31*100)/G67</f>
        <v>#DIV/0!</v>
      </c>
      <c r="J31" s="31"/>
      <c r="K31" s="31"/>
    </row>
    <row r="32" spans="1:11" x14ac:dyDescent="0.25">
      <c r="A32" s="19"/>
      <c r="D32" s="27"/>
      <c r="F32" s="28"/>
      <c r="G32" s="29"/>
      <c r="H32" s="30" t="e">
        <f>(G32*100)/G67</f>
        <v>#DIV/0!</v>
      </c>
      <c r="J32" s="31"/>
      <c r="K32" s="31"/>
    </row>
    <row r="33" spans="1:12" x14ac:dyDescent="0.25">
      <c r="B33" s="19" t="s">
        <v>20</v>
      </c>
      <c r="D33" s="27"/>
      <c r="F33" s="28"/>
      <c r="G33" s="33">
        <f>SUM(G18:G32)</f>
        <v>0</v>
      </c>
      <c r="H33" s="30"/>
    </row>
    <row r="34" spans="1:12" x14ac:dyDescent="0.25">
      <c r="B34" s="19"/>
      <c r="D34" s="27"/>
      <c r="F34" s="28"/>
      <c r="G34" s="34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4"/>
      <c r="H35" s="30" t="e">
        <f>(G35*100)/G67</f>
        <v>#DIV/0!</v>
      </c>
    </row>
    <row r="36" spans="1:12" x14ac:dyDescent="0.25">
      <c r="A36" s="19"/>
      <c r="B36" s="4"/>
      <c r="D36" s="27"/>
      <c r="F36" s="28"/>
      <c r="G36" s="35"/>
      <c r="H36" s="30" t="e">
        <f>(G36*100)/G67</f>
        <v>#DIV/0!</v>
      </c>
    </row>
    <row r="37" spans="1:12" x14ac:dyDescent="0.25">
      <c r="A37" s="19"/>
      <c r="B37" s="4"/>
      <c r="D37" s="27"/>
      <c r="F37" s="28"/>
      <c r="G37" s="35"/>
      <c r="H37" s="30" t="e">
        <f>(G37*100)/G67</f>
        <v>#DIV/0!</v>
      </c>
    </row>
    <row r="38" spans="1:12" x14ac:dyDescent="0.25">
      <c r="A38" s="19"/>
      <c r="B38" s="4"/>
      <c r="D38" s="27"/>
      <c r="F38" s="28"/>
      <c r="G38" s="35"/>
      <c r="H38" s="30" t="e">
        <f>(G38*100)/G67</f>
        <v>#DIV/0!</v>
      </c>
    </row>
    <row r="39" spans="1:12" x14ac:dyDescent="0.25">
      <c r="A39" s="19"/>
      <c r="B39" s="4"/>
      <c r="D39" s="27"/>
      <c r="F39" s="28"/>
      <c r="G39" s="35"/>
      <c r="H39" s="30" t="e">
        <f>(G39*100)/G67</f>
        <v>#DIV/0!</v>
      </c>
    </row>
    <row r="40" spans="1:12" x14ac:dyDescent="0.25">
      <c r="A40" s="19"/>
      <c r="B40" s="4"/>
      <c r="D40" s="27"/>
      <c r="F40" s="28"/>
      <c r="G40" s="35"/>
      <c r="H40" s="30" t="e">
        <f>(G40*100)/G67</f>
        <v>#DIV/0!</v>
      </c>
    </row>
    <row r="41" spans="1:12" x14ac:dyDescent="0.25">
      <c r="B41" s="19" t="s">
        <v>22</v>
      </c>
      <c r="D41" s="27"/>
      <c r="F41" s="28"/>
      <c r="G41" s="33">
        <f>SUM(G36:G40)</f>
        <v>0</v>
      </c>
      <c r="H41" s="30"/>
    </row>
    <row r="42" spans="1:12" x14ac:dyDescent="0.25">
      <c r="B42" s="19"/>
      <c r="D42" s="27"/>
      <c r="F42" s="28"/>
      <c r="G42" s="34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7" t="s">
        <v>42</v>
      </c>
      <c r="C44" s="57" t="s">
        <v>44</v>
      </c>
      <c r="D44" s="27">
        <f>G41</f>
        <v>0</v>
      </c>
      <c r="E44" s="59" t="s">
        <v>36</v>
      </c>
      <c r="F44" s="28">
        <v>0.03</v>
      </c>
      <c r="G44" s="31">
        <f>D44*F44</f>
        <v>0</v>
      </c>
      <c r="H44" s="30" t="e">
        <f>(G44*100)/G67</f>
        <v>#DIV/0!</v>
      </c>
    </row>
    <row r="45" spans="1:12" x14ac:dyDescent="0.25">
      <c r="A45" s="19"/>
      <c r="B45" s="57" t="s">
        <v>43</v>
      </c>
      <c r="C45" s="57" t="s">
        <v>44</v>
      </c>
      <c r="D45" s="27">
        <f>G41</f>
        <v>0</v>
      </c>
      <c r="E45" s="59" t="s">
        <v>36</v>
      </c>
      <c r="F45" s="28">
        <v>0.02</v>
      </c>
      <c r="G45" s="31">
        <f>D45*F45</f>
        <v>0</v>
      </c>
      <c r="H45" s="30" t="e">
        <f>(G45*100)/G67</f>
        <v>#DIV/0!</v>
      </c>
    </row>
    <row r="46" spans="1:12" x14ac:dyDescent="0.25">
      <c r="A46" s="19"/>
      <c r="D46" s="27"/>
      <c r="F46" s="28"/>
      <c r="G46" s="31"/>
      <c r="H46" s="30" t="e">
        <f>(G46*100)/G67</f>
        <v>#DIV/0!</v>
      </c>
    </row>
    <row r="47" spans="1:12" x14ac:dyDescent="0.25">
      <c r="A47" s="19"/>
      <c r="D47" s="27"/>
      <c r="F47" s="28"/>
      <c r="G47" s="31"/>
      <c r="H47" s="30" t="e">
        <f>(G47*100)/G67</f>
        <v>#DIV/0!</v>
      </c>
    </row>
    <row r="48" spans="1:12" x14ac:dyDescent="0.25">
      <c r="A48" s="19"/>
      <c r="D48" s="27"/>
      <c r="F48" s="28"/>
      <c r="G48" s="31"/>
      <c r="H48" s="30" t="e">
        <f>(G48*100)/G67</f>
        <v>#DIV/0!</v>
      </c>
    </row>
    <row r="49" spans="1:8" x14ac:dyDescent="0.25">
      <c r="A49" s="19"/>
      <c r="D49" s="27"/>
      <c r="F49" s="28"/>
      <c r="G49" s="31"/>
      <c r="H49" s="30" t="e">
        <f>(G49*100)/G67</f>
        <v>#DIV/0!</v>
      </c>
    </row>
    <row r="50" spans="1:8" x14ac:dyDescent="0.25">
      <c r="A50" s="19"/>
      <c r="D50" s="27"/>
      <c r="F50" s="28"/>
      <c r="G50" s="31"/>
      <c r="H50" s="30" t="e">
        <f>(G50*100)/G67</f>
        <v>#DIV/0!</v>
      </c>
    </row>
    <row r="51" spans="1:8" x14ac:dyDescent="0.25">
      <c r="A51" s="19"/>
      <c r="D51" s="27"/>
      <c r="F51" s="28"/>
      <c r="G51" s="31"/>
      <c r="H51" s="30" t="e">
        <f>(G51*100)/G67</f>
        <v>#DIV/0!</v>
      </c>
    </row>
    <row r="52" spans="1:8" x14ac:dyDescent="0.25">
      <c r="A52" s="19"/>
      <c r="D52" s="27"/>
      <c r="F52" s="28"/>
      <c r="G52" s="31"/>
      <c r="H52" s="30" t="e">
        <f>(G52*100)/G67</f>
        <v>#DIV/0!</v>
      </c>
    </row>
    <row r="53" spans="1:8" x14ac:dyDescent="0.25">
      <c r="A53" s="19"/>
      <c r="D53" s="27"/>
      <c r="F53" s="28"/>
      <c r="G53" s="31"/>
      <c r="H53" s="30" t="e">
        <f>(G53*100)/G67</f>
        <v>#DIV/0!</v>
      </c>
    </row>
    <row r="54" spans="1:8" x14ac:dyDescent="0.25">
      <c r="A54" s="19"/>
      <c r="D54" s="27"/>
      <c r="F54" s="28"/>
      <c r="G54" s="31"/>
      <c r="H54" s="30" t="e">
        <f>(G54*100)/G67</f>
        <v>#DIV/0!</v>
      </c>
    </row>
    <row r="55" spans="1:8" x14ac:dyDescent="0.25">
      <c r="A55" s="19"/>
      <c r="D55" s="27"/>
      <c r="F55" s="28"/>
      <c r="G55" s="31"/>
      <c r="H55" s="30" t="e">
        <f>(G55*100)/G67</f>
        <v>#DIV/0!</v>
      </c>
    </row>
    <row r="56" spans="1:8" x14ac:dyDescent="0.25">
      <c r="A56" s="19"/>
      <c r="D56" s="27"/>
      <c r="F56" s="28"/>
      <c r="G56" s="31"/>
      <c r="H56" s="30" t="e">
        <f>(G56*100)/G67</f>
        <v>#DIV/0!</v>
      </c>
    </row>
    <row r="57" spans="1:8" x14ac:dyDescent="0.25">
      <c r="B57" s="19" t="s">
        <v>24</v>
      </c>
      <c r="D57" s="27"/>
      <c r="F57" s="28"/>
      <c r="G57" s="33">
        <f>SUM(G44:G56)</f>
        <v>0</v>
      </c>
      <c r="H57" s="30"/>
    </row>
    <row r="58" spans="1:8" x14ac:dyDescent="0.25">
      <c r="B58" s="19"/>
      <c r="D58" s="27"/>
      <c r="F58" s="28"/>
      <c r="G58" s="34"/>
      <c r="H58" s="30"/>
    </row>
    <row r="59" spans="1:8" x14ac:dyDescent="0.25">
      <c r="A59" s="19" t="s">
        <v>25</v>
      </c>
      <c r="B59" s="4"/>
      <c r="D59" s="27"/>
      <c r="F59" s="28"/>
      <c r="G59" s="34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0</v>
      </c>
      <c r="F60" s="28">
        <v>0.05</v>
      </c>
      <c r="G60" s="34">
        <f t="shared" ref="G60:G61" si="0">D60*F60</f>
        <v>0</v>
      </c>
      <c r="H60" s="30" t="e">
        <f>(G60*100)/G67</f>
        <v>#DIV/0!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0</v>
      </c>
      <c r="F61" s="28">
        <v>0.05</v>
      </c>
      <c r="G61" s="34">
        <f t="shared" si="0"/>
        <v>0</v>
      </c>
      <c r="H61" s="30" t="e">
        <f>(G61*100)/G67</f>
        <v>#DIV/0!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0</v>
      </c>
      <c r="F62" s="28">
        <v>0.05</v>
      </c>
      <c r="G62" s="34">
        <f>D62*F62</f>
        <v>0</v>
      </c>
      <c r="H62" s="30" t="e">
        <f>(G62*100)/G67</f>
        <v>#DIV/0!</v>
      </c>
    </row>
    <row r="63" spans="1:8" x14ac:dyDescent="0.25">
      <c r="C63" s="36"/>
      <c r="D63" s="27"/>
      <c r="F63" s="28"/>
      <c r="G63" s="33">
        <f>SUM(G60:G62)</f>
        <v>0</v>
      </c>
      <c r="H63" s="30"/>
    </row>
    <row r="64" spans="1:8" x14ac:dyDescent="0.25">
      <c r="C64" s="36"/>
      <c r="D64" s="27"/>
      <c r="F64" s="28"/>
      <c r="G64" s="34"/>
      <c r="H64" s="30"/>
    </row>
    <row r="65" spans="1:11" x14ac:dyDescent="0.25">
      <c r="A65" s="19" t="s">
        <v>28</v>
      </c>
      <c r="C65" s="36">
        <v>0</v>
      </c>
      <c r="D65" s="27"/>
      <c r="F65" s="37"/>
      <c r="G65" s="38">
        <f>(G63+G57+G41+G33)*C65</f>
        <v>0</v>
      </c>
      <c r="H65" s="30" t="e">
        <f>(G65*100)/G67</f>
        <v>#DIV/0!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9"/>
      <c r="B67" s="40" t="s">
        <v>30</v>
      </c>
      <c r="C67" s="41"/>
      <c r="D67" s="42"/>
      <c r="E67" s="41"/>
      <c r="F67" s="43"/>
      <c r="G67" s="44">
        <f>SUM(G33+G41+G57+G63+G65)</f>
        <v>0</v>
      </c>
      <c r="H67" s="45" t="e">
        <f>SUM(H17:H65)</f>
        <v>#DIV/0!</v>
      </c>
    </row>
    <row r="68" spans="1:11" ht="15.75" thickTop="1" x14ac:dyDescent="0.25">
      <c r="B68" s="19" t="s">
        <v>31</v>
      </c>
      <c r="C68" s="36">
        <v>0.16</v>
      </c>
      <c r="D68" s="27"/>
      <c r="F68" s="28"/>
      <c r="G68" s="34">
        <f>G67*C68</f>
        <v>0</v>
      </c>
      <c r="H68" s="30"/>
    </row>
    <row r="69" spans="1:11" ht="15.75" thickBot="1" x14ac:dyDescent="0.3">
      <c r="A69" s="46"/>
      <c r="B69" s="47" t="s">
        <v>32</v>
      </c>
      <c r="C69" s="48"/>
      <c r="D69" s="49"/>
      <c r="E69" s="46"/>
      <c r="F69" s="50" t="s">
        <v>33</v>
      </c>
      <c r="G69" s="51">
        <f>SUM(G67:G68)</f>
        <v>0</v>
      </c>
      <c r="H69" s="52"/>
      <c r="I69" s="31"/>
    </row>
    <row r="70" spans="1:11" ht="15.75" thickTop="1" x14ac:dyDescent="0.25"/>
    <row r="72" spans="1:11" x14ac:dyDescent="0.25">
      <c r="C72" s="53"/>
      <c r="H72" s="54"/>
      <c r="J72" s="31"/>
    </row>
    <row r="73" spans="1:11" x14ac:dyDescent="0.25">
      <c r="K73" s="31"/>
    </row>
    <row r="74" spans="1:11" x14ac:dyDescent="0.25">
      <c r="C74" s="2"/>
      <c r="H74" s="54"/>
    </row>
    <row r="76" spans="1:11" x14ac:dyDescent="0.25">
      <c r="C76" s="31"/>
      <c r="D76" s="55"/>
    </row>
    <row r="77" spans="1:11" x14ac:dyDescent="0.25">
      <c r="D77" s="56"/>
    </row>
    <row r="78" spans="1:11" x14ac:dyDescent="0.25">
      <c r="C78" s="31"/>
      <c r="D78" s="55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CATALOGO</vt:lpstr>
      <vt:lpstr>LOS</vt:lpstr>
      <vt:lpstr>EST</vt:lpstr>
      <vt:lpstr>CIM</vt:lpstr>
      <vt:lpstr>SAN-1</vt:lpstr>
      <vt:lpstr>SAN-2</vt:lpstr>
      <vt:lpstr>SAN-3</vt:lpstr>
      <vt:lpstr>SAN</vt:lpstr>
      <vt:lpstr>ELEC</vt:lpstr>
      <vt:lpstr>PLA</vt:lpstr>
      <vt:lpstr>CATALOGO!Área_de_impresión</vt:lpstr>
      <vt:lpstr>CIM!Área_de_impresión</vt:lpstr>
      <vt:lpstr>ELEC!Área_de_impresión</vt:lpstr>
      <vt:lpstr>EST!Área_de_impresión</vt:lpstr>
      <vt:lpstr>LOS!Área_de_impresión</vt:lpstr>
      <vt:lpstr>PLA!Área_de_impresión</vt:lpstr>
      <vt:lpstr>SAN!Área_de_impresión</vt:lpstr>
      <vt:lpstr>'SAN-1'!Área_de_impresión</vt:lpstr>
      <vt:lpstr>'SAN-2'!Área_de_impresión</vt:lpstr>
      <vt:lpstr>'SAN-3'!Área_de_impresión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ALBERTO HERNANDEZ</cp:lastModifiedBy>
  <cp:lastPrinted>2018-05-29T21:39:32Z</cp:lastPrinted>
  <dcterms:created xsi:type="dcterms:W3CDTF">2018-05-23T18:39:42Z</dcterms:created>
  <dcterms:modified xsi:type="dcterms:W3CDTF">2022-09-29T00:10:12Z</dcterms:modified>
</cp:coreProperties>
</file>