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bras\OneDrive\Escritorio\"/>
    </mc:Choice>
  </mc:AlternateContent>
  <xr:revisionPtr revIDLastSave="0" documentId="13_ncr:1_{FB15C807-3D23-45E3-9457-2C21C18CE56E}" xr6:coauthVersionLast="47" xr6:coauthVersionMax="47" xr10:uidLastSave="{00000000-0000-0000-0000-000000000000}"/>
  <bookViews>
    <workbookView xWindow="435" yWindow="1485" windowWidth="18030" windowHeight="11295" tabRatio="601" activeTab="1" xr2:uid="{00000000-000D-0000-FFFF-FFFF00000000}"/>
  </bookViews>
  <sheets>
    <sheet name="BASEE" sheetId="10" r:id="rId1"/>
    <sheet name="Ctalogo" sheetId="8" r:id="rId2"/>
    <sheet name="Hoja1" sheetId="28" r:id="rId3"/>
    <sheet name="PREL" sheetId="6" r:id="rId4"/>
    <sheet name="EXC" sheetId="11" r:id="rId5"/>
    <sheet name="CIM-01" sheetId="13" r:id="rId6"/>
    <sheet name="CIM-02" sheetId="19" r:id="rId7"/>
    <sheet name="CIM-T3" sheetId="14" r:id="rId8"/>
    <sheet name="CIM-04" sheetId="21" r:id="rId9"/>
    <sheet name="CIM-05" sheetId="16" r:id="rId10"/>
    <sheet name="R-01" sheetId="20" r:id="rId11"/>
    <sheet name="R-02" sheetId="22" r:id="rId12"/>
    <sheet name="R-03" sheetId="25" r:id="rId13"/>
    <sheet name="RELL" sheetId="15" r:id="rId14"/>
    <sheet name="LOS-01" sheetId="26" r:id="rId15"/>
    <sheet name="LOS-02" sheetId="27" r:id="rId16"/>
  </sheets>
  <definedNames>
    <definedName name="_xlnm.Print_Area" localSheetId="0">BASEE!$A$3:$H$69</definedName>
    <definedName name="_xlnm.Print_Area" localSheetId="5">'CIM-01'!$A$3:$H$69</definedName>
    <definedName name="_xlnm.Print_Area" localSheetId="6">'CIM-02'!$A$3:$H$69</definedName>
    <definedName name="_xlnm.Print_Area" localSheetId="8">'CIM-04'!$A$3:$H$69</definedName>
    <definedName name="_xlnm.Print_Area" localSheetId="9">'CIM-05'!$A$3:$H$69</definedName>
    <definedName name="_xlnm.Print_Area" localSheetId="7">'CIM-T3'!$A$3:$H$69</definedName>
    <definedName name="_xlnm.Print_Area" localSheetId="1">Ctalogo!$A$3:$H$55</definedName>
    <definedName name="_xlnm.Print_Area" localSheetId="4">EXC!$A$3:$H$69</definedName>
    <definedName name="_xlnm.Print_Area" localSheetId="14">'LOS-01'!$A$3:$H$69</definedName>
    <definedName name="_xlnm.Print_Area" localSheetId="15">'LOS-02'!$A$3:$H$69</definedName>
    <definedName name="_xlnm.Print_Area" localSheetId="3">PREL!$A$3:$H$62</definedName>
    <definedName name="_xlnm.Print_Area" localSheetId="10">'R-01'!$A$3:$H$69</definedName>
    <definedName name="_xlnm.Print_Area" localSheetId="11">'R-02'!$A$3:$H$69</definedName>
    <definedName name="_xlnm.Print_Area" localSheetId="12">'R-03'!$A$3:$H$69</definedName>
    <definedName name="_xlnm.Print_Area" localSheetId="13">RELL!$A$3:$H$69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8" l="1"/>
  <c r="F23" i="8" l="1"/>
  <c r="F24" i="8"/>
  <c r="F3" i="28"/>
  <c r="F4" i="28"/>
  <c r="F5" i="28"/>
  <c r="F6" i="28"/>
  <c r="F7" i="28"/>
  <c r="F8" i="28"/>
  <c r="F9" i="28"/>
  <c r="F10" i="28"/>
  <c r="F11" i="28"/>
  <c r="F12" i="28"/>
  <c r="F2" i="28"/>
  <c r="G50" i="6"/>
  <c r="G36" i="27"/>
  <c r="G41" i="27" s="1"/>
  <c r="D47" i="27" s="1"/>
  <c r="G47" i="27" s="1"/>
  <c r="G47" i="25"/>
  <c r="G46" i="25"/>
  <c r="D47" i="25"/>
  <c r="D46" i="25"/>
  <c r="G36" i="25"/>
  <c r="G47" i="16"/>
  <c r="G46" i="16"/>
  <c r="D47" i="16"/>
  <c r="D46" i="16"/>
  <c r="G36" i="16"/>
  <c r="G46" i="13"/>
  <c r="G45" i="13"/>
  <c r="D46" i="13"/>
  <c r="D45" i="13"/>
  <c r="G36" i="13"/>
  <c r="G45" i="27"/>
  <c r="G44" i="27"/>
  <c r="G18" i="27"/>
  <c r="G45" i="25"/>
  <c r="G45" i="16"/>
  <c r="G46" i="15"/>
  <c r="G44" i="25"/>
  <c r="G18" i="25"/>
  <c r="G18" i="16"/>
  <c r="G44" i="16"/>
  <c r="G44" i="13"/>
  <c r="G44" i="6"/>
  <c r="G44" i="11"/>
  <c r="G40" i="8"/>
  <c r="G39" i="8"/>
  <c r="G18" i="13"/>
  <c r="G36" i="26"/>
  <c r="G41" i="26" s="1"/>
  <c r="G19" i="26"/>
  <c r="G18" i="26"/>
  <c r="G36" i="20"/>
  <c r="G41" i="20" s="1"/>
  <c r="D44" i="20" s="1"/>
  <c r="G44" i="20" s="1"/>
  <c r="G25" i="21"/>
  <c r="G21" i="14"/>
  <c r="G20" i="14"/>
  <c r="G19" i="14"/>
  <c r="G36" i="14"/>
  <c r="G28" i="22"/>
  <c r="G27" i="22"/>
  <c r="G26" i="22"/>
  <c r="G36" i="22"/>
  <c r="G41" i="22" s="1"/>
  <c r="D45" i="22" s="1"/>
  <c r="G45" i="22" s="1"/>
  <c r="G25" i="22"/>
  <c r="G24" i="22"/>
  <c r="G23" i="22"/>
  <c r="G22" i="22"/>
  <c r="G21" i="22"/>
  <c r="G20" i="22"/>
  <c r="G19" i="22"/>
  <c r="G18" i="22"/>
  <c r="G36" i="19"/>
  <c r="G41" i="19" s="1"/>
  <c r="G36" i="21"/>
  <c r="G41" i="21" s="1"/>
  <c r="D45" i="21" s="1"/>
  <c r="G45" i="21" s="1"/>
  <c r="G24" i="21"/>
  <c r="G23" i="21"/>
  <c r="G22" i="21"/>
  <c r="G21" i="21"/>
  <c r="G20" i="21"/>
  <c r="G19" i="21"/>
  <c r="G18" i="21"/>
  <c r="G19" i="20"/>
  <c r="G18" i="20"/>
  <c r="G41" i="16"/>
  <c r="G19" i="19"/>
  <c r="G18" i="19"/>
  <c r="G18" i="11"/>
  <c r="G19" i="15"/>
  <c r="G36" i="15"/>
  <c r="G41" i="15" s="1"/>
  <c r="D44" i="15" s="1"/>
  <c r="G44" i="15" s="1"/>
  <c r="G18" i="15"/>
  <c r="G41" i="14"/>
  <c r="D45" i="14" s="1"/>
  <c r="G45" i="14" s="1"/>
  <c r="G18" i="14"/>
  <c r="F14" i="28" l="1"/>
  <c r="D21" i="8" s="1"/>
  <c r="G41" i="8"/>
  <c r="D46" i="27"/>
  <c r="G46" i="27" s="1"/>
  <c r="G33" i="20"/>
  <c r="G33" i="25"/>
  <c r="G33" i="26"/>
  <c r="G33" i="27"/>
  <c r="D45" i="26"/>
  <c r="G45" i="26" s="1"/>
  <c r="D44" i="26"/>
  <c r="G44" i="26" s="1"/>
  <c r="G41" i="25"/>
  <c r="G33" i="14"/>
  <c r="D44" i="22"/>
  <c r="G44" i="22" s="1"/>
  <c r="G57" i="22" s="1"/>
  <c r="G33" i="22"/>
  <c r="D44" i="21"/>
  <c r="G44" i="21" s="1"/>
  <c r="G57" i="21" s="1"/>
  <c r="G33" i="21"/>
  <c r="D45" i="20"/>
  <c r="D45" i="19"/>
  <c r="G45" i="19" s="1"/>
  <c r="D44" i="19"/>
  <c r="G44" i="19" s="1"/>
  <c r="G33" i="19"/>
  <c r="G33" i="16"/>
  <c r="D45" i="15"/>
  <c r="G45" i="15" s="1"/>
  <c r="G57" i="15" s="1"/>
  <c r="G33" i="15"/>
  <c r="D44" i="14"/>
  <c r="G44" i="14" s="1"/>
  <c r="G57" i="14" s="1"/>
  <c r="G41" i="11"/>
  <c r="G41" i="13"/>
  <c r="G57" i="10"/>
  <c r="G41" i="10"/>
  <c r="G18" i="10"/>
  <c r="G45" i="20" l="1"/>
  <c r="G57" i="20" s="1"/>
  <c r="G57" i="27"/>
  <c r="D62" i="27" s="1"/>
  <c r="G62" i="27" s="1"/>
  <c r="G57" i="26"/>
  <c r="D62" i="14"/>
  <c r="G62" i="14" s="1"/>
  <c r="D61" i="22"/>
  <c r="G61" i="22" s="1"/>
  <c r="D62" i="22"/>
  <c r="G62" i="22" s="1"/>
  <c r="D60" i="22"/>
  <c r="G60" i="22" s="1"/>
  <c r="G57" i="19"/>
  <c r="D61" i="19" s="1"/>
  <c r="G61" i="19" s="1"/>
  <c r="D62" i="21"/>
  <c r="G62" i="21" s="1"/>
  <c r="D61" i="21"/>
  <c r="G61" i="21" s="1"/>
  <c r="D60" i="21"/>
  <c r="G60" i="21" s="1"/>
  <c r="G57" i="16"/>
  <c r="D61" i="16" s="1"/>
  <c r="G61" i="16" s="1"/>
  <c r="D61" i="15"/>
  <c r="G61" i="15" s="1"/>
  <c r="D60" i="15"/>
  <c r="G60" i="15" s="1"/>
  <c r="D62" i="15"/>
  <c r="G62" i="15" s="1"/>
  <c r="D60" i="14"/>
  <c r="G60" i="14" s="1"/>
  <c r="D61" i="14"/>
  <c r="G61" i="14" s="1"/>
  <c r="G33" i="13"/>
  <c r="G57" i="11"/>
  <c r="G33" i="11"/>
  <c r="G33" i="10"/>
  <c r="D62" i="20" l="1"/>
  <c r="G62" i="20" s="1"/>
  <c r="D60" i="20"/>
  <c r="G60" i="20" s="1"/>
  <c r="D61" i="20"/>
  <c r="G61" i="20" s="1"/>
  <c r="G63" i="20" s="1"/>
  <c r="D60" i="27"/>
  <c r="G60" i="27" s="1"/>
  <c r="D61" i="27"/>
  <c r="G61" i="27" s="1"/>
  <c r="D62" i="26"/>
  <c r="G62" i="26" s="1"/>
  <c r="D60" i="26"/>
  <c r="G60" i="26" s="1"/>
  <c r="D61" i="26"/>
  <c r="G61" i="26" s="1"/>
  <c r="G57" i="25"/>
  <c r="G63" i="22"/>
  <c r="D62" i="19"/>
  <c r="G62" i="19" s="1"/>
  <c r="D60" i="19"/>
  <c r="G60" i="19" s="1"/>
  <c r="G63" i="21"/>
  <c r="D60" i="16"/>
  <c r="G60" i="16" s="1"/>
  <c r="D62" i="16"/>
  <c r="G62" i="16" s="1"/>
  <c r="G63" i="14"/>
  <c r="G65" i="14" s="1"/>
  <c r="G67" i="14" s="1"/>
  <c r="D28" i="8" s="1"/>
  <c r="G28" i="8" s="1"/>
  <c r="G57" i="13"/>
  <c r="D62" i="13" s="1"/>
  <c r="G62" i="13" s="1"/>
  <c r="G63" i="15"/>
  <c r="D62" i="11"/>
  <c r="G62" i="11" s="1"/>
  <c r="D60" i="11"/>
  <c r="G60" i="11" s="1"/>
  <c r="D61" i="11"/>
  <c r="G61" i="11" s="1"/>
  <c r="D60" i="10"/>
  <c r="G60" i="10" s="1"/>
  <c r="D62" i="10"/>
  <c r="G62" i="10" s="1"/>
  <c r="D61" i="10"/>
  <c r="G61" i="10" s="1"/>
  <c r="G63" i="19" l="1"/>
  <c r="G65" i="19" s="1"/>
  <c r="G67" i="19" s="1"/>
  <c r="D25" i="8" s="1"/>
  <c r="G25" i="8" s="1"/>
  <c r="G63" i="27"/>
  <c r="G65" i="27" s="1"/>
  <c r="G67" i="27" s="1"/>
  <c r="D35" i="8" s="1"/>
  <c r="G63" i="26"/>
  <c r="D61" i="25"/>
  <c r="G61" i="25" s="1"/>
  <c r="D60" i="25"/>
  <c r="G60" i="25" s="1"/>
  <c r="D62" i="25"/>
  <c r="G62" i="25" s="1"/>
  <c r="G63" i="16"/>
  <c r="G65" i="16" s="1"/>
  <c r="G67" i="16" s="1"/>
  <c r="D61" i="13"/>
  <c r="G61" i="13" s="1"/>
  <c r="D60" i="13"/>
  <c r="G60" i="13" s="1"/>
  <c r="G65" i="22"/>
  <c r="G67" i="22" s="1"/>
  <c r="G65" i="21"/>
  <c r="G67" i="21" s="1"/>
  <c r="G21" i="8" s="1"/>
  <c r="G65" i="20"/>
  <c r="G67" i="20" s="1"/>
  <c r="D30" i="8" s="1"/>
  <c r="G30" i="8" s="1"/>
  <c r="G65" i="15"/>
  <c r="G67" i="15" s="1"/>
  <c r="D32" i="8" s="1"/>
  <c r="G32" i="8" s="1"/>
  <c r="G68" i="14"/>
  <c r="G69" i="14" s="1"/>
  <c r="H56" i="14"/>
  <c r="H48" i="14"/>
  <c r="H38" i="14"/>
  <c r="H29" i="14"/>
  <c r="H21" i="14"/>
  <c r="H55" i="14"/>
  <c r="H47" i="14"/>
  <c r="H37" i="14"/>
  <c r="H28" i="14"/>
  <c r="H20" i="14"/>
  <c r="H32" i="14"/>
  <c r="H24" i="14"/>
  <c r="H49" i="14"/>
  <c r="H39" i="14"/>
  <c r="H30" i="14"/>
  <c r="H22" i="14"/>
  <c r="H54" i="14"/>
  <c r="H46" i="14"/>
  <c r="H36" i="14"/>
  <c r="H27" i="14"/>
  <c r="H19" i="14"/>
  <c r="H51" i="14"/>
  <c r="H53" i="14"/>
  <c r="H45" i="14"/>
  <c r="H35" i="14"/>
  <c r="H26" i="14"/>
  <c r="H25" i="14"/>
  <c r="H52" i="14"/>
  <c r="H44" i="14"/>
  <c r="H50" i="14"/>
  <c r="H40" i="14"/>
  <c r="H31" i="14"/>
  <c r="H23" i="14"/>
  <c r="H62" i="14"/>
  <c r="H18" i="14"/>
  <c r="H61" i="14"/>
  <c r="H60" i="14"/>
  <c r="H65" i="14"/>
  <c r="G63" i="11"/>
  <c r="G63" i="10"/>
  <c r="H49" i="27" l="1"/>
  <c r="H37" i="27"/>
  <c r="H29" i="27"/>
  <c r="G68" i="27"/>
  <c r="G69" i="27" s="1"/>
  <c r="H56" i="27"/>
  <c r="H48" i="27"/>
  <c r="H28" i="27"/>
  <c r="H52" i="27"/>
  <c r="H55" i="27"/>
  <c r="H27" i="27"/>
  <c r="H40" i="27"/>
  <c r="H54" i="27"/>
  <c r="H35" i="27"/>
  <c r="H26" i="27"/>
  <c r="H53" i="27"/>
  <c r="H32" i="27"/>
  <c r="H51" i="27"/>
  <c r="H39" i="27"/>
  <c r="H31" i="27"/>
  <c r="H23" i="27"/>
  <c r="H50" i="27"/>
  <c r="H38" i="27"/>
  <c r="H30" i="27"/>
  <c r="H22" i="27"/>
  <c r="H25" i="27"/>
  <c r="H24" i="27"/>
  <c r="H18" i="27"/>
  <c r="H46" i="27"/>
  <c r="H21" i="27"/>
  <c r="H20" i="27"/>
  <c r="H19" i="27"/>
  <c r="H36" i="27"/>
  <c r="H47" i="27"/>
  <c r="H45" i="27"/>
  <c r="H44" i="27"/>
  <c r="H62" i="27"/>
  <c r="H60" i="27"/>
  <c r="H61" i="27"/>
  <c r="H65" i="27"/>
  <c r="G65" i="26"/>
  <c r="G67" i="26" s="1"/>
  <c r="D34" i="8" s="1"/>
  <c r="G34" i="8" s="1"/>
  <c r="G63" i="25"/>
  <c r="G63" i="13"/>
  <c r="H49" i="22"/>
  <c r="H39" i="22"/>
  <c r="H30" i="22"/>
  <c r="H22" i="22"/>
  <c r="H26" i="22"/>
  <c r="H25" i="22"/>
  <c r="H51" i="22"/>
  <c r="H32" i="22"/>
  <c r="H24" i="22"/>
  <c r="H50" i="22"/>
  <c r="H31" i="22"/>
  <c r="G68" i="22"/>
  <c r="G69" i="22" s="1"/>
  <c r="H56" i="22"/>
  <c r="H48" i="22"/>
  <c r="H38" i="22"/>
  <c r="H29" i="22"/>
  <c r="H21" i="22"/>
  <c r="H53" i="22"/>
  <c r="H52" i="22"/>
  <c r="H40" i="22"/>
  <c r="H55" i="22"/>
  <c r="H47" i="22"/>
  <c r="H37" i="22"/>
  <c r="H28" i="22"/>
  <c r="H20" i="22"/>
  <c r="H45" i="22"/>
  <c r="H44" i="22"/>
  <c r="H54" i="22"/>
  <c r="H46" i="22"/>
  <c r="H36" i="22"/>
  <c r="H27" i="22"/>
  <c r="H19" i="22"/>
  <c r="H35" i="22"/>
  <c r="H23" i="22"/>
  <c r="H18" i="22"/>
  <c r="H60" i="22"/>
  <c r="H62" i="22"/>
  <c r="H61" i="22"/>
  <c r="H65" i="22"/>
  <c r="H49" i="21"/>
  <c r="H39" i="21"/>
  <c r="H30" i="21"/>
  <c r="H22" i="21"/>
  <c r="H55" i="21"/>
  <c r="H47" i="21"/>
  <c r="H37" i="21"/>
  <c r="H20" i="21"/>
  <c r="G68" i="21"/>
  <c r="G69" i="21" s="1"/>
  <c r="H56" i="21"/>
  <c r="H48" i="21"/>
  <c r="H38" i="21"/>
  <c r="H29" i="21"/>
  <c r="H21" i="21"/>
  <c r="H28" i="21"/>
  <c r="H54" i="21"/>
  <c r="H46" i="21"/>
  <c r="H36" i="21"/>
  <c r="H27" i="21"/>
  <c r="H19" i="21"/>
  <c r="H53" i="21"/>
  <c r="H45" i="21"/>
  <c r="H35" i="21"/>
  <c r="H26" i="21"/>
  <c r="H44" i="21"/>
  <c r="H25" i="21"/>
  <c r="H50" i="21"/>
  <c r="H23" i="21"/>
  <c r="H52" i="21"/>
  <c r="H51" i="21"/>
  <c r="H40" i="21"/>
  <c r="H31" i="21"/>
  <c r="H32" i="21"/>
  <c r="H24" i="21"/>
  <c r="H18" i="21"/>
  <c r="H60" i="21"/>
  <c r="H61" i="21"/>
  <c r="H62" i="21"/>
  <c r="H65" i="21"/>
  <c r="H49" i="20"/>
  <c r="H27" i="20"/>
  <c r="G68" i="20"/>
  <c r="G69" i="20" s="1"/>
  <c r="H56" i="20"/>
  <c r="H48" i="20"/>
  <c r="H35" i="20"/>
  <c r="H26" i="20"/>
  <c r="H18" i="20"/>
  <c r="H54" i="20"/>
  <c r="H46" i="20"/>
  <c r="H40" i="20"/>
  <c r="H32" i="20"/>
  <c r="H24" i="20"/>
  <c r="H22" i="20"/>
  <c r="H51" i="20"/>
  <c r="H29" i="20"/>
  <c r="H28" i="20"/>
  <c r="H55" i="20"/>
  <c r="H53" i="20"/>
  <c r="H39" i="20"/>
  <c r="H31" i="20"/>
  <c r="H23" i="20"/>
  <c r="H52" i="20"/>
  <c r="H38" i="20"/>
  <c r="H30" i="20"/>
  <c r="H37" i="20"/>
  <c r="H21" i="20"/>
  <c r="H50" i="20"/>
  <c r="H36" i="20"/>
  <c r="H20" i="20"/>
  <c r="H47" i="20"/>
  <c r="H25" i="20"/>
  <c r="H19" i="20"/>
  <c r="H44" i="20"/>
  <c r="H61" i="20"/>
  <c r="H45" i="20"/>
  <c r="H62" i="20"/>
  <c r="H60" i="20"/>
  <c r="H65" i="20"/>
  <c r="D26" i="8"/>
  <c r="G26" i="8" s="1"/>
  <c r="G68" i="19"/>
  <c r="G69" i="19" s="1"/>
  <c r="H56" i="19"/>
  <c r="H48" i="19"/>
  <c r="H38" i="19"/>
  <c r="H29" i="19"/>
  <c r="H21" i="19"/>
  <c r="H55" i="19"/>
  <c r="H47" i="19"/>
  <c r="H37" i="19"/>
  <c r="H28" i="19"/>
  <c r="H20" i="19"/>
  <c r="H54" i="19"/>
  <c r="H46" i="19"/>
  <c r="H36" i="19"/>
  <c r="H27" i="19"/>
  <c r="H19" i="19"/>
  <c r="H53" i="19"/>
  <c r="H45" i="19"/>
  <c r="H35" i="19"/>
  <c r="H26" i="19"/>
  <c r="H52" i="19"/>
  <c r="H51" i="19"/>
  <c r="H32" i="19"/>
  <c r="H24" i="19"/>
  <c r="H50" i="19"/>
  <c r="H40" i="19"/>
  <c r="H31" i="19"/>
  <c r="H23" i="19"/>
  <c r="H49" i="19"/>
  <c r="H39" i="19"/>
  <c r="H30" i="19"/>
  <c r="H22" i="19"/>
  <c r="H44" i="19"/>
  <c r="H25" i="19"/>
  <c r="H18" i="19"/>
  <c r="H60" i="19"/>
  <c r="H62" i="19"/>
  <c r="H61" i="19"/>
  <c r="H65" i="19"/>
  <c r="G35" i="8"/>
  <c r="H49" i="16"/>
  <c r="H27" i="16"/>
  <c r="H20" i="16"/>
  <c r="H52" i="16"/>
  <c r="H50" i="16"/>
  <c r="G68" i="16"/>
  <c r="G69" i="16" s="1"/>
  <c r="H56" i="16"/>
  <c r="H48" i="16"/>
  <c r="H35" i="16"/>
  <c r="H26" i="16"/>
  <c r="H53" i="16"/>
  <c r="H31" i="16"/>
  <c r="H30" i="16"/>
  <c r="H28" i="16"/>
  <c r="H55" i="16"/>
  <c r="H47" i="16"/>
  <c r="H25" i="16"/>
  <c r="H39" i="16"/>
  <c r="H22" i="16"/>
  <c r="H51" i="16"/>
  <c r="H29" i="16"/>
  <c r="H54" i="16"/>
  <c r="H46" i="16"/>
  <c r="H40" i="16"/>
  <c r="H32" i="16"/>
  <c r="H24" i="16"/>
  <c r="H23" i="16"/>
  <c r="H38" i="16"/>
  <c r="H37" i="16"/>
  <c r="H36" i="16"/>
  <c r="H18" i="16"/>
  <c r="H19" i="16"/>
  <c r="H21" i="16"/>
  <c r="H44" i="16"/>
  <c r="H45" i="16"/>
  <c r="H60" i="16"/>
  <c r="H61" i="16"/>
  <c r="H62" i="16"/>
  <c r="H65" i="16"/>
  <c r="G68" i="15"/>
  <c r="G69" i="15" s="1"/>
  <c r="H55" i="15"/>
  <c r="H47" i="15"/>
  <c r="H37" i="15"/>
  <c r="H28" i="15"/>
  <c r="H20" i="15"/>
  <c r="H54" i="15"/>
  <c r="H46" i="15"/>
  <c r="H36" i="15"/>
  <c r="H27" i="15"/>
  <c r="H19" i="15"/>
  <c r="H53" i="15"/>
  <c r="H45" i="15"/>
  <c r="H35" i="15"/>
  <c r="H26" i="15"/>
  <c r="H52" i="15"/>
  <c r="H44" i="15"/>
  <c r="H25" i="15"/>
  <c r="H56" i="15"/>
  <c r="H21" i="15"/>
  <c r="H51" i="15"/>
  <c r="H32" i="15"/>
  <c r="H24" i="15"/>
  <c r="H50" i="15"/>
  <c r="H40" i="15"/>
  <c r="H31" i="15"/>
  <c r="H23" i="15"/>
  <c r="H49" i="15"/>
  <c r="H39" i="15"/>
  <c r="H30" i="15"/>
  <c r="H22" i="15"/>
  <c r="H48" i="15"/>
  <c r="H38" i="15"/>
  <c r="H29" i="15"/>
  <c r="H18" i="15"/>
  <c r="H60" i="15"/>
  <c r="H62" i="15"/>
  <c r="H61" i="15"/>
  <c r="H65" i="15"/>
  <c r="H67" i="14"/>
  <c r="G65" i="13"/>
  <c r="G67" i="13" s="1"/>
  <c r="D24" i="8" s="1"/>
  <c r="G24" i="8" s="1"/>
  <c r="G67" i="11"/>
  <c r="G65" i="10"/>
  <c r="G67" i="10"/>
  <c r="H67" i="27" l="1"/>
  <c r="H49" i="26"/>
  <c r="H27" i="26"/>
  <c r="H46" i="26"/>
  <c r="H32" i="26"/>
  <c r="H23" i="26"/>
  <c r="H30" i="26"/>
  <c r="H29" i="26"/>
  <c r="G68" i="26"/>
  <c r="G69" i="26" s="1"/>
  <c r="H56" i="26"/>
  <c r="H48" i="26"/>
  <c r="H35" i="26"/>
  <c r="H26" i="26"/>
  <c r="H54" i="26"/>
  <c r="H52" i="26"/>
  <c r="H37" i="26"/>
  <c r="H55" i="26"/>
  <c r="H47" i="26"/>
  <c r="H25" i="26"/>
  <c r="H40" i="26"/>
  <c r="H24" i="26"/>
  <c r="H53" i="26"/>
  <c r="H39" i="26"/>
  <c r="H38" i="26"/>
  <c r="H51" i="26"/>
  <c r="H21" i="26"/>
  <c r="H50" i="26"/>
  <c r="H36" i="26"/>
  <c r="H28" i="26"/>
  <c r="H20" i="26"/>
  <c r="H31" i="26"/>
  <c r="H22" i="26"/>
  <c r="H19" i="26"/>
  <c r="H18" i="26"/>
  <c r="H45" i="26"/>
  <c r="H44" i="26"/>
  <c r="H61" i="26"/>
  <c r="H60" i="26"/>
  <c r="H62" i="26"/>
  <c r="H65" i="26"/>
  <c r="G65" i="25"/>
  <c r="G67" i="25" s="1"/>
  <c r="D31" i="8" s="1"/>
  <c r="G31" i="8" s="1"/>
  <c r="H67" i="22"/>
  <c r="H67" i="21"/>
  <c r="H67" i="20"/>
  <c r="H67" i="19"/>
  <c r="H67" i="16"/>
  <c r="H67" i="15"/>
  <c r="G68" i="13"/>
  <c r="G69" i="13" s="1"/>
  <c r="H56" i="13"/>
  <c r="H48" i="13"/>
  <c r="H38" i="13"/>
  <c r="H29" i="13"/>
  <c r="H21" i="13"/>
  <c r="H55" i="13"/>
  <c r="H47" i="13"/>
  <c r="H37" i="13"/>
  <c r="H28" i="13"/>
  <c r="H20" i="13"/>
  <c r="H54" i="13"/>
  <c r="H46" i="13"/>
  <c r="H36" i="13"/>
  <c r="H27" i="13"/>
  <c r="H19" i="13"/>
  <c r="H31" i="13"/>
  <c r="H39" i="13"/>
  <c r="H22" i="13"/>
  <c r="H53" i="13"/>
  <c r="H45" i="13"/>
  <c r="H35" i="13"/>
  <c r="H26" i="13"/>
  <c r="H52" i="13"/>
  <c r="H44" i="13"/>
  <c r="H25" i="13"/>
  <c r="H51" i="13"/>
  <c r="H24" i="13"/>
  <c r="H50" i="13"/>
  <c r="H49" i="13"/>
  <c r="H30" i="13"/>
  <c r="H32" i="13"/>
  <c r="H40" i="13"/>
  <c r="H23" i="13"/>
  <c r="H18" i="13"/>
  <c r="H60" i="13"/>
  <c r="H61" i="13"/>
  <c r="H62" i="13"/>
  <c r="H65" i="13"/>
  <c r="D23" i="8"/>
  <c r="G23" i="8" s="1"/>
  <c r="H49" i="11"/>
  <c r="H39" i="11"/>
  <c r="H30" i="11"/>
  <c r="H22" i="11"/>
  <c r="H24" i="11"/>
  <c r="H50" i="11"/>
  <c r="G68" i="11"/>
  <c r="G69" i="11" s="1"/>
  <c r="H56" i="11"/>
  <c r="H48" i="11"/>
  <c r="H38" i="11"/>
  <c r="H29" i="11"/>
  <c r="H21" i="11"/>
  <c r="H52" i="11"/>
  <c r="H25" i="11"/>
  <c r="H51" i="11"/>
  <c r="H32" i="11"/>
  <c r="H31" i="11"/>
  <c r="H55" i="11"/>
  <c r="H47" i="11"/>
  <c r="H37" i="11"/>
  <c r="H28" i="11"/>
  <c r="H20" i="11"/>
  <c r="H44" i="11"/>
  <c r="H54" i="11"/>
  <c r="H46" i="11"/>
  <c r="H36" i="11"/>
  <c r="H27" i="11"/>
  <c r="H19" i="11"/>
  <c r="H23" i="11"/>
  <c r="H53" i="11"/>
  <c r="H45" i="11"/>
  <c r="H35" i="11"/>
  <c r="H26" i="11"/>
  <c r="H40" i="11"/>
  <c r="H18" i="11"/>
  <c r="H62" i="11"/>
  <c r="H60" i="11"/>
  <c r="H61" i="11"/>
  <c r="H65" i="11"/>
  <c r="H49" i="10"/>
  <c r="H39" i="10"/>
  <c r="H30" i="10"/>
  <c r="H22" i="10"/>
  <c r="H23" i="10"/>
  <c r="G68" i="10"/>
  <c r="G69" i="10" s="1"/>
  <c r="H56" i="10"/>
  <c r="H48" i="10"/>
  <c r="H38" i="10"/>
  <c r="H29" i="10"/>
  <c r="H21" i="10"/>
  <c r="H51" i="10"/>
  <c r="H40" i="10"/>
  <c r="H55" i="10"/>
  <c r="H47" i="10"/>
  <c r="H37" i="10"/>
  <c r="H28" i="10"/>
  <c r="H20" i="10"/>
  <c r="H54" i="10"/>
  <c r="H46" i="10"/>
  <c r="H36" i="10"/>
  <c r="H27" i="10"/>
  <c r="H19" i="10"/>
  <c r="H32" i="10"/>
  <c r="H50" i="10"/>
  <c r="H31" i="10"/>
  <c r="H53" i="10"/>
  <c r="H45" i="10"/>
  <c r="H35" i="10"/>
  <c r="H26" i="10"/>
  <c r="H24" i="10"/>
  <c r="H52" i="10"/>
  <c r="H44" i="10"/>
  <c r="H25" i="10"/>
  <c r="H18" i="10"/>
  <c r="H62" i="10"/>
  <c r="H61" i="10"/>
  <c r="H60" i="10"/>
  <c r="H65" i="10"/>
  <c r="H67" i="26" l="1"/>
  <c r="H49" i="25"/>
  <c r="H37" i="25"/>
  <c r="H29" i="25"/>
  <c r="H30" i="25"/>
  <c r="G68" i="25"/>
  <c r="G69" i="25" s="1"/>
  <c r="H56" i="25"/>
  <c r="H48" i="25"/>
  <c r="H28" i="25"/>
  <c r="H50" i="25"/>
  <c r="H55" i="25"/>
  <c r="H27" i="25"/>
  <c r="H54" i="25"/>
  <c r="H35" i="25"/>
  <c r="H26" i="25"/>
  <c r="H53" i="25"/>
  <c r="H25" i="25"/>
  <c r="H52" i="25"/>
  <c r="H40" i="25"/>
  <c r="H32" i="25"/>
  <c r="H24" i="25"/>
  <c r="H22" i="25"/>
  <c r="H51" i="25"/>
  <c r="H39" i="25"/>
  <c r="H31" i="25"/>
  <c r="H23" i="25"/>
  <c r="H38" i="25"/>
  <c r="H20" i="25"/>
  <c r="H19" i="25"/>
  <c r="H46" i="25"/>
  <c r="H21" i="25"/>
  <c r="H47" i="25"/>
  <c r="H18" i="25"/>
  <c r="H36" i="25"/>
  <c r="H44" i="25"/>
  <c r="H45" i="25"/>
  <c r="H62" i="25"/>
  <c r="H60" i="25"/>
  <c r="H61" i="25"/>
  <c r="H65" i="25"/>
  <c r="H67" i="13"/>
  <c r="H67" i="11"/>
  <c r="H67" i="10"/>
  <c r="H67" i="25" l="1"/>
  <c r="G41" i="6"/>
  <c r="G33" i="6"/>
  <c r="G48" i="6" l="1"/>
  <c r="D55" i="6" s="1"/>
  <c r="G55" i="6" s="1"/>
  <c r="D53" i="6" l="1"/>
  <c r="G53" i="6" s="1"/>
  <c r="D54" i="6"/>
  <c r="G54" i="6" s="1"/>
  <c r="G56" i="6" l="1"/>
  <c r="G58" i="6" s="1"/>
  <c r="G60" i="6" s="1"/>
  <c r="G61" i="6" s="1"/>
  <c r="G62" i="6" s="1"/>
  <c r="H45" i="6" l="1"/>
  <c r="H36" i="6"/>
  <c r="H37" i="6"/>
  <c r="H44" i="6"/>
  <c r="H22" i="6"/>
  <c r="H46" i="6"/>
  <c r="H40" i="6"/>
  <c r="H58" i="6"/>
  <c r="H53" i="6"/>
  <c r="H21" i="6"/>
  <c r="H25" i="6"/>
  <c r="H24" i="6"/>
  <c r="H30" i="6"/>
  <c r="H29" i="6"/>
  <c r="H27" i="6"/>
  <c r="H18" i="6"/>
  <c r="H32" i="6"/>
  <c r="H39" i="6"/>
  <c r="H38" i="6"/>
  <c r="H54" i="6"/>
  <c r="H23" i="6"/>
  <c r="H26" i="6"/>
  <c r="H20" i="6"/>
  <c r="H55" i="6"/>
  <c r="H31" i="6"/>
  <c r="H35" i="6"/>
  <c r="H19" i="6"/>
  <c r="H28" i="6"/>
  <c r="H47" i="6"/>
  <c r="D19" i="8"/>
  <c r="G19" i="8" s="1"/>
  <c r="G36" i="8" s="1"/>
  <c r="G43" i="8" s="1"/>
  <c r="D46" i="8" l="1"/>
  <c r="G46" i="8" s="1"/>
  <c r="D47" i="8"/>
  <c r="G47" i="8" s="1"/>
  <c r="D48" i="8"/>
  <c r="G48" i="8" s="1"/>
  <c r="H60" i="6"/>
  <c r="G49" i="8" l="1"/>
  <c r="G51" i="8" l="1"/>
  <c r="G53" i="8" s="1"/>
  <c r="H21" i="8" l="1"/>
  <c r="H26" i="8"/>
  <c r="H25" i="8"/>
  <c r="H19" i="8"/>
  <c r="H31" i="8"/>
  <c r="H35" i="8"/>
  <c r="H23" i="8"/>
  <c r="H46" i="8"/>
  <c r="H32" i="8"/>
  <c r="H40" i="8"/>
  <c r="H24" i="8"/>
  <c r="G54" i="8"/>
  <c r="G55" i="8" s="1"/>
  <c r="H47" i="8"/>
  <c r="H48" i="8"/>
  <c r="H39" i="8"/>
  <c r="H34" i="8"/>
  <c r="H51" i="8"/>
  <c r="H28" i="8"/>
  <c r="H37" i="8"/>
  <c r="H30" i="8"/>
  <c r="H53" i="8" l="1"/>
</calcChain>
</file>

<file path=xl/sharedStrings.xml><?xml version="1.0" encoding="utf-8"?>
<sst xmlns="http://schemas.openxmlformats.org/spreadsheetml/2006/main" count="946" uniqueCount="169">
  <si>
    <t>POLMHERD TECHNOLOGIES, S.A. DE C.V.</t>
  </si>
  <si>
    <r>
      <t xml:space="preserve">Cliente :  </t>
    </r>
    <r>
      <rPr>
        <sz val="8"/>
        <color indexed="62"/>
        <rFont val="Arial"/>
        <family val="2"/>
      </rPr>
      <t xml:space="preserve"> </t>
    </r>
  </si>
  <si>
    <t>Días de Trabajo:</t>
  </si>
  <si>
    <t xml:space="preserve">Proyecto:       </t>
  </si>
  <si>
    <t>Plaza:</t>
  </si>
  <si>
    <t>Ubicación :</t>
  </si>
  <si>
    <t xml:space="preserve">Responsable de Obra: </t>
  </si>
  <si>
    <t xml:space="preserve">Lugar: </t>
  </si>
  <si>
    <t>Revision:</t>
  </si>
  <si>
    <t xml:space="preserve">Análisis: </t>
  </si>
  <si>
    <t>CLAVE</t>
  </si>
  <si>
    <t>unidad</t>
  </si>
  <si>
    <t>Código</t>
  </si>
  <si>
    <t>Concepto</t>
  </si>
  <si>
    <t>Unidad</t>
  </si>
  <si>
    <t>Costo</t>
  </si>
  <si>
    <t>cantidad</t>
  </si>
  <si>
    <t>Importe</t>
  </si>
  <si>
    <t>%</t>
  </si>
  <si>
    <t>MATERIALES  DE INSTALACION Y TRABAJO</t>
  </si>
  <si>
    <t>Subtotal: MATERIALES</t>
  </si>
  <si>
    <t>MANO DE OBRA</t>
  </si>
  <si>
    <t>Subtotal: MANO DE OBRA</t>
  </si>
  <si>
    <t>EQUIPO Y HERRAMIENTA</t>
  </si>
  <si>
    <t>Subtotal: EQUIPO Y HERRAMIENTA</t>
  </si>
  <si>
    <t>GASTOS ADMINISTRATIVOS</t>
  </si>
  <si>
    <t>transporte</t>
  </si>
  <si>
    <t>indirectos de oficina</t>
  </si>
  <si>
    <t>UTILIDAD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</si>
  <si>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</si>
  <si>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 SIN IVA</t>
  </si>
  <si>
    <t>IVA</t>
  </si>
  <si>
    <t>TOTAL A FACTURAR</t>
  </si>
  <si>
    <t>TOTAL</t>
  </si>
  <si>
    <t>indirectos de obra</t>
  </si>
  <si>
    <r>
      <t>m</t>
    </r>
    <r>
      <rPr>
        <sz val="11"/>
        <color theme="1"/>
        <rFont val="Calibri"/>
        <family val="2"/>
      </rPr>
      <t>²</t>
    </r>
  </si>
  <si>
    <r>
      <t>m</t>
    </r>
    <r>
      <rPr>
        <sz val="11"/>
        <color theme="1"/>
        <rFont val="Calibri"/>
        <family val="2"/>
      </rPr>
      <t>³</t>
    </r>
  </si>
  <si>
    <t>m</t>
  </si>
  <si>
    <t>Array - rampa de montacargas</t>
  </si>
  <si>
    <t>Texcoco, Edo.Mex.</t>
  </si>
  <si>
    <t>*</t>
  </si>
  <si>
    <t>Herramienta menor</t>
  </si>
  <si>
    <t>PREL</t>
  </si>
  <si>
    <t>JOR</t>
  </si>
  <si>
    <t>EXC</t>
  </si>
  <si>
    <t>Equipo de seguridad</t>
  </si>
  <si>
    <t>%M.O.</t>
  </si>
  <si>
    <t>/</t>
  </si>
  <si>
    <t>CIM-01</t>
  </si>
  <si>
    <t>CIM-02</t>
  </si>
  <si>
    <t>CIM-04</t>
  </si>
  <si>
    <t>CIM-05</t>
  </si>
  <si>
    <t>RELL</t>
  </si>
  <si>
    <t>CIM-T3</t>
  </si>
  <si>
    <t>pza</t>
  </si>
  <si>
    <t xml:space="preserve">Herramienta menor </t>
  </si>
  <si>
    <t>Agua de toma</t>
  </si>
  <si>
    <t>Tepetate</t>
  </si>
  <si>
    <t>2 peones</t>
  </si>
  <si>
    <t>kg</t>
  </si>
  <si>
    <t>Alambre recocido calibre 16</t>
  </si>
  <si>
    <t>Oficial fierrero + 1 ayudante</t>
  </si>
  <si>
    <t>R-01</t>
  </si>
  <si>
    <t>R-03</t>
  </si>
  <si>
    <t>Tabla de madera de tercera 18mm x 30.5cm x 2.5m</t>
  </si>
  <si>
    <t>Aceite quemado</t>
  </si>
  <si>
    <t>Polin de 7.6cm x 7.6cm x 2.5m</t>
  </si>
  <si>
    <t>lt</t>
  </si>
  <si>
    <t>Clavos para madera 2"</t>
  </si>
  <si>
    <t>Clavos para madera 4"</t>
  </si>
  <si>
    <t>Alambre recocido cal. 16</t>
  </si>
  <si>
    <t xml:space="preserve"> </t>
  </si>
  <si>
    <t>Oficial caripintero + 2 ayudantes</t>
  </si>
  <si>
    <t>%M.0.</t>
  </si>
  <si>
    <t>CATALOGO DE OBRA CIVIL - RAMPA PARA MONTACARGAS</t>
  </si>
  <si>
    <t>Trazo y demolición de pavimento de concreto asfáltico de 10 cm, de espesor a mano, incluye: mano de obra, equipo, herramienta y acarreos hasta 20m.</t>
  </si>
  <si>
    <t>LOS-01</t>
  </si>
  <si>
    <t>LOS-02</t>
  </si>
  <si>
    <t>m3</t>
  </si>
  <si>
    <t>Duela de pino de 3a de 18cm x 10cm x 2.44cm</t>
  </si>
  <si>
    <t>Polin de pino de 3a de 3 1/2 x 3 1/2</t>
  </si>
  <si>
    <t>Clavos para madera de 2"</t>
  </si>
  <si>
    <t>Separador sin cuña (moño de 20cm)</t>
  </si>
  <si>
    <t>Barrote de pino de 3a de 1 1/2 x 3 1/2 x 8'</t>
  </si>
  <si>
    <t>Chaflan de pino de 1 x 1 x 8'</t>
  </si>
  <si>
    <t xml:space="preserve">Cuña para moño de cimbra </t>
  </si>
  <si>
    <t>Tiplay de pino de 19mm hoja de 1.22 x 2.44 m</t>
  </si>
  <si>
    <t>Excavacion, nivelacion y afine de cepas y fondo de la excavacion por medios manuales de 0 a -0.95m en material tipo 1-A. Incluye: Mano de obra, equipo de seguridad y herramienta.</t>
  </si>
  <si>
    <r>
      <t xml:space="preserve">Acero de refuerzo con varilla corrugada del #4 @ 15 cm Fy=4200kg/cm² en ambos sentidos para el pie, talon de la cimentacion y bastones para muro (fuste) en sentido verical. Incluye: Suministro de materiales, cortes, amarres, ganchos, escuadras, dobleces, herramienta y equipo de seguridad. </t>
    </r>
    <r>
      <rPr>
        <sz val="11"/>
        <color rgb="FFFF0000"/>
        <rFont val="Calibri"/>
        <family val="2"/>
        <scheme val="minor"/>
      </rPr>
      <t>No icluye traslapes, ni silletas ni desperdicios.</t>
    </r>
  </si>
  <si>
    <t>Varilla corrugada de alta resisitencia R-42 del #4 (0.996kg/m)</t>
  </si>
  <si>
    <t>Alambre recocido calibre 16 (0.016kg/m)</t>
  </si>
  <si>
    <t>1 Tubero + 1 ayudante</t>
  </si>
  <si>
    <t>Cemento gris portland tipo II Puzolanico</t>
  </si>
  <si>
    <t>Arena de mina</t>
  </si>
  <si>
    <r>
      <t xml:space="preserve">Colocacion de tuberia de concreto simple tipo I de 6" de diametro para dren de agua pluvial en rampa, con mezcla de cemento arena en proporcion de 1:3. Incluye suministro de materiales, mano de obra, equipo y herramineta. </t>
    </r>
    <r>
      <rPr>
        <sz val="11"/>
        <color rgb="FFFF0000"/>
        <rFont val="Calibri"/>
        <family val="2"/>
        <scheme val="minor"/>
      </rPr>
      <t>No incluye desperdicios.</t>
    </r>
  </si>
  <si>
    <t>Cimbra en cimentacion acabado comun a base de triplay de 19mm, barrotes, duelas, polines, suministro, acarreos,, habilitado, cimbrado, descimbrado, mano de obra, equipo, herramienta y todo lo necesario para sucorrecta ejecucuion.</t>
  </si>
  <si>
    <t>Triplay de pino de 19mm hpja de 1.22 x 2.44</t>
  </si>
  <si>
    <t>1 Oficial carpintero + 1 ayudantes</t>
  </si>
  <si>
    <t>Acero de refuerzo en esteuctura con varilla corrugada del #4 @ 15 cm Fy=4200kg/cm² en sentido horizontal @ 20cm. Incluye: suministro de materiales,  acarreos, elevaciones, cortes, amarres, ganchos, escuadras, dobleces, herramienta y equipo de seguridad. No icluye traslapes, ni desperdicios.</t>
  </si>
  <si>
    <t>Cimbra en muros acabado aparente a base de triplay 19mm, con chaflanes en las esquinas, juntas, moños, aplicado de aceite quemado. Incluye: suministro de materiales, acarreos, cortes, habilitados, separadores, cimbrado, descimbrado, mano de obra, limpieza, equipo y herramienta.</t>
  </si>
  <si>
    <t>Acero de refuerzo en esteuctura con varilla corrugada del #4 @ 20 cm Fy=4200kg/cm² en sentido horizontal @ 20cm. Incluye: suministro de materiales,  acarreos, elevaciones, cortes, amarres, ganchos, escuadras, dobleces, herramienta y equipo de seguridad. No icluye traslapes, ni desperdicios.</t>
  </si>
  <si>
    <t>Tubo de concreto de 6" de diametro</t>
  </si>
  <si>
    <t>Hr</t>
  </si>
  <si>
    <t>Concreto premezclado f'c=100kg/cm2</t>
  </si>
  <si>
    <t>Jor</t>
  </si>
  <si>
    <t>Retro excavadora, cucharon gral. 1.1 m3, cucharon retro 0.24 m3, martillo neumatico.</t>
  </si>
  <si>
    <t>Dia</t>
  </si>
  <si>
    <t>Renta de retro excavadora cuchara gral. 1.1m3, cuchara 0.24m3 y martillo neumatico</t>
  </si>
  <si>
    <t>Flete redondo de aquinaria</t>
  </si>
  <si>
    <t>flete</t>
  </si>
  <si>
    <t xml:space="preserve">Renta de bomba para concreto </t>
  </si>
  <si>
    <t>Servicio de bombeo de concreto</t>
  </si>
  <si>
    <t>Excavacion de cepa por medios mecanicos de 0 a -0.95m en material tipo 1-A. Incluye: Renta de maquinaria, y operador.</t>
  </si>
  <si>
    <t>Trazo y demolición de pavimento de concreto asfáltico de 10 cm de espesor con martillo neumatico de retro excavadora. Incluye: renta de maquinaria y operador.</t>
  </si>
  <si>
    <t>Concrero premezclado f'c=300kg/cm2</t>
  </si>
  <si>
    <t>Colocacion de tuberia de concreto simple tipo I de 6" de diametro para dren de agua pluvial en rampa, con mezcla de cemento arena en proporcion de 1:3. Incluye suministro de materiales, mano de obra, equipo y herramineta.</t>
  </si>
  <si>
    <t>Concreto premezclado f'c=300kg/cm2</t>
  </si>
  <si>
    <t>Servicio de bombeo de concreto hasta 24m lineales</t>
  </si>
  <si>
    <t xml:space="preserve">bailarina </t>
  </si>
  <si>
    <r>
      <t xml:space="preserve">Relleno con tepetate, compactado con bailarina, capas no mayores de 20cm. incluye: suministro de materiales, adición de la agua necesaria, renta de bailarina, mano de obra, equipo y herramienta. </t>
    </r>
    <r>
      <rPr>
        <sz val="11"/>
        <color rgb="FFFF0000"/>
        <rFont val="Calibri"/>
        <family val="2"/>
        <scheme val="minor"/>
      </rPr>
      <t>No incluye desperdicios</t>
    </r>
  </si>
  <si>
    <t>servicio de bombeo de concreto hasta 24m lineales</t>
  </si>
  <si>
    <t>Vibrador de concreto</t>
  </si>
  <si>
    <t>Vibradora de concreto</t>
  </si>
  <si>
    <t>Concreto premezclado f'c=250kg/cm2</t>
  </si>
  <si>
    <t>Servicio de bombeo de concreto hasta 24 m lineales</t>
  </si>
  <si>
    <t>1 Albañil + 1 ayudante</t>
  </si>
  <si>
    <t>1 Albañil + 2 ayudantes</t>
  </si>
  <si>
    <r>
      <t xml:space="preserve">Concreto premezclado en estructura F'c=300kg/cm² clase I (estructural). Incluye: acarreos, colado, mano de obra, bombeo de concreto, vibrado, equipo de seguridad y herramienta. </t>
    </r>
    <r>
      <rPr>
        <sz val="11"/>
        <color rgb="FFFF0000"/>
        <rFont val="Calibri"/>
        <family val="2"/>
        <scheme val="minor"/>
      </rPr>
      <t>No incluye desperdicios.</t>
    </r>
  </si>
  <si>
    <t>Concreto premezclado en estructura F'c=300kg/cm² clase I (estructural). Incluye: acarreos, colado, mano de obra, bombeo de concreto, vibrado, equipo de seguridad y herramienta. No incluye desperdicios.</t>
  </si>
  <si>
    <t>Equip de seguridad</t>
  </si>
  <si>
    <t>1 Albañi + 2 Ayudantes</t>
  </si>
  <si>
    <r>
      <t>Concreto premezclado en cimentacion F'c=300kg/cm</t>
    </r>
    <r>
      <rPr>
        <sz val="11"/>
        <color theme="1"/>
        <rFont val="Calibri"/>
        <family val="2"/>
      </rPr>
      <t>² clase estructural</t>
    </r>
    <r>
      <rPr>
        <sz val="11"/>
        <color theme="1"/>
        <rFont val="Calibri"/>
        <family val="2"/>
        <scheme val="minor"/>
      </rPr>
      <t xml:space="preserve">. Incluye: acarreos, colado, vibrado, bombeo de concreto, mano de obra, equipo de seguridad y herramienta. </t>
    </r>
    <r>
      <rPr>
        <sz val="11"/>
        <color rgb="FFFF0000"/>
        <rFont val="Calibri"/>
        <family val="2"/>
        <scheme val="minor"/>
      </rPr>
      <t>No incluye desperdicios.</t>
    </r>
  </si>
  <si>
    <t>Concreto premezclado en cimentacion F'c=300kg/cm² clase estructural. Incluye: acarreos, colado, vibrado, bombeo de concreto, mano de obra, equipo de seguridad y herramienta. No incluye desperdicios.</t>
  </si>
  <si>
    <r>
      <t xml:space="preserve">Plantilla de 5cm de espesor de concreto premezclado F'c=100kg/cm², bombeado. Incluye: preparacion de la superficie, nivelacion, maestreado, colado, mano de obra, equipo y herramienta. </t>
    </r>
    <r>
      <rPr>
        <sz val="11"/>
        <color rgb="FFFF0000"/>
        <rFont val="Calibri"/>
        <family val="2"/>
        <scheme val="minor"/>
      </rPr>
      <t>No incluye desperdicios.</t>
    </r>
  </si>
  <si>
    <t>Plantilla de 5cm de espesor de concreto premezclado F'c=100kg/cm², bombeado. Incluye: preparacion de la superficie, nivelacion, maestreado, colado, mano de obra, equipo y herramienta. No incluye desperdicios.</t>
  </si>
  <si>
    <r>
      <t xml:space="preserve">Concreto premezclado en losa F'c=250kg/cm². Incluye: acarreos, colado, mano de obra, bombeo, vibrado, equipo de seguridad y herramienta. </t>
    </r>
    <r>
      <rPr>
        <sz val="11"/>
        <color rgb="FFFF0000"/>
        <rFont val="Calibri"/>
        <family val="2"/>
        <scheme val="minor"/>
      </rPr>
      <t>No incluye desperdicios.</t>
    </r>
  </si>
  <si>
    <r>
      <t xml:space="preserve">Acero de refuerzo con varilla corrugada del #4 @ 15 cm Fy=4200kg/cm² en ambos sentidos para el pie, talon de la cimentacion y bastones para muro (fuste) en sentido verical. Incluye: Suministro de materiales, cortes, amarres, ganchos, escuadras, dobleces, herramienta y equipo de seguridad. </t>
    </r>
    <r>
      <rPr>
        <sz val="11"/>
        <color rgb="FFFF0000"/>
        <rFont val="Calibri"/>
        <family val="2"/>
        <scheme val="minor"/>
      </rPr>
      <t>No icluye, silletas ni desperdicios.</t>
    </r>
  </si>
  <si>
    <t>Varilla corrugada de alta resisitencia del #2.5 (0.384kg/m)</t>
  </si>
  <si>
    <t>PREELIMINARES</t>
  </si>
  <si>
    <t>CIMENTACION</t>
  </si>
  <si>
    <t xml:space="preserve">INSTALACIONES ANEXAS </t>
  </si>
  <si>
    <t>MURO FRONTERA EN RAMPA</t>
  </si>
  <si>
    <t>LOSA DE CONCRETO</t>
  </si>
  <si>
    <t>SUMINISTRO Y COLOCACION DE MALLA ELECTRO SOLDADA 6-6-10-10</t>
  </si>
  <si>
    <t>MALLA ELECTRO SOLDADA 6-6-10-10</t>
  </si>
  <si>
    <t>ROLLO</t>
  </si>
  <si>
    <t>M2</t>
  </si>
  <si>
    <t>COSTO DIRECTO</t>
  </si>
  <si>
    <t>BARROTE DE PINO DE 3a, DE 1 1/2x3 1/2x8'</t>
  </si>
  <si>
    <t>CHAFLAN DE PINO DE 1x1x8'</t>
  </si>
  <si>
    <t>POLIN DE PINO DE 3a, DE 3 1/2x3 1/2x8'</t>
  </si>
  <si>
    <t>SEPARADOR SIN CUÑA (MOÑO) DE 20 CM.</t>
  </si>
  <si>
    <t>CLAVOS PARA MADERA DE 2 1/2 (260 pzas/kg) CAJA DE 25 KG</t>
  </si>
  <si>
    <t>CLAVOS PARA MADERA DE 4 (77 pzas/kg) CAJA DE 25 KG</t>
  </si>
  <si>
    <t>KG</t>
  </si>
  <si>
    <t>DIESEL</t>
  </si>
  <si>
    <t>Cantidad</t>
  </si>
  <si>
    <t>LT</t>
  </si>
  <si>
    <t>Descripción completa</t>
  </si>
  <si>
    <t>TRIPLAY DE PINO P/CIMBRA DE 19 MM, HOJA DE 1.22x2.44 M.</t>
  </si>
  <si>
    <t>PZA</t>
  </si>
  <si>
    <t>ALAMBRE RECOCIDO CAL. 16, (1.59 mm Ø), KG, 0.016 KG/M</t>
  </si>
  <si>
    <t>DUELA DE PINO DE 3a DE 3/4x4x8' ( 0.019x0.10x2.44 m)</t>
  </si>
  <si>
    <t>CUÑA PARA MOÑO DE CIMBRA</t>
  </si>
  <si>
    <t>CIMBRA</t>
  </si>
  <si>
    <r>
      <t>Rampa para montacargas de concreto armado f'c=300kg/cm</t>
    </r>
    <r>
      <rPr>
        <sz val="11"/>
        <color theme="1"/>
        <rFont val="Calibri"/>
        <family val="2"/>
      </rPr>
      <t>²</t>
    </r>
    <r>
      <rPr>
        <sz val="11"/>
        <color theme="1"/>
        <rFont val="Calibri"/>
        <family val="2"/>
        <scheme val="minor"/>
      </rPr>
      <t xml:space="preserve"> con varilla corrugada de alta resistencia del #4 @ 15cm, plantilla de concreto pobre f'c=100kg/cm</t>
    </r>
    <r>
      <rPr>
        <sz val="11"/>
        <color theme="1"/>
        <rFont val="Calibri"/>
        <family val="2"/>
      </rPr>
      <t>²</t>
    </r>
    <r>
      <rPr>
        <sz val="11"/>
        <color theme="1"/>
        <rFont val="Calibri"/>
        <family val="2"/>
        <scheme val="minor"/>
      </rPr>
      <t>, desplando a una profundidad de 0.95m desde la superficie de la carpeta asfaltica. Basado en un sisitema de muros de contencion, con relleno de tepetate compactado y una losa de concreto armado f'c=250kg/cm</t>
    </r>
    <r>
      <rPr>
        <sz val="11"/>
        <color theme="1"/>
        <rFont val="Calibri"/>
        <family val="2"/>
      </rPr>
      <t>²</t>
    </r>
    <r>
      <rPr>
        <sz val="11"/>
        <color theme="1"/>
        <rFont val="Calibri"/>
        <family val="2"/>
        <scheme val="minor"/>
      </rPr>
      <t xml:space="preserve"> con malla electrosoldada. No incluye:</t>
    </r>
    <r>
      <rPr>
        <sz val="11"/>
        <color rgb="FFFF0000"/>
        <rFont val="Calibri"/>
        <family val="2"/>
        <scheme val="minor"/>
      </rPr>
      <t xml:space="preserve"> impremeabilizacion)</t>
    </r>
  </si>
  <si>
    <t>Acero de refuerzo (estribos y refuerzo horizontal) en esteuctura con varilla corrugada del #4 @ 15cm y del #2.5 @ 20 cm Fy=4200kg/cm². Incluye: suministro de materiales,  acarreos, elevaciones, cortes, amarres, ganchos, escuadras, dobleces, herramienta y equipo de seguridad.</t>
  </si>
  <si>
    <t>Cimbra en cimentacion y estructuras acabado comun a base de triplay de 19mm, barrotes, duelas, polines, moños, suministro, acarreos, habilitado, cimbrado, descimbrado, mano de obra, equipo, herramienta y todo lo necesario para sucorrecta ejecucuion.</t>
  </si>
  <si>
    <r>
      <t>Concreto premezclado en losa de 10cm F'c=250kg/cm². Incluye: acarreos, colado, mano de obra, bombeo, vibrado, equipo de seguridad y herramienta.</t>
    </r>
    <r>
      <rPr>
        <sz val="11"/>
        <color rgb="FFFF0000"/>
        <rFont val="Calibri"/>
        <family val="2"/>
        <scheme val="minor"/>
      </rPr>
      <t xml:space="preserve"> No incluye desperdicios.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</si>
</sst>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\-mmm\-yyyy"/>
    <numFmt numFmtId="165" formatCode="&quot;$&quot;#,##0.00"/>
    <numFmt numFmtId="166" formatCode="_-[$€-2]* #,##0.00_-;\-[$€-2]* #,##0.00_-;_-[$€-2]* &quot;-&quot;??_-"/>
    <numFmt numFmtId="167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62"/>
      <name val="Arial"/>
      <family val="2"/>
    </font>
    <font>
      <b/>
      <i/>
      <sz val="8"/>
      <color theme="4"/>
      <name val="Arial"/>
      <family val="2"/>
    </font>
    <font>
      <b/>
      <i/>
      <sz val="10"/>
      <name val="Arial"/>
      <family val="2"/>
    </font>
    <font>
      <b/>
      <sz val="8"/>
      <color theme="4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color theme="3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rgb="FF9C0006"/>
      <name val="Calibri"/>
      <scheme val="minor"/>
    </font>
    <font>
      <b/>
      <sz val="11"/>
      <color rgb="FFFA7D00"/>
      <name val="Calibri"/>
      <scheme val="minor"/>
    </font>
    <font>
      <b/>
      <sz val="11"/>
      <color theme="0"/>
      <name val="Calibri"/>
      <scheme val="minor"/>
    </font>
    <font>
      <i/>
      <sz val="11"/>
      <color rgb="FF7F7F7F"/>
      <name val="Calibri"/>
      <scheme val="minor"/>
    </font>
    <font>
      <sz val="11"/>
      <color rgb="FF006100"/>
      <name val="Calibri"/>
      <scheme val="min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3F3F76"/>
      <name val="Calibri"/>
      <scheme val="minor"/>
    </font>
    <font>
      <sz val="11"/>
      <color rgb="FFFA7D00"/>
      <name val="Calibri"/>
      <scheme val="minor"/>
    </font>
    <font>
      <b/>
      <sz val="11"/>
      <color rgb="FF3F3F3F"/>
      <name val="Calibri"/>
      <scheme val="minor"/>
    </font>
    <font>
      <b/>
      <sz val="18"/>
      <color theme="3"/>
      <name val="Cambria"/>
      <scheme val="major"/>
    </font>
    <font>
      <sz val="11"/>
      <color rgb="FFFF000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0001220740379042"/>
        <bgColor indexed="64"/>
      </patternFill>
    </fill>
    <fill>
      <patternFill patternType="solid">
        <fgColor theme="5" tint="0.80001220740379042"/>
        <bgColor indexed="64"/>
      </patternFill>
    </fill>
    <fill>
      <patternFill patternType="solid">
        <fgColor theme="6" tint="0.80001220740379042"/>
        <bgColor indexed="64"/>
      </patternFill>
    </fill>
    <fill>
      <patternFill patternType="solid">
        <fgColor theme="7" tint="0.80001220740379042"/>
        <bgColor indexed="64"/>
      </patternFill>
    </fill>
    <fill>
      <patternFill patternType="solid">
        <fgColor theme="8" tint="0.80001220740379042"/>
        <bgColor indexed="64"/>
      </patternFill>
    </fill>
    <fill>
      <patternFill patternType="solid">
        <fgColor theme="9" tint="0.800012207403790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40000610370189521"/>
        <bgColor indexed="64"/>
      </patternFill>
    </fill>
    <fill>
      <patternFill patternType="solid">
        <fgColor theme="5" tint="0.40000610370189521"/>
        <bgColor indexed="64"/>
      </patternFill>
    </fill>
    <fill>
      <patternFill patternType="solid">
        <fgColor theme="6" tint="0.40000610370189521"/>
        <bgColor indexed="64"/>
      </patternFill>
    </fill>
    <fill>
      <patternFill patternType="solid">
        <fgColor theme="7" tint="0.40000610370189521"/>
        <bgColor indexed="64"/>
      </patternFill>
    </fill>
    <fill>
      <patternFill patternType="solid">
        <fgColor theme="8" tint="0.40000610370189521"/>
        <bgColor indexed="64"/>
      </patternFill>
    </fill>
    <fill>
      <patternFill patternType="solid">
        <fgColor theme="9" tint="0.400006103701895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3">
    <xf numFmtId="0" fontId="0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10" fillId="0" borderId="0"/>
    <xf numFmtId="0" fontId="1" fillId="0" borderId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16" applyNumberFormat="0" applyAlignment="0" applyProtection="0"/>
    <xf numFmtId="0" fontId="20" fillId="30" borderId="19" applyNumberFormat="0" applyAlignment="0" applyProtection="0"/>
    <xf numFmtId="0" fontId="21" fillId="0" borderId="0" applyNumberFormat="0" applyFill="0" applyBorder="0" applyAlignment="0" applyProtection="0"/>
    <xf numFmtId="0" fontId="22" fillId="31" borderId="0" applyNumberFormat="0" applyBorder="0" applyAlignment="0" applyProtection="0"/>
    <xf numFmtId="0" fontId="23" fillId="0" borderId="13" applyNumberFormat="0" applyFill="0" applyAlignment="0" applyProtection="0"/>
    <xf numFmtId="0" fontId="24" fillId="0" borderId="14" applyNumberFormat="0" applyFill="0" applyAlignment="0" applyProtection="0"/>
    <xf numFmtId="0" fontId="25" fillId="0" borderId="15" applyNumberFormat="0" applyFill="0" applyAlignment="0" applyProtection="0"/>
    <xf numFmtId="0" fontId="25" fillId="0" borderId="0" applyNumberFormat="0" applyFill="0" applyBorder="0" applyAlignment="0" applyProtection="0"/>
    <xf numFmtId="0" fontId="26" fillId="32" borderId="16" applyNumberFormat="0" applyAlignment="0" applyProtection="0"/>
    <xf numFmtId="0" fontId="27" fillId="0" borderId="18" applyNumberFormat="0" applyFill="0" applyAlignment="0" applyProtection="0"/>
    <xf numFmtId="0" fontId="16" fillId="0" borderId="0"/>
    <xf numFmtId="0" fontId="16" fillId="33" borderId="20" applyNumberFormat="0" applyFont="0" applyAlignment="0" applyProtection="0"/>
    <xf numFmtId="0" fontId="28" fillId="29" borderId="17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1"/>
    <xf numFmtId="2" fontId="1" fillId="0" borderId="0" xfId="1" applyNumberFormat="1"/>
    <xf numFmtId="164" fontId="2" fillId="0" borderId="0" xfId="1" applyNumberFormat="1" applyFont="1" applyAlignment="1">
      <alignment horizontal="left" vertical="center"/>
    </xf>
    <xf numFmtId="0" fontId="2" fillId="0" borderId="0" xfId="1" applyFont="1"/>
    <xf numFmtId="2" fontId="2" fillId="0" borderId="0" xfId="1" applyNumberFormat="1" applyFont="1"/>
    <xf numFmtId="0" fontId="2" fillId="0" borderId="4" xfId="1" applyFont="1" applyBorder="1"/>
    <xf numFmtId="0" fontId="4" fillId="0" borderId="0" xfId="1" applyFont="1"/>
    <xf numFmtId="0" fontId="2" fillId="0" borderId="0" xfId="1" applyFont="1" applyAlignment="1">
      <alignment horizontal="center"/>
    </xf>
    <xf numFmtId="12" fontId="4" fillId="0" borderId="0" xfId="1" applyNumberFormat="1" applyFont="1"/>
    <xf numFmtId="2" fontId="1" fillId="0" borderId="5" xfId="1" applyNumberFormat="1" applyBorder="1"/>
    <xf numFmtId="0" fontId="5" fillId="0" borderId="0" xfId="1" applyFont="1"/>
    <xf numFmtId="0" fontId="2" fillId="0" borderId="6" xfId="1" applyFont="1" applyBorder="1"/>
    <xf numFmtId="164" fontId="2" fillId="0" borderId="0" xfId="1" applyNumberFormat="1" applyFont="1" applyAlignment="1">
      <alignment horizontal="center"/>
    </xf>
    <xf numFmtId="0" fontId="2" fillId="0" borderId="7" xfId="1" applyFont="1" applyBorder="1"/>
    <xf numFmtId="0" fontId="6" fillId="0" borderId="6" xfId="1" applyFont="1" applyBorder="1"/>
    <xf numFmtId="0" fontId="2" fillId="0" borderId="6" xfId="1" applyFont="1" applyBorder="1" applyAlignment="1">
      <alignment horizontal="center"/>
    </xf>
    <xf numFmtId="2" fontId="1" fillId="0" borderId="8" xfId="1" applyNumberFormat="1" applyBorder="1"/>
    <xf numFmtId="0" fontId="1" fillId="0" borderId="2" xfId="1" applyBorder="1" applyAlignment="1">
      <alignment vertical="center" wrapText="1"/>
    </xf>
    <xf numFmtId="0" fontId="7" fillId="0" borderId="0" xfId="1" applyFont="1"/>
    <xf numFmtId="0" fontId="1" fillId="0" borderId="0" xfId="1" applyAlignment="1">
      <alignment vertical="center" wrapText="1"/>
    </xf>
    <xf numFmtId="49" fontId="1" fillId="0" borderId="0" xfId="1" applyNumberFormat="1" applyAlignment="1">
      <alignment vertical="top" wrapText="1"/>
    </xf>
    <xf numFmtId="0" fontId="1" fillId="0" borderId="0" xfId="1" applyAlignment="1">
      <alignment vertical="top" wrapText="1"/>
    </xf>
    <xf numFmtId="0" fontId="2" fillId="0" borderId="0" xfId="1" applyFont="1" applyAlignment="1">
      <alignment horizontal="left"/>
    </xf>
    <xf numFmtId="0" fontId="1" fillId="0" borderId="9" xfId="1" applyBorder="1" applyAlignment="1">
      <alignment vertical="center" wrapText="1"/>
    </xf>
    <xf numFmtId="0" fontId="7" fillId="1" borderId="10" xfId="1" applyFont="1" applyFill="1" applyBorder="1" applyAlignment="1">
      <alignment horizontal="center"/>
    </xf>
    <xf numFmtId="2" fontId="7" fillId="1" borderId="10" xfId="1" applyNumberFormat="1" applyFont="1" applyFill="1" applyBorder="1" applyAlignment="1">
      <alignment horizontal="center"/>
    </xf>
    <xf numFmtId="165" fontId="8" fillId="0" borderId="0" xfId="1" applyNumberFormat="1" applyFont="1"/>
    <xf numFmtId="0" fontId="8" fillId="0" borderId="0" xfId="1" applyFont="1"/>
    <xf numFmtId="165" fontId="2" fillId="0" borderId="0" xfId="1" applyNumberFormat="1" applyFont="1" applyAlignment="1">
      <alignment horizontal="right" vertical="top"/>
    </xf>
    <xf numFmtId="2" fontId="2" fillId="0" borderId="0" xfId="2" applyNumberFormat="1" applyFont="1" applyFill="1" applyAlignment="1">
      <alignment horizontal="right" vertical="top"/>
    </xf>
    <xf numFmtId="165" fontId="1" fillId="0" borderId="0" xfId="1" applyNumberFormat="1"/>
    <xf numFmtId="165" fontId="7" fillId="0" borderId="11" xfId="1" applyNumberFormat="1" applyFont="1" applyBorder="1"/>
    <xf numFmtId="165" fontId="7" fillId="0" borderId="0" xfId="1" applyNumberFormat="1" applyFont="1"/>
    <xf numFmtId="165" fontId="2" fillId="0" borderId="0" xfId="1" applyNumberFormat="1" applyFont="1"/>
    <xf numFmtId="10" fontId="2" fillId="0" borderId="0" xfId="1" applyNumberFormat="1" applyFont="1"/>
    <xf numFmtId="2" fontId="8" fillId="0" borderId="0" xfId="1" applyNumberFormat="1" applyFont="1"/>
    <xf numFmtId="165" fontId="9" fillId="0" borderId="0" xfId="1" applyNumberFormat="1" applyFont="1"/>
    <xf numFmtId="0" fontId="7" fillId="2" borderId="0" xfId="1" applyFont="1" applyFill="1"/>
    <xf numFmtId="0" fontId="2" fillId="2" borderId="0" xfId="1" applyFont="1" applyFill="1"/>
    <xf numFmtId="0" fontId="1" fillId="2" borderId="0" xfId="1" applyFill="1"/>
    <xf numFmtId="165" fontId="8" fillId="2" borderId="0" xfId="1" applyNumberFormat="1" applyFont="1" applyFill="1"/>
    <xf numFmtId="0" fontId="8" fillId="2" borderId="0" xfId="1" applyFont="1" applyFill="1"/>
    <xf numFmtId="165" fontId="7" fillId="2" borderId="0" xfId="1" applyNumberFormat="1" applyFont="1" applyFill="1"/>
    <xf numFmtId="2" fontId="7" fillId="2" borderId="12" xfId="1" applyNumberFormat="1" applyFont="1" applyFill="1" applyBorder="1"/>
    <xf numFmtId="0" fontId="1" fillId="3" borderId="0" xfId="1" applyFill="1"/>
    <xf numFmtId="0" fontId="7" fillId="3" borderId="0" xfId="1" applyFont="1" applyFill="1"/>
    <xf numFmtId="10" fontId="2" fillId="3" borderId="0" xfId="1" applyNumberFormat="1" applyFont="1" applyFill="1"/>
    <xf numFmtId="165" fontId="8" fillId="3" borderId="0" xfId="1" applyNumberFormat="1" applyFont="1" applyFill="1"/>
    <xf numFmtId="0" fontId="9" fillId="3" borderId="0" xfId="1" applyFont="1" applyFill="1"/>
    <xf numFmtId="165" fontId="7" fillId="3" borderId="12" xfId="1" applyNumberFormat="1" applyFont="1" applyFill="1" applyBorder="1"/>
    <xf numFmtId="2" fontId="7" fillId="3" borderId="12" xfId="1" applyNumberFormat="1" applyFont="1" applyFill="1" applyBorder="1"/>
    <xf numFmtId="44" fontId="0" fillId="0" borderId="0" xfId="3" applyFont="1"/>
    <xf numFmtId="44" fontId="1" fillId="0" borderId="0" xfId="1" applyNumberFormat="1"/>
    <xf numFmtId="2" fontId="0" fillId="0" borderId="0" xfId="2" applyNumberFormat="1" applyFont="1"/>
    <xf numFmtId="9" fontId="0" fillId="0" borderId="0" xfId="2" applyFont="1"/>
    <xf numFmtId="0" fontId="0" fillId="0" borderId="0" xfId="1" applyFont="1"/>
    <xf numFmtId="0" fontId="0" fillId="0" borderId="0" xfId="1" applyFont="1" applyAlignment="1">
      <alignment horizontal="left" wrapText="1"/>
    </xf>
    <xf numFmtId="0" fontId="0" fillId="0" borderId="0" xfId="1" applyFont="1" applyAlignment="1">
      <alignment wrapText="1"/>
    </xf>
    <xf numFmtId="0" fontId="0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1" applyFont="1" applyAlignment="1">
      <alignment horizontal="center"/>
    </xf>
    <xf numFmtId="0" fontId="8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65" fontId="8" fillId="0" borderId="0" xfId="1" applyNumberFormat="1" applyFont="1" applyAlignment="1">
      <alignment horizontal="center" vertical="center"/>
    </xf>
    <xf numFmtId="167" fontId="8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left" vertical="center"/>
    </xf>
    <xf numFmtId="165" fontId="2" fillId="0" borderId="0" xfId="1" applyNumberFormat="1" applyFont="1" applyAlignment="1">
      <alignment horizontal="left" vertical="top"/>
    </xf>
    <xf numFmtId="165" fontId="8" fillId="0" borderId="0" xfId="1" applyNumberFormat="1" applyFont="1" applyAlignment="1">
      <alignment horizontal="center"/>
    </xf>
    <xf numFmtId="0" fontId="0" fillId="0" borderId="0" xfId="1" applyFont="1" applyAlignment="1">
      <alignment vertical="top" wrapText="1"/>
    </xf>
    <xf numFmtId="2" fontId="8" fillId="0" borderId="0" xfId="1" applyNumberFormat="1" applyFont="1" applyAlignment="1">
      <alignment horizontal="center" vertical="center"/>
    </xf>
    <xf numFmtId="0" fontId="0" fillId="0" borderId="0" xfId="1" applyFont="1" applyAlignment="1">
      <alignment horizontal="left"/>
    </xf>
    <xf numFmtId="0" fontId="15" fillId="0" borderId="0" xfId="1" applyFont="1" applyAlignment="1">
      <alignment horizontal="center" vertical="center"/>
    </xf>
    <xf numFmtId="0" fontId="0" fillId="0" borderId="0" xfId="1" applyFont="1" applyAlignment="1">
      <alignment horizontal="center" vertical="center" wrapText="1"/>
    </xf>
    <xf numFmtId="0" fontId="0" fillId="0" borderId="0" xfId="1" applyFont="1" applyAlignment="1">
      <alignment horizontal="left" vertical="center" wrapText="1"/>
    </xf>
    <xf numFmtId="0" fontId="0" fillId="0" borderId="0" xfId="1" applyFont="1" applyAlignment="1">
      <alignment horizontal="left" vertical="top" wrapText="1"/>
    </xf>
    <xf numFmtId="165" fontId="2" fillId="0" borderId="0" xfId="1" applyNumberFormat="1" applyFont="1" applyAlignment="1">
      <alignment horizontal="right" vertical="center"/>
    </xf>
    <xf numFmtId="165" fontId="1" fillId="0" borderId="0" xfId="1" applyNumberFormat="1" applyAlignment="1">
      <alignment horizontal="right" vertical="center"/>
    </xf>
    <xf numFmtId="0" fontId="16" fillId="0" borderId="0" xfId="78"/>
    <xf numFmtId="49" fontId="16" fillId="0" borderId="0" xfId="78" applyNumberFormat="1"/>
    <xf numFmtId="44" fontId="16" fillId="0" borderId="0" xfId="42" applyFont="1"/>
    <xf numFmtId="44" fontId="16" fillId="0" borderId="0" xfId="78" applyNumberFormat="1"/>
    <xf numFmtId="44" fontId="0" fillId="0" borderId="0" xfId="0" applyNumberFormat="1"/>
    <xf numFmtId="0" fontId="12" fillId="0" borderId="1" xfId="1" applyFont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2" fillId="0" borderId="3" xfId="1" applyFont="1" applyBorder="1" applyAlignment="1">
      <alignment horizontal="center"/>
    </xf>
    <xf numFmtId="0" fontId="2" fillId="0" borderId="0" xfId="1" applyFont="1" applyAlignment="1">
      <alignment horizontal="right"/>
    </xf>
    <xf numFmtId="0" fontId="0" fillId="0" borderId="0" xfId="1" applyFont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7" fillId="0" borderId="0" xfId="1" applyFont="1" applyAlignment="1">
      <alignment horizontal="left" vertical="center"/>
    </xf>
  </cellXfs>
  <cellStyles count="83">
    <cellStyle name="20% - Accent1" xfId="43" xr:uid="{7D96C2A6-A811-4D2B-A77A-1B412BACF337}"/>
    <cellStyle name="20% - Accent2" xfId="44" xr:uid="{56626340-37F4-4912-9EF7-3DC162B4F231}"/>
    <cellStyle name="20% - Accent3" xfId="45" xr:uid="{2F3E796A-852E-4417-B4CC-FD233DF4F46D}"/>
    <cellStyle name="20% - Accent4" xfId="46" xr:uid="{AED8F562-7722-46EE-A9E0-FE6DD5E63DF1}"/>
    <cellStyle name="20% - Accent5" xfId="47" xr:uid="{E1FB5254-76B5-4F85-B272-4DA19141C7CA}"/>
    <cellStyle name="20% - Accent6" xfId="48" xr:uid="{CD2DABE1-DAC3-463C-B728-94DCCC8C0D38}"/>
    <cellStyle name="40% - Accent1" xfId="49" xr:uid="{0F5AE3CE-8CE3-4E34-920B-A9CEC769B735}"/>
    <cellStyle name="40% - Accent2" xfId="50" xr:uid="{5D2F148F-3230-4492-B862-68E03EBBD0C0}"/>
    <cellStyle name="40% - Accent3" xfId="51" xr:uid="{F783D36B-3D8A-498A-8089-484EB30DC38D}"/>
    <cellStyle name="40% - Accent4" xfId="52" xr:uid="{BBB2D44A-5CEC-4549-AD57-6E85ACEE26D6}"/>
    <cellStyle name="40% - Accent5" xfId="53" xr:uid="{35EB364C-4461-415E-88D1-A3579FDBAE27}"/>
    <cellStyle name="40% - Accent6" xfId="54" xr:uid="{D1B6150A-2B71-49DF-AC8E-408D23BD15E5}"/>
    <cellStyle name="60% - Accent1" xfId="55" xr:uid="{29817784-79E0-408F-9AEC-411F7885BA5D}"/>
    <cellStyle name="60% - Accent2" xfId="56" xr:uid="{E3E54BAD-4EE7-431F-BABE-C7CF66CE423A}"/>
    <cellStyle name="60% - Accent3" xfId="57" xr:uid="{E8FB63FF-E883-4746-A047-17F87F7220A6}"/>
    <cellStyle name="60% - Accent4" xfId="58" xr:uid="{3BE63290-DCD9-4178-B609-B396C42BD82D}"/>
    <cellStyle name="60% - Accent5" xfId="59" xr:uid="{50F4B26A-581D-4715-8E3F-873410FE08A2}"/>
    <cellStyle name="60% - Accent6" xfId="60" xr:uid="{2F74D400-78D5-4928-9E25-C294AB84F237}"/>
    <cellStyle name="Accent1" xfId="61" xr:uid="{B7D47C52-F60C-47D8-9C4C-BB85E1CF68E8}"/>
    <cellStyle name="Accent2" xfId="62" xr:uid="{D900CBB4-3463-41E0-B69A-F21ABA911559}"/>
    <cellStyle name="Accent3" xfId="63" xr:uid="{55DC9D09-0FB0-44E5-BD50-D0C4FF7FEEC3}"/>
    <cellStyle name="Accent4" xfId="64" xr:uid="{313F5ADE-9239-49DB-8423-B55CCE49EC17}"/>
    <cellStyle name="Accent5" xfId="65" xr:uid="{2D5B9693-9BAE-473E-8151-632C5DE98BB8}"/>
    <cellStyle name="Accent6" xfId="66" xr:uid="{9AD1179C-9939-48C6-B9CE-013862A31E67}"/>
    <cellStyle name="Bad" xfId="67" xr:uid="{7771C1F7-E9D0-465E-85F0-3246D4B0FC8F}"/>
    <cellStyle name="Calculation" xfId="68" xr:uid="{C89C8701-B52E-4884-8E38-60A4FD65EAF0}"/>
    <cellStyle name="Check Cell" xfId="69" xr:uid="{44F3A43D-4E70-4BA0-A5EF-DD732907D8CB}"/>
    <cellStyle name="Euro" xfId="4" xr:uid="{00000000-0005-0000-0000-000000000000}"/>
    <cellStyle name="Explanatory Text" xfId="70" xr:uid="{1816FD59-5B07-4D99-8F19-486F7647D5B3}"/>
    <cellStyle name="Good" xfId="71" xr:uid="{2FF41BCB-BD90-489C-906A-AF74FA2583D8}"/>
    <cellStyle name="Heading 1" xfId="72" xr:uid="{131D48AE-A516-4CAA-82A5-F4D1A97923AD}"/>
    <cellStyle name="Heading 2" xfId="73" xr:uid="{C984A330-1F1D-4B91-9CE5-5D4BEDC095E5}"/>
    <cellStyle name="Heading 3" xfId="74" xr:uid="{71FA53D3-8AF1-4203-BCFF-C56EC175470E}"/>
    <cellStyle name="Heading 4" xfId="75" xr:uid="{2C533EB6-4C82-423E-8C4B-3B31BD35653C}"/>
    <cellStyle name="Input" xfId="76" xr:uid="{03127D84-91D1-42B9-8728-8E1CE68565B9}"/>
    <cellStyle name="Linked Cell" xfId="77" xr:uid="{AC27EF33-811E-4B59-B3DC-4488C8D1A099}"/>
    <cellStyle name="Millares 2" xfId="5" xr:uid="{00000000-0005-0000-0000-000001000000}"/>
    <cellStyle name="Millares 2 2" xfId="6" xr:uid="{00000000-0005-0000-0000-000002000000}"/>
    <cellStyle name="Millares 2 2 2" xfId="7" xr:uid="{00000000-0005-0000-0000-000003000000}"/>
    <cellStyle name="Millares 2 2 3" xfId="8" xr:uid="{00000000-0005-0000-0000-000004000000}"/>
    <cellStyle name="Millares 2 3" xfId="9" xr:uid="{00000000-0005-0000-0000-000005000000}"/>
    <cellStyle name="Millares 3" xfId="10" xr:uid="{00000000-0005-0000-0000-000006000000}"/>
    <cellStyle name="Millares 3 2" xfId="11" xr:uid="{00000000-0005-0000-0000-000007000000}"/>
    <cellStyle name="Millares 3 3" xfId="12" xr:uid="{00000000-0005-0000-0000-000008000000}"/>
    <cellStyle name="Millares 4" xfId="13" xr:uid="{00000000-0005-0000-0000-000009000000}"/>
    <cellStyle name="Millares 4 2" xfId="14" xr:uid="{00000000-0005-0000-0000-00000A000000}"/>
    <cellStyle name="Millares 4 3" xfId="15" xr:uid="{00000000-0005-0000-0000-00000B000000}"/>
    <cellStyle name="Millares 4 3 2" xfId="16" xr:uid="{00000000-0005-0000-0000-00000C000000}"/>
    <cellStyle name="Millares 5" xfId="17" xr:uid="{00000000-0005-0000-0000-00000D000000}"/>
    <cellStyle name="Millares 5 2" xfId="18" xr:uid="{00000000-0005-0000-0000-00000E000000}"/>
    <cellStyle name="Millares 6" xfId="19" xr:uid="{00000000-0005-0000-0000-00000F000000}"/>
    <cellStyle name="Millares 7" xfId="20" xr:uid="{00000000-0005-0000-0000-000010000000}"/>
    <cellStyle name="Millares 7 2" xfId="21" xr:uid="{00000000-0005-0000-0000-000011000000}"/>
    <cellStyle name="Moneda" xfId="42" builtinId="4"/>
    <cellStyle name="Moneda 2" xfId="22" xr:uid="{00000000-0005-0000-0000-000012000000}"/>
    <cellStyle name="Moneda 2 2" xfId="23" xr:uid="{00000000-0005-0000-0000-000013000000}"/>
    <cellStyle name="Moneda 2 3" xfId="24" xr:uid="{00000000-0005-0000-0000-000014000000}"/>
    <cellStyle name="Moneda 3" xfId="25" xr:uid="{00000000-0005-0000-0000-000015000000}"/>
    <cellStyle name="Moneda 3 2" xfId="26" xr:uid="{00000000-0005-0000-0000-000016000000}"/>
    <cellStyle name="Moneda 3 3" xfId="27" xr:uid="{00000000-0005-0000-0000-000017000000}"/>
    <cellStyle name="Moneda 3 3 2" xfId="28" xr:uid="{00000000-0005-0000-0000-000018000000}"/>
    <cellStyle name="Moneda 4" xfId="29" xr:uid="{00000000-0005-0000-0000-000019000000}"/>
    <cellStyle name="Moneda 4 2" xfId="30" xr:uid="{00000000-0005-0000-0000-00001A000000}"/>
    <cellStyle name="Moneda 5" xfId="31" xr:uid="{00000000-0005-0000-0000-00001B000000}"/>
    <cellStyle name="Moneda 6" xfId="32" xr:uid="{00000000-0005-0000-0000-00001C000000}"/>
    <cellStyle name="Moneda 6 2" xfId="33" xr:uid="{00000000-0005-0000-0000-00001D000000}"/>
    <cellStyle name="Moneda 7" xfId="3" xr:uid="{00000000-0005-0000-0000-00001E000000}"/>
    <cellStyle name="Moneda 7 2" xfId="34" xr:uid="{00000000-0005-0000-0000-00001F000000}"/>
    <cellStyle name="Normal" xfId="0" builtinId="0"/>
    <cellStyle name="Normal 2" xfId="35" xr:uid="{00000000-0005-0000-0000-000021000000}"/>
    <cellStyle name="Normal 2 2" xfId="36" xr:uid="{00000000-0005-0000-0000-000022000000}"/>
    <cellStyle name="Normal 3" xfId="37" xr:uid="{00000000-0005-0000-0000-000023000000}"/>
    <cellStyle name="Normal 4" xfId="38" xr:uid="{00000000-0005-0000-0000-000024000000}"/>
    <cellStyle name="Normal 5" xfId="1" xr:uid="{00000000-0005-0000-0000-000025000000}"/>
    <cellStyle name="Normal 5 2" xfId="39" xr:uid="{00000000-0005-0000-0000-000026000000}"/>
    <cellStyle name="Normal_Hoja1" xfId="78" xr:uid="{DCF6BC15-3C35-4F44-B33D-200F761EE7AC}"/>
    <cellStyle name="Note" xfId="79" xr:uid="{74D4DBCD-D2F7-4BC6-9D0B-CB1DCFC4CF8F}"/>
    <cellStyle name="Output" xfId="80" xr:uid="{CF9B840F-79FF-46B3-A88F-599E3E398A4A}"/>
    <cellStyle name="Porcentaje 2" xfId="40" xr:uid="{00000000-0005-0000-0000-000027000000}"/>
    <cellStyle name="Porcentaje 3" xfId="2" xr:uid="{00000000-0005-0000-0000-000028000000}"/>
    <cellStyle name="Porcentaje 3 2" xfId="41" xr:uid="{00000000-0005-0000-0000-000029000000}"/>
    <cellStyle name="Title" xfId="81" xr:uid="{F5777C44-CB90-41AF-8701-18C8370FF870}"/>
    <cellStyle name="Warning Text" xfId="82" xr:uid="{1EDAB4B1-6EE1-4305-BD21-7FED836D03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A330A-B68B-47D2-BC02-9FC8B8760B0E}">
  <sheetPr codeName="Hoja1">
    <pageSetUpPr fitToPage="1"/>
  </sheetPr>
  <dimension ref="A1:L78"/>
  <sheetViews>
    <sheetView view="pageBreakPreview" zoomScale="85" zoomScaleNormal="115" zoomScaleSheetLayoutView="85" workbookViewId="0">
      <selection activeCell="F14" sqref="F14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83" t="s">
        <v>0</v>
      </c>
      <c r="B3" s="84"/>
      <c r="C3" s="84"/>
      <c r="D3" s="84"/>
      <c r="E3" s="84"/>
      <c r="F3" s="84"/>
      <c r="G3" s="84"/>
      <c r="H3" s="85"/>
    </row>
    <row r="4" spans="1:8" x14ac:dyDescent="0.25">
      <c r="A4" s="6" t="s">
        <v>1</v>
      </c>
      <c r="B4" s="7"/>
      <c r="C4" s="8"/>
      <c r="D4" s="8"/>
      <c r="E4" s="86" t="s">
        <v>2</v>
      </c>
      <c r="F4" s="86"/>
      <c r="G4" s="9"/>
      <c r="H4" s="10"/>
    </row>
    <row r="5" spans="1:8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87"/>
      <c r="C10" s="88"/>
      <c r="D10" s="88"/>
      <c r="E10" s="88"/>
      <c r="F10" s="88"/>
      <c r="G10" s="88"/>
      <c r="H10" s="20"/>
    </row>
    <row r="11" spans="1:8" ht="14.25" customHeight="1" x14ac:dyDescent="0.25">
      <c r="B11" s="88"/>
      <c r="C11" s="88"/>
      <c r="D11" s="88"/>
      <c r="E11" s="88"/>
      <c r="F11" s="88"/>
      <c r="G11" s="88"/>
      <c r="H11" s="20"/>
    </row>
    <row r="12" spans="1:8" ht="14.25" customHeight="1" x14ac:dyDescent="0.25">
      <c r="B12" s="88"/>
      <c r="C12" s="88"/>
      <c r="D12" s="88"/>
      <c r="E12" s="88"/>
      <c r="F12" s="88"/>
      <c r="G12" s="88"/>
      <c r="H12" s="20"/>
    </row>
    <row r="13" spans="1:8" ht="30" customHeight="1" x14ac:dyDescent="0.25">
      <c r="B13" s="88"/>
      <c r="C13" s="88"/>
      <c r="D13" s="88"/>
      <c r="E13" s="88"/>
      <c r="F13" s="88"/>
      <c r="G13" s="88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x14ac:dyDescent="0.25">
      <c r="A18" s="63"/>
      <c r="B18" s="57"/>
      <c r="C18" s="59"/>
      <c r="D18" s="64"/>
      <c r="E18" s="59"/>
      <c r="F18" s="62"/>
      <c r="G18" s="29">
        <f>F18*D18</f>
        <v>0</v>
      </c>
      <c r="H18" s="30" t="e">
        <f>(G18*100)/G67</f>
        <v>#DIV/0!</v>
      </c>
      <c r="J18" s="31"/>
      <c r="K18" s="31"/>
    </row>
    <row r="19" spans="1:11" x14ac:dyDescent="0.25">
      <c r="A19" s="19"/>
      <c r="B19" s="56"/>
      <c r="C19" s="59"/>
      <c r="D19" s="27"/>
      <c r="E19" s="59"/>
      <c r="F19" s="62"/>
      <c r="G19" s="29"/>
      <c r="H19" s="30" t="e">
        <f>(G19*100)/G67</f>
        <v>#DIV/0!</v>
      </c>
      <c r="J19" s="31"/>
      <c r="K19" s="31"/>
    </row>
    <row r="20" spans="1:11" x14ac:dyDescent="0.25">
      <c r="A20" s="19"/>
      <c r="B20" s="56"/>
      <c r="C20" s="60"/>
      <c r="D20" s="27"/>
      <c r="E20" s="59"/>
      <c r="F20" s="62"/>
      <c r="G20" s="29"/>
      <c r="H20" s="30" t="e">
        <f>(G20*100)/G67</f>
        <v>#DIV/0!</v>
      </c>
      <c r="J20" s="31"/>
      <c r="K20" s="31"/>
    </row>
    <row r="21" spans="1:11" x14ac:dyDescent="0.25">
      <c r="A21" s="19"/>
      <c r="B21" s="58"/>
      <c r="C21" s="59"/>
      <c r="D21" s="27"/>
      <c r="E21" s="59"/>
      <c r="F21" s="62"/>
      <c r="G21" s="29"/>
      <c r="H21" s="30" t="e">
        <f>(G21*100)/G67</f>
        <v>#DIV/0!</v>
      </c>
      <c r="J21" s="31"/>
      <c r="K21" s="31"/>
    </row>
    <row r="22" spans="1:11" x14ac:dyDescent="0.25">
      <c r="A22" s="19"/>
      <c r="B22" s="58"/>
      <c r="C22" s="59"/>
      <c r="D22" s="27"/>
      <c r="E22" s="59"/>
      <c r="F22" s="62"/>
      <c r="G22" s="29"/>
      <c r="H22" s="30" t="e">
        <f>(G22*100)/G67</f>
        <v>#DIV/0!</v>
      </c>
      <c r="J22" s="31"/>
      <c r="K22" s="31"/>
    </row>
    <row r="23" spans="1:11" x14ac:dyDescent="0.25">
      <c r="A23" s="19"/>
      <c r="B23" s="58"/>
      <c r="C23" s="60"/>
      <c r="D23" s="27"/>
      <c r="E23" s="59"/>
      <c r="F23" s="62"/>
      <c r="G23" s="29"/>
      <c r="H23" s="30" t="e">
        <f>(G23*100)/G67</f>
        <v>#DIV/0!</v>
      </c>
      <c r="J23" s="31"/>
      <c r="K23" s="31"/>
    </row>
    <row r="24" spans="1:11" x14ac:dyDescent="0.25">
      <c r="A24" s="19"/>
      <c r="B24" s="56"/>
      <c r="C24" s="60"/>
      <c r="D24" s="27"/>
      <c r="E24" s="59"/>
      <c r="F24" s="62"/>
      <c r="G24" s="29"/>
      <c r="H24" s="30" t="e">
        <f>(G24*100)/G67</f>
        <v>#DIV/0!</v>
      </c>
      <c r="J24" s="31"/>
      <c r="K24" s="31"/>
    </row>
    <row r="25" spans="1:11" x14ac:dyDescent="0.25">
      <c r="A25" s="19"/>
      <c r="B25" s="56"/>
      <c r="C25" s="60"/>
      <c r="D25" s="27"/>
      <c r="E25" s="59"/>
      <c r="F25" s="62"/>
      <c r="G25" s="29"/>
      <c r="H25" s="30" t="e">
        <f>(G25*100)/G67</f>
        <v>#DIV/0!</v>
      </c>
      <c r="J25" s="31"/>
      <c r="K25" s="31"/>
    </row>
    <row r="26" spans="1:11" x14ac:dyDescent="0.25">
      <c r="A26" s="19"/>
      <c r="B26" s="56"/>
      <c r="C26" s="59"/>
      <c r="D26" s="27"/>
      <c r="E26" s="59"/>
      <c r="F26" s="62"/>
      <c r="G26" s="29"/>
      <c r="H26" s="30" t="e">
        <f>(G26*100)/G67</f>
        <v>#DIV/0!</v>
      </c>
      <c r="J26" s="31"/>
      <c r="K26" s="31"/>
    </row>
    <row r="27" spans="1:11" x14ac:dyDescent="0.25">
      <c r="A27" s="19"/>
      <c r="B27" s="56"/>
      <c r="C27" s="60"/>
      <c r="D27" s="27"/>
      <c r="E27" s="59"/>
      <c r="F27" s="62"/>
      <c r="G27" s="29"/>
      <c r="H27" s="30" t="e">
        <f>(G27*100)/G67</f>
        <v>#DIV/0!</v>
      </c>
      <c r="J27" s="31"/>
      <c r="K27" s="31"/>
    </row>
    <row r="28" spans="1:11" x14ac:dyDescent="0.25">
      <c r="A28" s="19"/>
      <c r="B28" s="56"/>
      <c r="D28" s="27"/>
      <c r="F28" s="28"/>
      <c r="G28" s="29"/>
      <c r="H28" s="30" t="e">
        <f>(G28*100)/G67</f>
        <v>#DIV/0!</v>
      </c>
      <c r="J28" s="31"/>
      <c r="K28" s="31"/>
    </row>
    <row r="29" spans="1:11" x14ac:dyDescent="0.25">
      <c r="A29" s="19"/>
      <c r="D29" s="27"/>
      <c r="F29" s="28"/>
      <c r="G29" s="29"/>
      <c r="H29" s="30" t="e">
        <f>(G29*100)/G67</f>
        <v>#DIV/0!</v>
      </c>
      <c r="J29" s="31"/>
      <c r="K29" s="31"/>
    </row>
    <row r="30" spans="1:11" x14ac:dyDescent="0.25">
      <c r="A30" s="19"/>
      <c r="D30" s="27"/>
      <c r="F30" s="28"/>
      <c r="G30" s="29"/>
      <c r="H30" s="30" t="e">
        <f>(G30*100)/G67</f>
        <v>#DIV/0!</v>
      </c>
      <c r="J30" s="31"/>
      <c r="K30" s="31"/>
    </row>
    <row r="31" spans="1:11" x14ac:dyDescent="0.25">
      <c r="A31" s="19"/>
      <c r="D31" s="27"/>
      <c r="F31" s="28"/>
      <c r="G31" s="29"/>
      <c r="H31" s="30" t="e">
        <f>(G31*100)/G67</f>
        <v>#DIV/0!</v>
      </c>
      <c r="J31" s="31"/>
      <c r="K31" s="31"/>
    </row>
    <row r="32" spans="1:11" x14ac:dyDescent="0.25">
      <c r="A32" s="19"/>
      <c r="D32" s="27"/>
      <c r="F32" s="28"/>
      <c r="G32" s="29"/>
      <c r="H32" s="30" t="e">
        <f>(G32*100)/G67</f>
        <v>#DIV/0!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0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 t="e">
        <f>(G35*100)/G67</f>
        <v>#DIV/0!</v>
      </c>
    </row>
    <row r="36" spans="1:12" x14ac:dyDescent="0.25">
      <c r="A36" s="19"/>
      <c r="B36" s="4"/>
      <c r="D36" s="27"/>
      <c r="F36" s="28"/>
      <c r="G36" s="34"/>
      <c r="H36" s="30" t="e">
        <f>(G36*100)/G67</f>
        <v>#DIV/0!</v>
      </c>
    </row>
    <row r="37" spans="1:12" x14ac:dyDescent="0.25">
      <c r="A37" s="19"/>
      <c r="B37" s="4"/>
      <c r="D37" s="27"/>
      <c r="F37" s="28"/>
      <c r="G37" s="34"/>
      <c r="H37" s="30" t="e">
        <f>(G37*100)/G67</f>
        <v>#DIV/0!</v>
      </c>
    </row>
    <row r="38" spans="1:12" x14ac:dyDescent="0.25">
      <c r="A38" s="19"/>
      <c r="B38" s="4"/>
      <c r="D38" s="27"/>
      <c r="F38" s="28"/>
      <c r="G38" s="34"/>
      <c r="H38" s="30" t="e">
        <f>(G38*100)/G67</f>
        <v>#DIV/0!</v>
      </c>
    </row>
    <row r="39" spans="1:12" x14ac:dyDescent="0.25">
      <c r="A39" s="19"/>
      <c r="B39" s="4"/>
      <c r="D39" s="27"/>
      <c r="F39" s="28"/>
      <c r="G39" s="34"/>
      <c r="H39" s="30" t="e">
        <f>(G39*100)/G67</f>
        <v>#DIV/0!</v>
      </c>
    </row>
    <row r="40" spans="1:12" x14ac:dyDescent="0.25">
      <c r="A40" s="19"/>
      <c r="B40" s="4"/>
      <c r="D40" s="27"/>
      <c r="F40" s="28"/>
      <c r="G40" s="34"/>
      <c r="H40" s="30" t="e">
        <f>(G40*100)/G67</f>
        <v>#DIV/0!</v>
      </c>
    </row>
    <row r="41" spans="1:12" x14ac:dyDescent="0.25">
      <c r="B41" s="19" t="s">
        <v>22</v>
      </c>
      <c r="D41" s="27"/>
      <c r="F41" s="28"/>
      <c r="G41" s="32">
        <f>SUM(G36:G40)</f>
        <v>0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D44" s="27"/>
      <c r="F44" s="28"/>
      <c r="G44" s="31"/>
      <c r="H44" s="30" t="e">
        <f>(G44*100)/G67</f>
        <v>#DIV/0!</v>
      </c>
    </row>
    <row r="45" spans="1:12" x14ac:dyDescent="0.25">
      <c r="A45" s="19"/>
      <c r="D45" s="27"/>
      <c r="F45" s="28"/>
      <c r="G45" s="31"/>
      <c r="H45" s="30" t="e">
        <f>(G45*100)/G67</f>
        <v>#DIV/0!</v>
      </c>
    </row>
    <row r="46" spans="1:12" x14ac:dyDescent="0.25">
      <c r="A46" s="19"/>
      <c r="D46" s="27"/>
      <c r="F46" s="28"/>
      <c r="G46" s="31"/>
      <c r="H46" s="30" t="e">
        <f>(G46*100)/G67</f>
        <v>#DIV/0!</v>
      </c>
    </row>
    <row r="47" spans="1:12" x14ac:dyDescent="0.25">
      <c r="A47" s="19"/>
      <c r="D47" s="27"/>
      <c r="F47" s="28"/>
      <c r="G47" s="31"/>
      <c r="H47" s="30" t="e">
        <f>(G47*100)/G67</f>
        <v>#DIV/0!</v>
      </c>
    </row>
    <row r="48" spans="1:12" x14ac:dyDescent="0.25">
      <c r="A48" s="19"/>
      <c r="D48" s="27"/>
      <c r="F48" s="28"/>
      <c r="G48" s="31"/>
      <c r="H48" s="30" t="e">
        <f>(G48*100)/G67</f>
        <v>#DIV/0!</v>
      </c>
    </row>
    <row r="49" spans="1:8" x14ac:dyDescent="0.25">
      <c r="A49" s="19"/>
      <c r="D49" s="27"/>
      <c r="F49" s="28"/>
      <c r="G49" s="31"/>
      <c r="H49" s="30" t="e">
        <f>(G49*100)/G67</f>
        <v>#DIV/0!</v>
      </c>
    </row>
    <row r="50" spans="1:8" x14ac:dyDescent="0.25">
      <c r="A50" s="19"/>
      <c r="D50" s="27"/>
      <c r="F50" s="28"/>
      <c r="G50" s="31"/>
      <c r="H50" s="30" t="e">
        <f>(G50*100)/G67</f>
        <v>#DIV/0!</v>
      </c>
    </row>
    <row r="51" spans="1:8" x14ac:dyDescent="0.25">
      <c r="A51" s="19"/>
      <c r="D51" s="27"/>
      <c r="F51" s="28"/>
      <c r="G51" s="31"/>
      <c r="H51" s="30" t="e">
        <f>(G51*100)/G67</f>
        <v>#DIV/0!</v>
      </c>
    </row>
    <row r="52" spans="1:8" x14ac:dyDescent="0.25">
      <c r="A52" s="19"/>
      <c r="D52" s="27"/>
      <c r="F52" s="28"/>
      <c r="G52" s="31"/>
      <c r="H52" s="30" t="e">
        <f>(G52*100)/G67</f>
        <v>#DIV/0!</v>
      </c>
    </row>
    <row r="53" spans="1:8" x14ac:dyDescent="0.25">
      <c r="A53" s="19"/>
      <c r="D53" s="27"/>
      <c r="F53" s="28"/>
      <c r="G53" s="31"/>
      <c r="H53" s="30" t="e">
        <f>(G53*100)/G67</f>
        <v>#DIV/0!</v>
      </c>
    </row>
    <row r="54" spans="1:8" x14ac:dyDescent="0.25">
      <c r="A54" s="19"/>
      <c r="D54" s="27"/>
      <c r="F54" s="28"/>
      <c r="G54" s="31"/>
      <c r="H54" s="30" t="e">
        <f>(G54*100)/G67</f>
        <v>#DIV/0!</v>
      </c>
    </row>
    <row r="55" spans="1:8" x14ac:dyDescent="0.25">
      <c r="A55" s="19"/>
      <c r="D55" s="27"/>
      <c r="F55" s="28"/>
      <c r="G55" s="31"/>
      <c r="H55" s="30" t="e">
        <f>(G55*100)/G67</f>
        <v>#DIV/0!</v>
      </c>
    </row>
    <row r="56" spans="1:8" x14ac:dyDescent="0.25">
      <c r="A56" s="19"/>
      <c r="D56" s="27"/>
      <c r="F56" s="28"/>
      <c r="G56" s="31"/>
      <c r="H56" s="30" t="e">
        <f>(G56*100)/G67</f>
        <v>#DIV/0!</v>
      </c>
    </row>
    <row r="57" spans="1:8" x14ac:dyDescent="0.25">
      <c r="B57" s="19" t="s">
        <v>24</v>
      </c>
      <c r="D57" s="27"/>
      <c r="F57" s="28"/>
      <c r="G57" s="32">
        <f>SUM(G44:G56)</f>
        <v>0</v>
      </c>
      <c r="H57" s="30"/>
    </row>
    <row r="58" spans="1:8" x14ac:dyDescent="0.25">
      <c r="B58" s="19"/>
      <c r="D58" s="27"/>
      <c r="F58" s="28"/>
      <c r="G58" s="33"/>
      <c r="H58" s="30"/>
    </row>
    <row r="59" spans="1:8" x14ac:dyDescent="0.25">
      <c r="A59" s="19" t="s">
        <v>25</v>
      </c>
      <c r="B59" s="4"/>
      <c r="D59" s="27"/>
      <c r="F59" s="28"/>
      <c r="G59" s="33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0</v>
      </c>
      <c r="F60" s="28">
        <v>0.05</v>
      </c>
      <c r="G60" s="33">
        <f t="shared" ref="G60:G61" si="0">D60*F60</f>
        <v>0</v>
      </c>
      <c r="H60" s="30" t="e">
        <f>(G60*100)/G67</f>
        <v>#DIV/0!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0</v>
      </c>
      <c r="F61" s="28">
        <v>0.05</v>
      </c>
      <c r="G61" s="33">
        <f t="shared" si="0"/>
        <v>0</v>
      </c>
      <c r="H61" s="30" t="e">
        <f>(G61*100)/G67</f>
        <v>#DIV/0!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0</v>
      </c>
      <c r="F62" s="28">
        <v>0.05</v>
      </c>
      <c r="G62" s="33">
        <f>D62*F62</f>
        <v>0</v>
      </c>
      <c r="H62" s="30" t="e">
        <f>(G62*100)/G67</f>
        <v>#DIV/0!</v>
      </c>
    </row>
    <row r="63" spans="1:8" x14ac:dyDescent="0.25">
      <c r="C63" s="35"/>
      <c r="D63" s="27"/>
      <c r="F63" s="28"/>
      <c r="G63" s="32">
        <f>SUM(G60:G62)</f>
        <v>0</v>
      </c>
      <c r="H63" s="30"/>
    </row>
    <row r="64" spans="1:8" x14ac:dyDescent="0.25">
      <c r="C64" s="35"/>
      <c r="D64" s="27"/>
      <c r="F64" s="28"/>
      <c r="G64" s="33"/>
      <c r="H64" s="30"/>
    </row>
    <row r="65" spans="1:11" x14ac:dyDescent="0.25">
      <c r="A65" s="19" t="s">
        <v>28</v>
      </c>
      <c r="C65" s="35">
        <v>0.1</v>
      </c>
      <c r="D65" s="27"/>
      <c r="F65" s="36"/>
      <c r="G65" s="37">
        <f>(G63+G57+G41+G33)*C65</f>
        <v>0</v>
      </c>
      <c r="H65" s="30" t="e">
        <f>(G65*100)/G67</f>
        <v>#DIV/0!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8"/>
      <c r="B67" s="39" t="s">
        <v>30</v>
      </c>
      <c r="C67" s="40"/>
      <c r="D67" s="41"/>
      <c r="E67" s="40"/>
      <c r="F67" s="42"/>
      <c r="G67" s="43">
        <f>SUM(G33+G41+G57+G63+G65)</f>
        <v>0</v>
      </c>
      <c r="H67" s="44" t="e">
        <f>SUM(H17:H65)</f>
        <v>#DIV/0!</v>
      </c>
    </row>
    <row r="68" spans="1:11" ht="15.75" thickTop="1" x14ac:dyDescent="0.25">
      <c r="B68" s="19" t="s">
        <v>31</v>
      </c>
      <c r="C68" s="35">
        <v>0.16</v>
      </c>
      <c r="D68" s="27"/>
      <c r="F68" s="28"/>
      <c r="G68" s="33">
        <f>G67*C68</f>
        <v>0</v>
      </c>
      <c r="H68" s="30"/>
    </row>
    <row r="69" spans="1:11" ht="15.75" thickBot="1" x14ac:dyDescent="0.3">
      <c r="A69" s="45"/>
      <c r="B69" s="46" t="s">
        <v>32</v>
      </c>
      <c r="C69" s="47"/>
      <c r="D69" s="48"/>
      <c r="E69" s="45"/>
      <c r="F69" s="49" t="s">
        <v>33</v>
      </c>
      <c r="G69" s="50">
        <f>SUM(G67:G68)</f>
        <v>0</v>
      </c>
      <c r="H69" s="51"/>
      <c r="I69" s="31"/>
    </row>
    <row r="70" spans="1:11" ht="15.75" thickTop="1" x14ac:dyDescent="0.25"/>
    <row r="72" spans="1:11" x14ac:dyDescent="0.25">
      <c r="C72" s="52"/>
      <c r="H72" s="53"/>
      <c r="J72" s="31"/>
    </row>
    <row r="73" spans="1:11" x14ac:dyDescent="0.25">
      <c r="K73" s="31"/>
    </row>
    <row r="74" spans="1:11" x14ac:dyDescent="0.25">
      <c r="C74" s="2"/>
      <c r="H74" s="53"/>
    </row>
    <row r="76" spans="1:11" x14ac:dyDescent="0.25">
      <c r="C76" s="31"/>
      <c r="D76" s="54"/>
    </row>
    <row r="77" spans="1:11" x14ac:dyDescent="0.25">
      <c r="D77" s="55"/>
    </row>
    <row r="78" spans="1:11" x14ac:dyDescent="0.25">
      <c r="C78" s="31"/>
      <c r="D78" s="54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56258-58AA-43B6-A715-82A20D77D34B}">
  <sheetPr codeName="Hoja9">
    <pageSetUpPr fitToPage="1"/>
  </sheetPr>
  <dimension ref="A1:M78"/>
  <sheetViews>
    <sheetView view="pageBreakPreview" zoomScale="85" zoomScaleNormal="115" zoomScaleSheetLayoutView="85" workbookViewId="0">
      <selection activeCell="C66" sqref="C66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13" x14ac:dyDescent="0.25">
      <c r="H1" s="2"/>
    </row>
    <row r="2" spans="1:13" ht="15.75" thickBot="1" x14ac:dyDescent="0.3">
      <c r="A2" s="3"/>
      <c r="B2" s="4"/>
      <c r="C2" s="4"/>
      <c r="D2" s="4"/>
      <c r="E2" s="4"/>
      <c r="F2" s="4"/>
      <c r="G2" s="4"/>
      <c r="H2" s="5"/>
    </row>
    <row r="3" spans="1:13" ht="16.5" thickTop="1" x14ac:dyDescent="0.25">
      <c r="A3" s="83" t="s">
        <v>0</v>
      </c>
      <c r="B3" s="84"/>
      <c r="C3" s="84"/>
      <c r="D3" s="84"/>
      <c r="E3" s="84"/>
      <c r="F3" s="84"/>
      <c r="G3" s="84"/>
      <c r="H3" s="85"/>
    </row>
    <row r="4" spans="1:13" x14ac:dyDescent="0.25">
      <c r="A4" s="6" t="s">
        <v>1</v>
      </c>
      <c r="B4" s="7"/>
      <c r="C4" s="8"/>
      <c r="D4" s="8"/>
      <c r="E4" s="86" t="s">
        <v>2</v>
      </c>
      <c r="F4" s="86"/>
      <c r="G4" s="9"/>
      <c r="H4" s="10"/>
    </row>
    <row r="5" spans="1:13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13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13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13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13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13" ht="14.25" customHeight="1" x14ac:dyDescent="0.25">
      <c r="A10" s="19" t="s">
        <v>9</v>
      </c>
      <c r="B10" s="87" t="s">
        <v>132</v>
      </c>
      <c r="C10" s="88"/>
      <c r="D10" s="88"/>
      <c r="E10" s="88"/>
      <c r="F10" s="88"/>
      <c r="G10" s="88"/>
      <c r="H10" s="20"/>
    </row>
    <row r="11" spans="1:13" ht="14.25" customHeight="1" x14ac:dyDescent="0.25">
      <c r="B11" s="88"/>
      <c r="C11" s="88"/>
      <c r="D11" s="88"/>
      <c r="E11" s="88"/>
      <c r="F11" s="88"/>
      <c r="G11" s="88"/>
      <c r="H11" s="20"/>
    </row>
    <row r="12" spans="1:13" ht="14.25" customHeight="1" x14ac:dyDescent="0.25">
      <c r="B12" s="88"/>
      <c r="C12" s="88"/>
      <c r="D12" s="88"/>
      <c r="E12" s="88"/>
      <c r="F12" s="88"/>
      <c r="G12" s="88"/>
      <c r="H12" s="20"/>
    </row>
    <row r="13" spans="1:13" ht="30" customHeight="1" x14ac:dyDescent="0.25">
      <c r="B13" s="88"/>
      <c r="C13" s="88"/>
      <c r="D13" s="88"/>
      <c r="E13" s="88"/>
      <c r="F13" s="88"/>
      <c r="G13" s="88"/>
      <c r="H13" s="20"/>
    </row>
    <row r="14" spans="1:13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13" x14ac:dyDescent="0.25">
      <c r="A15" s="23"/>
      <c r="B15" s="4"/>
      <c r="C15" s="24"/>
      <c r="D15" s="24"/>
      <c r="E15" s="24"/>
      <c r="F15" s="24"/>
      <c r="G15" s="24"/>
      <c r="H15" s="24"/>
    </row>
    <row r="16" spans="1:13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  <c r="M16" s="56"/>
    </row>
    <row r="17" spans="1:11" x14ac:dyDescent="0.25">
      <c r="A17" s="19" t="s">
        <v>19</v>
      </c>
      <c r="D17" s="27"/>
      <c r="F17" s="28"/>
      <c r="H17" s="2"/>
    </row>
    <row r="18" spans="1:11" x14ac:dyDescent="0.25">
      <c r="A18" s="63"/>
      <c r="B18" s="57" t="s">
        <v>114</v>
      </c>
      <c r="C18" s="59" t="s">
        <v>78</v>
      </c>
      <c r="D18" s="64">
        <v>2332</v>
      </c>
      <c r="E18" s="59" t="s">
        <v>40</v>
      </c>
      <c r="F18" s="62">
        <v>1</v>
      </c>
      <c r="G18" s="67">
        <f>D18*F18</f>
        <v>2332</v>
      </c>
      <c r="H18" s="30">
        <f>(G18*100)/G67</f>
        <v>87.480478745547941</v>
      </c>
      <c r="J18" s="31"/>
      <c r="K18" s="31"/>
    </row>
    <row r="19" spans="1:11" x14ac:dyDescent="0.25">
      <c r="A19" s="19"/>
      <c r="B19" s="56"/>
      <c r="C19" s="59"/>
      <c r="D19" s="64"/>
      <c r="E19" s="59"/>
      <c r="F19" s="65"/>
      <c r="G19" s="67"/>
      <c r="H19" s="30">
        <f>(G19*100)/G67</f>
        <v>0</v>
      </c>
      <c r="J19" s="31"/>
      <c r="K19" s="31"/>
    </row>
    <row r="20" spans="1:11" x14ac:dyDescent="0.25">
      <c r="A20" s="19"/>
      <c r="B20" s="56"/>
      <c r="C20" s="59"/>
      <c r="D20" s="64"/>
      <c r="E20" s="59"/>
      <c r="F20" s="62"/>
      <c r="G20" s="67"/>
      <c r="H20" s="30">
        <f>(G20*100)/G67</f>
        <v>0</v>
      </c>
      <c r="J20" s="31"/>
      <c r="K20" s="31"/>
    </row>
    <row r="21" spans="1:11" x14ac:dyDescent="0.25">
      <c r="A21" s="19"/>
      <c r="B21" s="58"/>
      <c r="C21" s="59"/>
      <c r="D21" s="64"/>
      <c r="E21" s="59"/>
      <c r="F21" s="62"/>
      <c r="G21" s="67"/>
      <c r="H21" s="30">
        <f>(G21*100)/G67</f>
        <v>0</v>
      </c>
      <c r="J21" s="31"/>
      <c r="K21" s="31"/>
    </row>
    <row r="22" spans="1:11" x14ac:dyDescent="0.25">
      <c r="A22" s="19"/>
      <c r="B22" s="58"/>
      <c r="C22" s="59"/>
      <c r="D22" s="27"/>
      <c r="E22" s="59"/>
      <c r="F22" s="62"/>
      <c r="G22" s="29"/>
      <c r="H22" s="30">
        <f>(G22*100)/G67</f>
        <v>0</v>
      </c>
      <c r="J22" s="31"/>
      <c r="K22" s="31"/>
    </row>
    <row r="23" spans="1:11" x14ac:dyDescent="0.25">
      <c r="A23" s="19"/>
      <c r="B23" s="58"/>
      <c r="C23" s="60"/>
      <c r="D23" s="27"/>
      <c r="E23" s="59"/>
      <c r="F23" s="62"/>
      <c r="G23" s="29"/>
      <c r="H23" s="30">
        <f>(G23*100)/G67</f>
        <v>0</v>
      </c>
      <c r="J23" s="31"/>
      <c r="K23" s="31"/>
    </row>
    <row r="24" spans="1:11" x14ac:dyDescent="0.25">
      <c r="A24" s="19"/>
      <c r="B24" s="56"/>
      <c r="C24" s="60"/>
      <c r="D24" s="27"/>
      <c r="E24" s="59"/>
      <c r="F24" s="62"/>
      <c r="G24" s="29"/>
      <c r="H24" s="30">
        <f>(G24*100)/G67</f>
        <v>0</v>
      </c>
      <c r="J24" s="31"/>
      <c r="K24" s="31"/>
    </row>
    <row r="25" spans="1:11" x14ac:dyDescent="0.25">
      <c r="A25" s="19"/>
      <c r="B25" s="56"/>
      <c r="C25" s="60"/>
      <c r="D25" s="27"/>
      <c r="E25" s="59"/>
      <c r="F25" s="62"/>
      <c r="G25" s="29"/>
      <c r="H25" s="30">
        <f>(G25*100)/G67</f>
        <v>0</v>
      </c>
      <c r="J25" s="31"/>
      <c r="K25" s="31"/>
    </row>
    <row r="26" spans="1:11" x14ac:dyDescent="0.25">
      <c r="A26" s="19"/>
      <c r="B26" s="56"/>
      <c r="C26" s="59"/>
      <c r="D26" s="27"/>
      <c r="E26" s="59"/>
      <c r="F26" s="62"/>
      <c r="G26" s="29"/>
      <c r="H26" s="30">
        <f>(G26*100)/G67</f>
        <v>0</v>
      </c>
      <c r="J26" s="31"/>
      <c r="K26" s="31"/>
    </row>
    <row r="27" spans="1:11" x14ac:dyDescent="0.25">
      <c r="A27" s="19"/>
      <c r="B27" s="56"/>
      <c r="C27" s="60"/>
      <c r="D27" s="27"/>
      <c r="E27" s="59"/>
      <c r="F27" s="62"/>
      <c r="G27" s="29"/>
      <c r="H27" s="30">
        <f>(G27*100)/G67</f>
        <v>0</v>
      </c>
      <c r="J27" s="31"/>
      <c r="K27" s="31"/>
    </row>
    <row r="28" spans="1:11" x14ac:dyDescent="0.25">
      <c r="A28" s="19"/>
      <c r="B28" s="56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2332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>
        <f>(G35*100)/G67</f>
        <v>0</v>
      </c>
    </row>
    <row r="36" spans="1:12" x14ac:dyDescent="0.25">
      <c r="A36" s="19"/>
      <c r="B36" s="4" t="s">
        <v>126</v>
      </c>
      <c r="C36" s="56" t="s">
        <v>43</v>
      </c>
      <c r="D36" s="27">
        <v>2126.66</v>
      </c>
      <c r="E36" s="59" t="s">
        <v>47</v>
      </c>
      <c r="F36" s="62">
        <v>36</v>
      </c>
      <c r="G36" s="34">
        <f>D36/F36</f>
        <v>59.073888888888888</v>
      </c>
      <c r="H36" s="30">
        <f>(G36*100)/G67</f>
        <v>2.2160429165357223</v>
      </c>
    </row>
    <row r="37" spans="1:12" x14ac:dyDescent="0.25">
      <c r="A37" s="19"/>
      <c r="B37" s="4"/>
      <c r="D37" s="27"/>
      <c r="F37" s="28"/>
      <c r="G37" s="34"/>
      <c r="H37" s="30">
        <f>(G37*100)/G67</f>
        <v>0</v>
      </c>
    </row>
    <row r="38" spans="1:12" x14ac:dyDescent="0.25">
      <c r="A38" s="19"/>
      <c r="B38" s="4"/>
      <c r="D38" s="27"/>
      <c r="F38" s="28"/>
      <c r="G38" s="34"/>
      <c r="H38" s="30">
        <f>(G38*100)/G67</f>
        <v>0</v>
      </c>
    </row>
    <row r="39" spans="1:12" x14ac:dyDescent="0.25">
      <c r="A39" s="19"/>
      <c r="B39" s="4"/>
      <c r="D39" s="27"/>
      <c r="F39" s="28"/>
      <c r="G39" s="34"/>
      <c r="H39" s="30">
        <f>(G39*100)/G67</f>
        <v>0</v>
      </c>
    </row>
    <row r="40" spans="1:12" x14ac:dyDescent="0.25">
      <c r="A40" s="19"/>
      <c r="B40" s="4"/>
      <c r="D40" s="27"/>
      <c r="F40" s="28"/>
      <c r="G40" s="34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2">
        <f>SUM(G36:G40)</f>
        <v>59.073888888888888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ht="30" x14ac:dyDescent="0.25">
      <c r="A44" s="19"/>
      <c r="B44" s="58" t="s">
        <v>120</v>
      </c>
      <c r="C44" s="56" t="s">
        <v>78</v>
      </c>
      <c r="D44" s="27">
        <v>210</v>
      </c>
      <c r="E44" s="59" t="s">
        <v>40</v>
      </c>
      <c r="F44" s="62">
        <v>1</v>
      </c>
      <c r="G44" s="31">
        <f>D44*F44</f>
        <v>210</v>
      </c>
      <c r="H44" s="30">
        <f>(G44*100)/G67</f>
        <v>7.8777446554738706</v>
      </c>
    </row>
    <row r="45" spans="1:12" x14ac:dyDescent="0.25">
      <c r="A45" s="19"/>
      <c r="B45" s="56" t="s">
        <v>121</v>
      </c>
      <c r="C45" s="56" t="s">
        <v>102</v>
      </c>
      <c r="D45" s="27">
        <v>123.42</v>
      </c>
      <c r="E45" s="59" t="s">
        <v>40</v>
      </c>
      <c r="F45" s="62">
        <v>0.5</v>
      </c>
      <c r="G45" s="31">
        <f>D45*F45</f>
        <v>61.71</v>
      </c>
      <c r="H45" s="30">
        <f>(G45*100)/G67</f>
        <v>2.3149315366156786</v>
      </c>
    </row>
    <row r="46" spans="1:12" x14ac:dyDescent="0.25">
      <c r="A46" s="19"/>
      <c r="B46" s="56" t="s">
        <v>41</v>
      </c>
      <c r="C46" s="56" t="s">
        <v>46</v>
      </c>
      <c r="D46" s="27">
        <f>G41</f>
        <v>59.073888888888888</v>
      </c>
      <c r="E46" s="59" t="s">
        <v>40</v>
      </c>
      <c r="F46" s="62">
        <v>0.02</v>
      </c>
      <c r="G46" s="31">
        <f>D46*F46</f>
        <v>1.1814777777777778</v>
      </c>
      <c r="H46" s="30">
        <f>(G46*100)/G67</f>
        <v>4.4320858330714454E-2</v>
      </c>
    </row>
    <row r="47" spans="1:12" x14ac:dyDescent="0.25">
      <c r="A47" s="19"/>
      <c r="B47" s="56" t="s">
        <v>45</v>
      </c>
      <c r="C47" s="56" t="s">
        <v>46</v>
      </c>
      <c r="D47" s="27">
        <f>G41</f>
        <v>59.073888888888888</v>
      </c>
      <c r="E47" s="59" t="s">
        <v>40</v>
      </c>
      <c r="F47" s="62">
        <v>0.03</v>
      </c>
      <c r="G47" s="31">
        <f>D47*F47</f>
        <v>1.7722166666666666</v>
      </c>
      <c r="H47" s="30">
        <f>(G47*100)/G67</f>
        <v>6.648128749607167E-2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2">
        <f>SUM(G44:G56)</f>
        <v>274.66369444444445</v>
      </c>
      <c r="H57" s="30"/>
    </row>
    <row r="58" spans="1:8" x14ac:dyDescent="0.25">
      <c r="B58" s="19"/>
      <c r="D58" s="27"/>
      <c r="F58" s="28"/>
      <c r="G58" s="33"/>
      <c r="H58" s="30"/>
    </row>
    <row r="59" spans="1:8" x14ac:dyDescent="0.25">
      <c r="A59" s="19" t="s">
        <v>25</v>
      </c>
      <c r="B59" s="4"/>
      <c r="D59" s="27"/>
      <c r="F59" s="28"/>
      <c r="G59" s="33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2665.7375833333335</v>
      </c>
      <c r="F60" s="28">
        <v>0</v>
      </c>
      <c r="G60" s="33">
        <f t="shared" ref="G60:G61" si="0">D60*F60</f>
        <v>0</v>
      </c>
      <c r="H60" s="30">
        <f>(G60*100)/G67</f>
        <v>0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2665.7375833333335</v>
      </c>
      <c r="F61" s="28">
        <v>0</v>
      </c>
      <c r="G61" s="33">
        <f t="shared" si="0"/>
        <v>0</v>
      </c>
      <c r="H61" s="30">
        <f>(G61*100)/G67</f>
        <v>0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2665.7375833333335</v>
      </c>
      <c r="F62" s="28">
        <v>0</v>
      </c>
      <c r="G62" s="33">
        <f>D62*F62</f>
        <v>0</v>
      </c>
      <c r="H62" s="30">
        <f>(G62*100)/G67</f>
        <v>0</v>
      </c>
    </row>
    <row r="63" spans="1:8" x14ac:dyDescent="0.25">
      <c r="C63" s="35"/>
      <c r="D63" s="27"/>
      <c r="F63" s="28"/>
      <c r="G63" s="32">
        <f>SUM(G60:G62)</f>
        <v>0</v>
      </c>
      <c r="H63" s="30"/>
    </row>
    <row r="64" spans="1:8" x14ac:dyDescent="0.25">
      <c r="C64" s="35"/>
      <c r="D64" s="27"/>
      <c r="F64" s="28"/>
      <c r="G64" s="33"/>
      <c r="H64" s="30"/>
    </row>
    <row r="65" spans="1:11" x14ac:dyDescent="0.25">
      <c r="A65" s="19" t="s">
        <v>28</v>
      </c>
      <c r="C65" s="35">
        <v>0</v>
      </c>
      <c r="D65" s="27"/>
      <c r="F65" s="36"/>
      <c r="G65" s="37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8"/>
      <c r="B67" s="39" t="s">
        <v>30</v>
      </c>
      <c r="C67" s="40"/>
      <c r="D67" s="41"/>
      <c r="E67" s="40"/>
      <c r="F67" s="42"/>
      <c r="G67" s="43">
        <f>SUM(G33+G41+G57+G63+G65)</f>
        <v>2665.7375833333335</v>
      </c>
      <c r="H67" s="44">
        <f>SUM(H17:H65)</f>
        <v>100.00000000000001</v>
      </c>
    </row>
    <row r="68" spans="1:11" ht="15.75" thickTop="1" x14ac:dyDescent="0.25">
      <c r="B68" s="19" t="s">
        <v>31</v>
      </c>
      <c r="C68" s="35">
        <v>0.16</v>
      </c>
      <c r="D68" s="27"/>
      <c r="F68" s="28"/>
      <c r="G68" s="33">
        <f>G67*C68</f>
        <v>426.51801333333339</v>
      </c>
      <c r="H68" s="30"/>
    </row>
    <row r="69" spans="1:11" ht="15.75" thickBot="1" x14ac:dyDescent="0.3">
      <c r="A69" s="45"/>
      <c r="B69" s="46" t="s">
        <v>32</v>
      </c>
      <c r="C69" s="47"/>
      <c r="D69" s="48"/>
      <c r="E69" s="45"/>
      <c r="F69" s="49" t="s">
        <v>33</v>
      </c>
      <c r="G69" s="50">
        <f>SUM(G67:G68)</f>
        <v>3092.2555966666669</v>
      </c>
      <c r="H69" s="51"/>
      <c r="I69" s="31"/>
    </row>
    <row r="70" spans="1:11" ht="15.75" thickTop="1" x14ac:dyDescent="0.25"/>
    <row r="72" spans="1:11" x14ac:dyDescent="0.25">
      <c r="C72" s="52"/>
      <c r="H72" s="53"/>
      <c r="J72" s="31"/>
    </row>
    <row r="73" spans="1:11" x14ac:dyDescent="0.25">
      <c r="K73" s="31"/>
    </row>
    <row r="74" spans="1:11" x14ac:dyDescent="0.25">
      <c r="C74" s="2"/>
      <c r="H74" s="53"/>
    </row>
    <row r="76" spans="1:11" x14ac:dyDescent="0.25">
      <c r="C76" s="31"/>
      <c r="D76" s="54"/>
    </row>
    <row r="77" spans="1:11" x14ac:dyDescent="0.25">
      <c r="D77" s="55"/>
    </row>
    <row r="78" spans="1:11" x14ac:dyDescent="0.25">
      <c r="C78" s="31"/>
      <c r="D78" s="54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E9327-43FA-42F7-9144-0FBDBA23E91C}">
  <sheetPr codeName="Hoja10">
    <pageSetUpPr fitToPage="1"/>
  </sheetPr>
  <dimension ref="A1:L78"/>
  <sheetViews>
    <sheetView view="pageBreakPreview" topLeftCell="A3" zoomScale="85" zoomScaleNormal="115" zoomScaleSheetLayoutView="85" workbookViewId="0">
      <selection activeCell="B28" sqref="B28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83" t="s">
        <v>0</v>
      </c>
      <c r="B3" s="84"/>
      <c r="C3" s="84"/>
      <c r="D3" s="84"/>
      <c r="E3" s="84"/>
      <c r="F3" s="84"/>
      <c r="G3" s="84"/>
      <c r="H3" s="85"/>
    </row>
    <row r="4" spans="1:8" x14ac:dyDescent="0.25">
      <c r="A4" s="6" t="s">
        <v>1</v>
      </c>
      <c r="B4" s="7"/>
      <c r="C4" s="8"/>
      <c r="D4" s="8"/>
      <c r="E4" s="86" t="s">
        <v>2</v>
      </c>
      <c r="F4" s="86"/>
      <c r="G4" s="9"/>
      <c r="H4" s="10"/>
    </row>
    <row r="5" spans="1:8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87" t="s">
        <v>98</v>
      </c>
      <c r="C10" s="88"/>
      <c r="D10" s="88"/>
      <c r="E10" s="88"/>
      <c r="F10" s="88"/>
      <c r="G10" s="88"/>
      <c r="H10" s="20"/>
    </row>
    <row r="11" spans="1:8" ht="14.25" customHeight="1" x14ac:dyDescent="0.25">
      <c r="B11" s="88"/>
      <c r="C11" s="88"/>
      <c r="D11" s="88"/>
      <c r="E11" s="88"/>
      <c r="F11" s="88"/>
      <c r="G11" s="88"/>
      <c r="H11" s="20"/>
    </row>
    <row r="12" spans="1:8" ht="14.25" customHeight="1" x14ac:dyDescent="0.25">
      <c r="B12" s="88"/>
      <c r="C12" s="88"/>
      <c r="D12" s="88"/>
      <c r="E12" s="88"/>
      <c r="F12" s="88"/>
      <c r="G12" s="88"/>
      <c r="H12" s="20"/>
    </row>
    <row r="13" spans="1:8" ht="30" customHeight="1" x14ac:dyDescent="0.25">
      <c r="B13" s="88"/>
      <c r="C13" s="88"/>
      <c r="D13" s="88"/>
      <c r="E13" s="88"/>
      <c r="F13" s="88"/>
      <c r="G13" s="88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ht="30" x14ac:dyDescent="0.25">
      <c r="A18" s="63"/>
      <c r="B18" s="57" t="s">
        <v>137</v>
      </c>
      <c r="C18" s="59" t="s">
        <v>59</v>
      </c>
      <c r="D18" s="64">
        <v>35.344999999999999</v>
      </c>
      <c r="E18" s="59" t="s">
        <v>40</v>
      </c>
      <c r="F18" s="62">
        <v>1</v>
      </c>
      <c r="G18" s="29">
        <f>D18*F18</f>
        <v>35.344999999999999</v>
      </c>
      <c r="H18" s="30">
        <f>(G18*100)/G67</f>
        <v>77.809428363927779</v>
      </c>
      <c r="J18" s="31"/>
      <c r="K18" s="31"/>
    </row>
    <row r="19" spans="1:11" x14ac:dyDescent="0.25">
      <c r="A19" s="19"/>
      <c r="B19" s="56" t="s">
        <v>60</v>
      </c>
      <c r="C19" s="59" t="s">
        <v>59</v>
      </c>
      <c r="D19" s="68">
        <v>46.56</v>
      </c>
      <c r="E19" s="59" t="s">
        <v>40</v>
      </c>
      <c r="F19" s="62">
        <v>0.04</v>
      </c>
      <c r="G19" s="29">
        <f>D19*F19</f>
        <v>1.8624000000000001</v>
      </c>
      <c r="H19" s="30">
        <f>(G19*100)/G67</f>
        <v>4.0999371731497831</v>
      </c>
      <c r="J19" s="31"/>
      <c r="K19" s="31"/>
    </row>
    <row r="20" spans="1:11" x14ac:dyDescent="0.25">
      <c r="A20" s="19"/>
      <c r="B20" s="56"/>
      <c r="C20" s="60"/>
      <c r="D20" s="27"/>
      <c r="E20" s="59"/>
      <c r="F20" s="62"/>
      <c r="G20" s="29"/>
      <c r="H20" s="30">
        <f>(G20*100)/G67</f>
        <v>0</v>
      </c>
      <c r="J20" s="31"/>
      <c r="K20" s="31"/>
    </row>
    <row r="21" spans="1:11" x14ac:dyDescent="0.25">
      <c r="A21" s="19"/>
      <c r="B21" s="58"/>
      <c r="C21" s="59"/>
      <c r="D21" s="27"/>
      <c r="E21" s="59"/>
      <c r="F21" s="62"/>
      <c r="G21" s="29"/>
      <c r="H21" s="30">
        <f>(G21*100)/G67</f>
        <v>0</v>
      </c>
      <c r="J21" s="31"/>
      <c r="K21" s="31"/>
    </row>
    <row r="22" spans="1:11" x14ac:dyDescent="0.25">
      <c r="A22" s="19"/>
      <c r="B22" s="58"/>
      <c r="C22" s="59"/>
      <c r="D22" s="27"/>
      <c r="E22" s="59"/>
      <c r="F22" s="62"/>
      <c r="G22" s="29"/>
      <c r="H22" s="30">
        <f>(G22*100)/G67</f>
        <v>0</v>
      </c>
      <c r="J22" s="31"/>
      <c r="K22" s="31"/>
    </row>
    <row r="23" spans="1:11" x14ac:dyDescent="0.25">
      <c r="A23" s="19"/>
      <c r="B23" s="58"/>
      <c r="C23" s="60"/>
      <c r="D23" s="27"/>
      <c r="E23" s="59"/>
      <c r="F23" s="62"/>
      <c r="G23" s="29"/>
      <c r="H23" s="30">
        <f>(G23*100)/G67</f>
        <v>0</v>
      </c>
      <c r="J23" s="31"/>
      <c r="K23" s="31"/>
    </row>
    <row r="24" spans="1:11" x14ac:dyDescent="0.25">
      <c r="A24" s="19"/>
      <c r="B24" s="56"/>
      <c r="C24" s="60"/>
      <c r="D24" s="27"/>
      <c r="E24" s="59"/>
      <c r="F24" s="62"/>
      <c r="G24" s="29"/>
      <c r="H24" s="30">
        <f>(G24*100)/G67</f>
        <v>0</v>
      </c>
      <c r="J24" s="31"/>
      <c r="K24" s="31"/>
    </row>
    <row r="25" spans="1:11" x14ac:dyDescent="0.25">
      <c r="A25" s="19"/>
      <c r="B25" s="56"/>
      <c r="C25" s="60"/>
      <c r="D25" s="27"/>
      <c r="E25" s="59"/>
      <c r="F25" s="62"/>
      <c r="G25" s="29"/>
      <c r="H25" s="30">
        <f>(G25*100)/G67</f>
        <v>0</v>
      </c>
      <c r="J25" s="31"/>
      <c r="K25" s="31"/>
    </row>
    <row r="26" spans="1:11" x14ac:dyDescent="0.25">
      <c r="A26" s="19"/>
      <c r="B26" s="56"/>
      <c r="C26" s="59"/>
      <c r="D26" s="27"/>
      <c r="E26" s="59"/>
      <c r="F26" s="62"/>
      <c r="G26" s="29"/>
      <c r="H26" s="30">
        <f>(G26*100)/G67</f>
        <v>0</v>
      </c>
      <c r="J26" s="31"/>
      <c r="K26" s="31"/>
    </row>
    <row r="27" spans="1:11" x14ac:dyDescent="0.25">
      <c r="A27" s="19"/>
      <c r="B27" s="56"/>
      <c r="C27" s="60"/>
      <c r="D27" s="27"/>
      <c r="E27" s="59"/>
      <c r="F27" s="62"/>
      <c r="G27" s="29"/>
      <c r="H27" s="30">
        <f>(G27*100)/G67</f>
        <v>0</v>
      </c>
      <c r="J27" s="31"/>
      <c r="K27" s="31"/>
    </row>
    <row r="28" spans="1:11" x14ac:dyDescent="0.25">
      <c r="A28" s="19"/>
      <c r="B28" s="56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37.2074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>
        <f>(G35*100)/G67</f>
        <v>0</v>
      </c>
    </row>
    <row r="36" spans="1:12" x14ac:dyDescent="0.25">
      <c r="A36" s="19"/>
      <c r="B36" s="4" t="s">
        <v>61</v>
      </c>
      <c r="C36" s="59" t="s">
        <v>43</v>
      </c>
      <c r="D36" s="27">
        <v>1659.19</v>
      </c>
      <c r="E36" s="59" t="s">
        <v>47</v>
      </c>
      <c r="F36" s="28">
        <v>212</v>
      </c>
      <c r="G36" s="34">
        <f>D36/F36</f>
        <v>7.8263679245283022</v>
      </c>
      <c r="H36" s="30">
        <f>(G36*100)/G67</f>
        <v>17.229175678973746</v>
      </c>
    </row>
    <row r="37" spans="1:12" x14ac:dyDescent="0.25">
      <c r="A37" s="19"/>
      <c r="B37" s="4"/>
      <c r="D37" s="27"/>
      <c r="F37" s="28"/>
      <c r="G37" s="34"/>
      <c r="H37" s="30">
        <f>(G37*100)/G67</f>
        <v>0</v>
      </c>
    </row>
    <row r="38" spans="1:12" x14ac:dyDescent="0.25">
      <c r="A38" s="19"/>
      <c r="B38" s="4"/>
      <c r="D38" s="27"/>
      <c r="F38" s="28"/>
      <c r="G38" s="34"/>
      <c r="H38" s="30">
        <f>(G38*100)/G67</f>
        <v>0</v>
      </c>
    </row>
    <row r="39" spans="1:12" x14ac:dyDescent="0.25">
      <c r="A39" s="19"/>
      <c r="B39" s="4"/>
      <c r="D39" s="27"/>
      <c r="F39" s="28"/>
      <c r="G39" s="34"/>
      <c r="H39" s="30">
        <f>(G39*100)/G67</f>
        <v>0</v>
      </c>
    </row>
    <row r="40" spans="1:12" x14ac:dyDescent="0.25">
      <c r="A40" s="19"/>
      <c r="B40" s="4"/>
      <c r="D40" s="27"/>
      <c r="F40" s="28"/>
      <c r="G40" s="34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2">
        <f>SUM(G36:G40)</f>
        <v>7.8263679245283022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B44" s="56" t="s">
        <v>41</v>
      </c>
      <c r="C44" s="56" t="s">
        <v>46</v>
      </c>
      <c r="D44" s="27">
        <f>G41</f>
        <v>7.8263679245283022</v>
      </c>
      <c r="E44" s="59" t="s">
        <v>40</v>
      </c>
      <c r="F44" s="28">
        <v>0.03</v>
      </c>
      <c r="G44" s="31">
        <f>D44*F44</f>
        <v>0.23479103773584906</v>
      </c>
      <c r="H44" s="30">
        <f>(G44*100)/G67</f>
        <v>0.51687527036921233</v>
      </c>
    </row>
    <row r="45" spans="1:12" x14ac:dyDescent="0.25">
      <c r="A45" s="19"/>
      <c r="B45" s="56" t="s">
        <v>45</v>
      </c>
      <c r="C45" s="56" t="s">
        <v>46</v>
      </c>
      <c r="D45" s="27">
        <f>G41</f>
        <v>7.8263679245283022</v>
      </c>
      <c r="E45" s="59" t="s">
        <v>40</v>
      </c>
      <c r="F45" s="28">
        <v>0.02</v>
      </c>
      <c r="G45" s="31">
        <f>D45*F45</f>
        <v>0.15652735849056604</v>
      </c>
      <c r="H45" s="30">
        <f>(G45*100)/G67</f>
        <v>0.34458351357947492</v>
      </c>
    </row>
    <row r="46" spans="1:12" x14ac:dyDescent="0.25">
      <c r="A46" s="19"/>
      <c r="D46" s="27"/>
      <c r="F46" s="28"/>
      <c r="G46" s="31"/>
      <c r="H46" s="30">
        <f>(G46*100)/G67</f>
        <v>0</v>
      </c>
    </row>
    <row r="47" spans="1:12" x14ac:dyDescent="0.25">
      <c r="A47" s="19"/>
      <c r="D47" s="27"/>
      <c r="F47" s="28"/>
      <c r="G47" s="31"/>
      <c r="H47" s="30">
        <f>(G47*100)/G67</f>
        <v>0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2">
        <f>SUM(G44:G56)</f>
        <v>0.39131839622641507</v>
      </c>
      <c r="H57" s="30"/>
    </row>
    <row r="58" spans="1:8" x14ac:dyDescent="0.25">
      <c r="B58" s="19"/>
      <c r="D58" s="27"/>
      <c r="F58" s="28"/>
      <c r="G58" s="33"/>
      <c r="H58" s="30"/>
    </row>
    <row r="59" spans="1:8" x14ac:dyDescent="0.25">
      <c r="A59" s="19" t="s">
        <v>25</v>
      </c>
      <c r="B59" s="4"/>
      <c r="D59" s="27"/>
      <c r="F59" s="28"/>
      <c r="G59" s="33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45.425086320754723</v>
      </c>
      <c r="F60" s="28">
        <v>0</v>
      </c>
      <c r="G60" s="33">
        <f t="shared" ref="G60:G61" si="0">D60*F60</f>
        <v>0</v>
      </c>
      <c r="H60" s="30">
        <f>(G60*100)/G67</f>
        <v>0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45.425086320754723</v>
      </c>
      <c r="F61" s="28">
        <v>0</v>
      </c>
      <c r="G61" s="33">
        <f t="shared" si="0"/>
        <v>0</v>
      </c>
      <c r="H61" s="30">
        <f>(G61*100)/G67</f>
        <v>0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45.425086320754723</v>
      </c>
      <c r="F62" s="28">
        <v>0</v>
      </c>
      <c r="G62" s="33">
        <f>D62*F62</f>
        <v>0</v>
      </c>
      <c r="H62" s="30">
        <f>(G62*100)/G67</f>
        <v>0</v>
      </c>
    </row>
    <row r="63" spans="1:8" x14ac:dyDescent="0.25">
      <c r="C63" s="35"/>
      <c r="D63" s="27"/>
      <c r="F63" s="28"/>
      <c r="G63" s="32">
        <f>SUM(G60:G62)</f>
        <v>0</v>
      </c>
      <c r="H63" s="30"/>
    </row>
    <row r="64" spans="1:8" x14ac:dyDescent="0.25">
      <c r="C64" s="35"/>
      <c r="D64" s="27"/>
      <c r="F64" s="28"/>
      <c r="G64" s="33"/>
      <c r="H64" s="30"/>
    </row>
    <row r="65" spans="1:11" x14ac:dyDescent="0.25">
      <c r="A65" s="19" t="s">
        <v>28</v>
      </c>
      <c r="C65" s="35">
        <v>0</v>
      </c>
      <c r="D65" s="27"/>
      <c r="F65" s="36"/>
      <c r="G65" s="37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8"/>
      <c r="B67" s="39" t="s">
        <v>30</v>
      </c>
      <c r="C67" s="40"/>
      <c r="D67" s="41"/>
      <c r="E67" s="40"/>
      <c r="F67" s="42"/>
      <c r="G67" s="43">
        <f>SUM(G33+G41+G57+G63+G65)</f>
        <v>45.425086320754723</v>
      </c>
      <c r="H67" s="44">
        <f>SUM(H17:H65)</f>
        <v>100</v>
      </c>
    </row>
    <row r="68" spans="1:11" ht="15.75" thickTop="1" x14ac:dyDescent="0.25">
      <c r="B68" s="19" t="s">
        <v>31</v>
      </c>
      <c r="C68" s="35">
        <v>0.16</v>
      </c>
      <c r="D68" s="27"/>
      <c r="F68" s="28"/>
      <c r="G68" s="33">
        <f>G67*C68</f>
        <v>7.2680138113207562</v>
      </c>
      <c r="H68" s="30"/>
    </row>
    <row r="69" spans="1:11" ht="15.75" thickBot="1" x14ac:dyDescent="0.3">
      <c r="A69" s="45"/>
      <c r="B69" s="46" t="s">
        <v>32</v>
      </c>
      <c r="C69" s="47"/>
      <c r="D69" s="48"/>
      <c r="E69" s="45"/>
      <c r="F69" s="49" t="s">
        <v>33</v>
      </c>
      <c r="G69" s="50">
        <f>SUM(G67:G68)</f>
        <v>52.693100132075479</v>
      </c>
      <c r="H69" s="51"/>
      <c r="I69" s="31"/>
    </row>
    <row r="70" spans="1:11" ht="15.75" thickTop="1" x14ac:dyDescent="0.25"/>
    <row r="72" spans="1:11" x14ac:dyDescent="0.25">
      <c r="C72" s="52"/>
      <c r="H72" s="53"/>
      <c r="J72" s="31"/>
    </row>
    <row r="73" spans="1:11" x14ac:dyDescent="0.25">
      <c r="K73" s="31"/>
    </row>
    <row r="74" spans="1:11" x14ac:dyDescent="0.25">
      <c r="C74" s="2"/>
      <c r="H74" s="53"/>
    </row>
    <row r="76" spans="1:11" x14ac:dyDescent="0.25">
      <c r="C76" s="31"/>
      <c r="D76" s="54"/>
    </row>
    <row r="77" spans="1:11" x14ac:dyDescent="0.25">
      <c r="D77" s="55"/>
    </row>
    <row r="78" spans="1:11" x14ac:dyDescent="0.25">
      <c r="C78" s="31"/>
      <c r="D78" s="54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6FB7-11B7-46F0-8B6B-B4D4A897C559}">
  <sheetPr codeName="Hoja11">
    <pageSetUpPr fitToPage="1"/>
  </sheetPr>
  <dimension ref="A1:L78"/>
  <sheetViews>
    <sheetView view="pageBreakPreview" topLeftCell="A30" zoomScale="85" zoomScaleNormal="115" zoomScaleSheetLayoutView="85" workbookViewId="0">
      <selection activeCell="C66" sqref="C66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83" t="s">
        <v>0</v>
      </c>
      <c r="B3" s="84"/>
      <c r="C3" s="84"/>
      <c r="D3" s="84"/>
      <c r="E3" s="84"/>
      <c r="F3" s="84"/>
      <c r="G3" s="84"/>
      <c r="H3" s="85"/>
    </row>
    <row r="4" spans="1:8" x14ac:dyDescent="0.25">
      <c r="A4" s="6" t="s">
        <v>1</v>
      </c>
      <c r="B4" s="7"/>
      <c r="C4" s="8"/>
      <c r="D4" s="8"/>
      <c r="E4" s="86" t="s">
        <v>2</v>
      </c>
      <c r="F4" s="86"/>
      <c r="G4" s="9"/>
      <c r="H4" s="10"/>
    </row>
    <row r="5" spans="1:8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87" t="s">
        <v>99</v>
      </c>
      <c r="C10" s="88"/>
      <c r="D10" s="88"/>
      <c r="E10" s="88"/>
      <c r="F10" s="88"/>
      <c r="G10" s="88"/>
      <c r="H10" s="20"/>
    </row>
    <row r="11" spans="1:8" ht="14.25" customHeight="1" x14ac:dyDescent="0.25">
      <c r="B11" s="88"/>
      <c r="C11" s="88"/>
      <c r="D11" s="88"/>
      <c r="E11" s="88"/>
      <c r="F11" s="88"/>
      <c r="G11" s="88"/>
      <c r="H11" s="20"/>
    </row>
    <row r="12" spans="1:8" ht="14.25" customHeight="1" x14ac:dyDescent="0.25">
      <c r="B12" s="88"/>
      <c r="C12" s="88"/>
      <c r="D12" s="88"/>
      <c r="E12" s="88"/>
      <c r="F12" s="88"/>
      <c r="G12" s="88"/>
      <c r="H12" s="20"/>
    </row>
    <row r="13" spans="1:8" ht="30" customHeight="1" x14ac:dyDescent="0.25">
      <c r="B13" s="88"/>
      <c r="C13" s="88"/>
      <c r="D13" s="88"/>
      <c r="E13" s="88"/>
      <c r="F13" s="88"/>
      <c r="G13" s="88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ht="30" x14ac:dyDescent="0.25">
      <c r="A18" s="63"/>
      <c r="B18" s="57" t="s">
        <v>79</v>
      </c>
      <c r="C18" s="59" t="s">
        <v>54</v>
      </c>
      <c r="D18" s="64">
        <v>86.206999999999994</v>
      </c>
      <c r="E18" s="59" t="s">
        <v>40</v>
      </c>
      <c r="F18" s="62">
        <v>0.25</v>
      </c>
      <c r="G18" s="29">
        <f>F18*D18</f>
        <v>21.551749999999998</v>
      </c>
      <c r="H18" s="30">
        <f>(G18*100)/G67</f>
        <v>5.1156090133509515</v>
      </c>
      <c r="J18" s="31"/>
      <c r="K18" s="31"/>
    </row>
    <row r="19" spans="1:11" x14ac:dyDescent="0.25">
      <c r="A19" s="19"/>
      <c r="B19" s="56" t="s">
        <v>80</v>
      </c>
      <c r="C19" s="59" t="s">
        <v>54</v>
      </c>
      <c r="D19" s="64">
        <v>129.31</v>
      </c>
      <c r="E19" s="59" t="s">
        <v>40</v>
      </c>
      <c r="F19" s="62">
        <v>0.15</v>
      </c>
      <c r="G19" s="29">
        <f t="shared" ref="G19:G25" si="0">D19*F19</f>
        <v>19.3965</v>
      </c>
      <c r="H19" s="30">
        <f>(G19*100)/G67</f>
        <v>4.604030309717853</v>
      </c>
      <c r="J19" s="31"/>
      <c r="K19" s="31"/>
    </row>
    <row r="20" spans="1:11" x14ac:dyDescent="0.25">
      <c r="A20" s="19"/>
      <c r="B20" s="56" t="s">
        <v>83</v>
      </c>
      <c r="C20" s="59" t="s">
        <v>54</v>
      </c>
      <c r="D20" s="64">
        <v>112.069</v>
      </c>
      <c r="E20" s="59" t="s">
        <v>40</v>
      </c>
      <c r="F20" s="62">
        <v>0.2</v>
      </c>
      <c r="G20" s="29">
        <f t="shared" si="0"/>
        <v>22.413800000000002</v>
      </c>
      <c r="H20" s="30">
        <f>(G20*100)/G67</f>
        <v>5.3202286266055223</v>
      </c>
      <c r="J20" s="31"/>
      <c r="K20" s="31"/>
    </row>
    <row r="21" spans="1:11" ht="30" x14ac:dyDescent="0.25">
      <c r="A21" s="19"/>
      <c r="B21" s="58" t="s">
        <v>86</v>
      </c>
      <c r="C21" s="59" t="s">
        <v>54</v>
      </c>
      <c r="D21" s="64">
        <v>938.79300000000001</v>
      </c>
      <c r="E21" s="59" t="s">
        <v>40</v>
      </c>
      <c r="F21" s="62">
        <v>8.5000000000000006E-2</v>
      </c>
      <c r="G21" s="29">
        <f t="shared" si="0"/>
        <v>79.797405000000012</v>
      </c>
      <c r="H21" s="30">
        <f>(G21*100)/G67</f>
        <v>18.941029116429821</v>
      </c>
      <c r="J21" s="31"/>
      <c r="K21" s="31"/>
    </row>
    <row r="22" spans="1:11" x14ac:dyDescent="0.25">
      <c r="A22" s="19"/>
      <c r="B22" s="58" t="s">
        <v>70</v>
      </c>
      <c r="C22" s="59" t="s">
        <v>59</v>
      </c>
      <c r="D22" s="64">
        <v>46.552</v>
      </c>
      <c r="E22" s="59" t="s">
        <v>40</v>
      </c>
      <c r="F22" s="62">
        <v>0.2</v>
      </c>
      <c r="G22" s="29">
        <f t="shared" si="0"/>
        <v>9.3103999999999996</v>
      </c>
      <c r="H22" s="30">
        <f>(G22*100)/G67</f>
        <v>2.20995353778244</v>
      </c>
      <c r="J22" s="31"/>
      <c r="K22" s="31"/>
    </row>
    <row r="23" spans="1:11" x14ac:dyDescent="0.25">
      <c r="A23" s="19"/>
      <c r="B23" s="58" t="s">
        <v>81</v>
      </c>
      <c r="C23" s="59" t="s">
        <v>59</v>
      </c>
      <c r="D23" s="64">
        <v>51.723999999999997</v>
      </c>
      <c r="E23" s="59" t="s">
        <v>40</v>
      </c>
      <c r="F23" s="62">
        <v>0.15</v>
      </c>
      <c r="G23" s="29">
        <f t="shared" si="0"/>
        <v>7.7585999999999995</v>
      </c>
      <c r="H23" s="30">
        <f>(G23*100)/G67</f>
        <v>1.841612123887141</v>
      </c>
      <c r="J23" s="31"/>
      <c r="K23" s="31"/>
    </row>
    <row r="24" spans="1:11" x14ac:dyDescent="0.25">
      <c r="A24" s="19"/>
      <c r="B24" s="56" t="s">
        <v>69</v>
      </c>
      <c r="C24" s="59" t="s">
        <v>59</v>
      </c>
      <c r="D24" s="64">
        <v>51.723999999999997</v>
      </c>
      <c r="E24" s="59" t="s">
        <v>40</v>
      </c>
      <c r="F24" s="62">
        <v>0.13</v>
      </c>
      <c r="G24" s="29">
        <f t="shared" si="0"/>
        <v>6.7241200000000001</v>
      </c>
      <c r="H24" s="30">
        <f>(G24*100)/G67</f>
        <v>1.5960638407021892</v>
      </c>
      <c r="J24" s="31"/>
      <c r="K24" s="31"/>
    </row>
    <row r="25" spans="1:11" x14ac:dyDescent="0.25">
      <c r="A25" s="19"/>
      <c r="B25" s="56" t="s">
        <v>65</v>
      </c>
      <c r="C25" s="59" t="s">
        <v>67</v>
      </c>
      <c r="D25" s="64">
        <v>73.275999999999996</v>
      </c>
      <c r="E25" s="59" t="s">
        <v>40</v>
      </c>
      <c r="F25" s="62">
        <v>0.5</v>
      </c>
      <c r="G25" s="29">
        <f t="shared" si="0"/>
        <v>36.637999999999998</v>
      </c>
      <c r="H25" s="30">
        <f>(G25*100)/G67</f>
        <v>8.6965412567959532</v>
      </c>
      <c r="J25" s="31"/>
      <c r="K25" s="31"/>
    </row>
    <row r="26" spans="1:11" x14ac:dyDescent="0.25">
      <c r="A26" s="19"/>
      <c r="B26" s="56" t="s">
        <v>82</v>
      </c>
      <c r="C26" s="59" t="s">
        <v>54</v>
      </c>
      <c r="D26" s="64">
        <v>13.948</v>
      </c>
      <c r="E26" s="59" t="s">
        <v>40</v>
      </c>
      <c r="F26" s="62">
        <v>2</v>
      </c>
      <c r="G26" s="29">
        <f>D26*F26</f>
        <v>27.896000000000001</v>
      </c>
      <c r="H26" s="30">
        <f>(G26*100)/G67</f>
        <v>6.6215054014842485</v>
      </c>
      <c r="J26" s="31"/>
      <c r="K26" s="31"/>
    </row>
    <row r="27" spans="1:11" x14ac:dyDescent="0.25">
      <c r="A27" s="19"/>
      <c r="B27" s="56" t="s">
        <v>84</v>
      </c>
      <c r="C27" s="59" t="s">
        <v>54</v>
      </c>
      <c r="D27" s="64">
        <v>16.594999999999999</v>
      </c>
      <c r="E27" s="59" t="s">
        <v>40</v>
      </c>
      <c r="F27" s="62">
        <v>0.2</v>
      </c>
      <c r="G27" s="29">
        <f>D27*F27</f>
        <v>3.319</v>
      </c>
      <c r="H27" s="30">
        <f>(G27*100)/G67</f>
        <v>0.78781102765723476</v>
      </c>
      <c r="J27" s="31"/>
      <c r="K27" s="31"/>
    </row>
    <row r="28" spans="1:11" x14ac:dyDescent="0.25">
      <c r="A28" s="19"/>
      <c r="B28" s="56" t="s">
        <v>85</v>
      </c>
      <c r="C28" s="59" t="s">
        <v>54</v>
      </c>
      <c r="D28" s="64">
        <v>22.327999999999999</v>
      </c>
      <c r="E28" s="59" t="s">
        <v>40</v>
      </c>
      <c r="F28" s="62">
        <v>0.2</v>
      </c>
      <c r="G28" s="29">
        <f>D28*F28</f>
        <v>4.4656000000000002</v>
      </c>
      <c r="H28" s="30">
        <f>(G28*100)/G67</f>
        <v>1.0599725595378571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239.271175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>
        <f>(G35*100)/G67</f>
        <v>0</v>
      </c>
    </row>
    <row r="36" spans="1:12" x14ac:dyDescent="0.25">
      <c r="A36" s="19" t="s">
        <v>71</v>
      </c>
      <c r="B36" s="4" t="s">
        <v>72</v>
      </c>
      <c r="C36" s="56" t="s">
        <v>43</v>
      </c>
      <c r="D36" s="27">
        <v>2080.2600000000002</v>
      </c>
      <c r="E36" s="59" t="s">
        <v>47</v>
      </c>
      <c r="F36" s="62">
        <v>12</v>
      </c>
      <c r="G36" s="34">
        <f>D36/F36</f>
        <v>173.35500000000002</v>
      </c>
      <c r="H36" s="30">
        <f>(G36*100)/G67</f>
        <v>41.148231605760749</v>
      </c>
    </row>
    <row r="37" spans="1:12" x14ac:dyDescent="0.25">
      <c r="A37" s="19"/>
      <c r="B37" s="4"/>
      <c r="D37" s="27"/>
      <c r="F37" s="28"/>
      <c r="G37" s="34"/>
      <c r="H37" s="30">
        <f>(G37*100)/G67</f>
        <v>0</v>
      </c>
    </row>
    <row r="38" spans="1:12" x14ac:dyDescent="0.25">
      <c r="A38" s="19"/>
      <c r="B38" s="4"/>
      <c r="D38" s="27"/>
      <c r="F38" s="28"/>
      <c r="G38" s="34"/>
      <c r="H38" s="30">
        <f>(G38*100)/G67</f>
        <v>0</v>
      </c>
    </row>
    <row r="39" spans="1:12" x14ac:dyDescent="0.25">
      <c r="A39" s="19"/>
      <c r="B39" s="4"/>
      <c r="D39" s="27"/>
      <c r="F39" s="28"/>
      <c r="G39" s="34"/>
      <c r="H39" s="30">
        <f>(G39*100)/G67</f>
        <v>0</v>
      </c>
    </row>
    <row r="40" spans="1:12" x14ac:dyDescent="0.25">
      <c r="A40" s="19"/>
      <c r="B40" s="4"/>
      <c r="D40" s="27"/>
      <c r="F40" s="28"/>
      <c r="G40" s="34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2">
        <f>SUM(G36:G40)</f>
        <v>173.35500000000002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B44" s="56" t="s">
        <v>41</v>
      </c>
      <c r="C44" s="56" t="s">
        <v>73</v>
      </c>
      <c r="D44" s="64">
        <f>G41</f>
        <v>173.35500000000002</v>
      </c>
      <c r="E44" s="59" t="s">
        <v>40</v>
      </c>
      <c r="F44" s="62">
        <v>0.03</v>
      </c>
      <c r="G44" s="31">
        <f>D44*F44</f>
        <v>5.2006500000000004</v>
      </c>
      <c r="H44" s="30">
        <f>(G44*100)/G67</f>
        <v>1.2344469481728226</v>
      </c>
    </row>
    <row r="45" spans="1:12" x14ac:dyDescent="0.25">
      <c r="A45" s="19"/>
      <c r="B45" s="56" t="s">
        <v>45</v>
      </c>
      <c r="C45" s="56" t="s">
        <v>46</v>
      </c>
      <c r="D45" s="64">
        <f>G41</f>
        <v>173.35500000000002</v>
      </c>
      <c r="E45" s="59" t="s">
        <v>40</v>
      </c>
      <c r="F45" s="62">
        <v>0.02</v>
      </c>
      <c r="G45" s="31">
        <f>D45*F45</f>
        <v>3.4671000000000003</v>
      </c>
      <c r="H45" s="30">
        <f>(G45*100)/G67</f>
        <v>0.82296463211521509</v>
      </c>
    </row>
    <row r="46" spans="1:12" x14ac:dyDescent="0.25">
      <c r="A46" s="19"/>
      <c r="D46" s="27"/>
      <c r="F46" s="28"/>
      <c r="G46" s="31"/>
      <c r="H46" s="30">
        <f>(G46*100)/G67</f>
        <v>0</v>
      </c>
    </row>
    <row r="47" spans="1:12" x14ac:dyDescent="0.25">
      <c r="A47" s="19"/>
      <c r="D47" s="27"/>
      <c r="F47" s="28"/>
      <c r="G47" s="31"/>
      <c r="H47" s="30">
        <f>(G47*100)/G67</f>
        <v>0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2">
        <f>SUM(G44:G56)</f>
        <v>8.6677500000000016</v>
      </c>
      <c r="H57" s="30"/>
    </row>
    <row r="58" spans="1:8" x14ac:dyDescent="0.25">
      <c r="B58" s="19"/>
      <c r="D58" s="27"/>
      <c r="F58" s="28"/>
      <c r="G58" s="33"/>
      <c r="H58" s="30"/>
    </row>
    <row r="59" spans="1:8" x14ac:dyDescent="0.25">
      <c r="A59" s="19" t="s">
        <v>25</v>
      </c>
      <c r="B59" s="4"/>
      <c r="D59" s="27"/>
      <c r="F59" s="28"/>
      <c r="G59" s="33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421.293925</v>
      </c>
      <c r="F60" s="28">
        <v>0</v>
      </c>
      <c r="G60" s="33">
        <f t="shared" ref="G60:G61" si="1">D60*F60</f>
        <v>0</v>
      </c>
      <c r="H60" s="30">
        <f>(G60*100)/G67</f>
        <v>0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421.293925</v>
      </c>
      <c r="F61" s="28">
        <v>0</v>
      </c>
      <c r="G61" s="33">
        <f t="shared" si="1"/>
        <v>0</v>
      </c>
      <c r="H61" s="30">
        <f>(G61*100)/G67</f>
        <v>0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421.293925</v>
      </c>
      <c r="F62" s="28">
        <v>0</v>
      </c>
      <c r="G62" s="33">
        <f>D62*F62</f>
        <v>0</v>
      </c>
      <c r="H62" s="30">
        <f>(G62*100)/G67</f>
        <v>0</v>
      </c>
    </row>
    <row r="63" spans="1:8" x14ac:dyDescent="0.25">
      <c r="C63" s="35"/>
      <c r="D63" s="27"/>
      <c r="F63" s="28"/>
      <c r="G63" s="32">
        <f>SUM(G60:G62)</f>
        <v>0</v>
      </c>
      <c r="H63" s="30"/>
    </row>
    <row r="64" spans="1:8" x14ac:dyDescent="0.25">
      <c r="C64" s="35"/>
      <c r="D64" s="27"/>
      <c r="F64" s="28"/>
      <c r="G64" s="33"/>
      <c r="H64" s="30"/>
    </row>
    <row r="65" spans="1:11" x14ac:dyDescent="0.25">
      <c r="A65" s="19" t="s">
        <v>28</v>
      </c>
      <c r="C65" s="35">
        <v>0</v>
      </c>
      <c r="D65" s="27"/>
      <c r="F65" s="36"/>
      <c r="G65" s="37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8"/>
      <c r="B67" s="39" t="s">
        <v>30</v>
      </c>
      <c r="C67" s="40"/>
      <c r="D67" s="41"/>
      <c r="E67" s="40"/>
      <c r="F67" s="42"/>
      <c r="G67" s="43">
        <f>SUM(G33+G41+G57+G63+G65)</f>
        <v>421.293925</v>
      </c>
      <c r="H67" s="44">
        <f>SUM(H17:H65)</f>
        <v>99.999999999999986</v>
      </c>
    </row>
    <row r="68" spans="1:11" ht="15.75" thickTop="1" x14ac:dyDescent="0.25">
      <c r="B68" s="19" t="s">
        <v>31</v>
      </c>
      <c r="C68" s="35">
        <v>0.16</v>
      </c>
      <c r="D68" s="27"/>
      <c r="F68" s="28"/>
      <c r="G68" s="33">
        <f>G67*C68</f>
        <v>67.407027999999997</v>
      </c>
      <c r="H68" s="30"/>
    </row>
    <row r="69" spans="1:11" ht="15.75" thickBot="1" x14ac:dyDescent="0.3">
      <c r="A69" s="45"/>
      <c r="B69" s="46" t="s">
        <v>32</v>
      </c>
      <c r="C69" s="47"/>
      <c r="D69" s="48"/>
      <c r="E69" s="45"/>
      <c r="F69" s="49" t="s">
        <v>33</v>
      </c>
      <c r="G69" s="50">
        <f>SUM(G67:G68)</f>
        <v>488.70095300000003</v>
      </c>
      <c r="H69" s="51"/>
      <c r="I69" s="31"/>
    </row>
    <row r="70" spans="1:11" ht="15.75" thickTop="1" x14ac:dyDescent="0.25"/>
    <row r="72" spans="1:11" x14ac:dyDescent="0.25">
      <c r="C72" s="52"/>
      <c r="H72" s="53"/>
      <c r="J72" s="31"/>
    </row>
    <row r="73" spans="1:11" x14ac:dyDescent="0.25">
      <c r="K73" s="31"/>
    </row>
    <row r="74" spans="1:11" x14ac:dyDescent="0.25">
      <c r="C74" s="2"/>
      <c r="H74" s="53"/>
    </row>
    <row r="76" spans="1:11" x14ac:dyDescent="0.25">
      <c r="C76" s="31"/>
      <c r="D76" s="54"/>
    </row>
    <row r="77" spans="1:11" x14ac:dyDescent="0.25">
      <c r="D77" s="55"/>
    </row>
    <row r="78" spans="1:11" x14ac:dyDescent="0.25">
      <c r="C78" s="31"/>
      <c r="D78" s="54"/>
    </row>
  </sheetData>
  <mergeCells count="3">
    <mergeCell ref="A3:H3"/>
    <mergeCell ref="E4:F4"/>
    <mergeCell ref="B10:G13"/>
  </mergeCells>
  <pageMargins left="0.7" right="0.7" top="0.75" bottom="0.75" header="0.3" footer="0.3"/>
  <pageSetup scale="67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64EB-E5BF-4437-8C64-1F3E89A4C24B}">
  <sheetPr codeName="Hoja12">
    <pageSetUpPr fitToPage="1"/>
  </sheetPr>
  <dimension ref="A1:M78"/>
  <sheetViews>
    <sheetView view="pageBreakPreview" topLeftCell="A30" zoomScale="85" zoomScaleNormal="115" zoomScaleSheetLayoutView="85" workbookViewId="0">
      <selection activeCell="C66" sqref="C66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13" x14ac:dyDescent="0.25">
      <c r="H1" s="2"/>
    </row>
    <row r="2" spans="1:13" ht="15.75" thickBot="1" x14ac:dyDescent="0.3">
      <c r="A2" s="3"/>
      <c r="B2" s="4"/>
      <c r="C2" s="4"/>
      <c r="D2" s="4"/>
      <c r="E2" s="4"/>
      <c r="F2" s="4"/>
      <c r="G2" s="4"/>
      <c r="H2" s="5"/>
    </row>
    <row r="3" spans="1:13" ht="16.5" thickTop="1" x14ac:dyDescent="0.25">
      <c r="A3" s="83" t="s">
        <v>0</v>
      </c>
      <c r="B3" s="84"/>
      <c r="C3" s="84"/>
      <c r="D3" s="84"/>
      <c r="E3" s="84"/>
      <c r="F3" s="84"/>
      <c r="G3" s="84"/>
      <c r="H3" s="85"/>
    </row>
    <row r="4" spans="1:13" x14ac:dyDescent="0.25">
      <c r="A4" s="6" t="s">
        <v>1</v>
      </c>
      <c r="B4" s="7"/>
      <c r="C4" s="8"/>
      <c r="D4" s="8"/>
      <c r="E4" s="86" t="s">
        <v>2</v>
      </c>
      <c r="F4" s="86"/>
      <c r="G4" s="9"/>
      <c r="H4" s="10"/>
    </row>
    <row r="5" spans="1:13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13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13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13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13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13" ht="14.25" customHeight="1" x14ac:dyDescent="0.25">
      <c r="A10" s="19" t="s">
        <v>9</v>
      </c>
      <c r="B10" s="87" t="s">
        <v>128</v>
      </c>
      <c r="C10" s="88"/>
      <c r="D10" s="88"/>
      <c r="E10" s="88"/>
      <c r="F10" s="88"/>
      <c r="G10" s="88"/>
      <c r="H10" s="20"/>
    </row>
    <row r="11" spans="1:13" ht="14.25" customHeight="1" x14ac:dyDescent="0.25">
      <c r="B11" s="88"/>
      <c r="C11" s="88"/>
      <c r="D11" s="88"/>
      <c r="E11" s="88"/>
      <c r="F11" s="88"/>
      <c r="G11" s="88"/>
      <c r="H11" s="20"/>
    </row>
    <row r="12" spans="1:13" ht="14.25" customHeight="1" x14ac:dyDescent="0.25">
      <c r="B12" s="88"/>
      <c r="C12" s="88"/>
      <c r="D12" s="88"/>
      <c r="E12" s="88"/>
      <c r="F12" s="88"/>
      <c r="G12" s="88"/>
      <c r="H12" s="20"/>
    </row>
    <row r="13" spans="1:13" ht="30" customHeight="1" x14ac:dyDescent="0.25">
      <c r="B13" s="88"/>
      <c r="C13" s="88"/>
      <c r="D13" s="88"/>
      <c r="E13" s="88"/>
      <c r="F13" s="88"/>
      <c r="G13" s="88"/>
      <c r="H13" s="20"/>
    </row>
    <row r="14" spans="1:13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13" x14ac:dyDescent="0.25">
      <c r="A15" s="23"/>
      <c r="B15" s="4"/>
      <c r="C15" s="24"/>
      <c r="D15" s="24"/>
      <c r="E15" s="24"/>
      <c r="F15" s="24"/>
      <c r="G15" s="24"/>
      <c r="H15" s="24"/>
    </row>
    <row r="16" spans="1:13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  <c r="M16" s="56"/>
    </row>
    <row r="17" spans="1:11" x14ac:dyDescent="0.25">
      <c r="A17" s="19" t="s">
        <v>19</v>
      </c>
      <c r="D17" s="27"/>
      <c r="F17" s="28"/>
      <c r="H17" s="2"/>
    </row>
    <row r="18" spans="1:11" x14ac:dyDescent="0.25">
      <c r="A18" s="63"/>
      <c r="B18" s="57" t="s">
        <v>116</v>
      </c>
      <c r="C18" s="59" t="s">
        <v>78</v>
      </c>
      <c r="D18" s="64">
        <v>2332</v>
      </c>
      <c r="E18" s="59" t="s">
        <v>40</v>
      </c>
      <c r="F18" s="62">
        <v>1</v>
      </c>
      <c r="G18" s="67">
        <f>D18*F18</f>
        <v>2332</v>
      </c>
      <c r="H18" s="30">
        <f>(G18*100)/G67</f>
        <v>87.422359235568706</v>
      </c>
      <c r="J18" s="31"/>
      <c r="K18" s="31"/>
    </row>
    <row r="19" spans="1:11" x14ac:dyDescent="0.25">
      <c r="A19" s="19"/>
      <c r="B19" s="56"/>
      <c r="C19" s="59"/>
      <c r="D19" s="64"/>
      <c r="E19" s="59"/>
      <c r="F19" s="65"/>
      <c r="G19" s="67"/>
      <c r="H19" s="30">
        <f>(G19*100)/G67</f>
        <v>0</v>
      </c>
      <c r="J19" s="31"/>
      <c r="K19" s="31"/>
    </row>
    <row r="20" spans="1:11" x14ac:dyDescent="0.25">
      <c r="A20" s="19"/>
      <c r="B20" s="56"/>
      <c r="C20" s="59"/>
      <c r="D20" s="64"/>
      <c r="E20" s="59"/>
      <c r="F20" s="62"/>
      <c r="G20" s="67"/>
      <c r="H20" s="30">
        <f>(G20*100)/G67</f>
        <v>0</v>
      </c>
      <c r="J20" s="31"/>
      <c r="K20" s="31"/>
    </row>
    <row r="21" spans="1:11" x14ac:dyDescent="0.25">
      <c r="A21" s="19"/>
      <c r="B21" s="58"/>
      <c r="C21" s="59"/>
      <c r="D21" s="64"/>
      <c r="E21" s="59"/>
      <c r="F21" s="62"/>
      <c r="G21" s="67"/>
      <c r="H21" s="30">
        <f>(G21*100)/G67</f>
        <v>0</v>
      </c>
      <c r="J21" s="31"/>
      <c r="K21" s="31"/>
    </row>
    <row r="22" spans="1:11" x14ac:dyDescent="0.25">
      <c r="A22" s="19"/>
      <c r="B22" s="58"/>
      <c r="C22" s="59"/>
      <c r="D22" s="27"/>
      <c r="E22" s="59"/>
      <c r="F22" s="62"/>
      <c r="G22" s="29"/>
      <c r="H22" s="30">
        <f>(G22*100)/G67</f>
        <v>0</v>
      </c>
      <c r="J22" s="31"/>
      <c r="K22" s="31"/>
    </row>
    <row r="23" spans="1:11" x14ac:dyDescent="0.25">
      <c r="A23" s="19"/>
      <c r="B23" s="58"/>
      <c r="C23" s="60"/>
      <c r="D23" s="27"/>
      <c r="E23" s="59"/>
      <c r="F23" s="62"/>
      <c r="G23" s="29"/>
      <c r="H23" s="30">
        <f>(G23*100)/G67</f>
        <v>0</v>
      </c>
      <c r="J23" s="31"/>
      <c r="K23" s="31"/>
    </row>
    <row r="24" spans="1:11" x14ac:dyDescent="0.25">
      <c r="A24" s="19"/>
      <c r="B24" s="56"/>
      <c r="C24" s="60"/>
      <c r="D24" s="27"/>
      <c r="E24" s="59"/>
      <c r="F24" s="62"/>
      <c r="G24" s="29"/>
      <c r="H24" s="30">
        <f>(G24*100)/G67</f>
        <v>0</v>
      </c>
      <c r="J24" s="31"/>
      <c r="K24" s="31"/>
    </row>
    <row r="25" spans="1:11" x14ac:dyDescent="0.25">
      <c r="A25" s="19"/>
      <c r="B25" s="56"/>
      <c r="C25" s="60"/>
      <c r="D25" s="27"/>
      <c r="E25" s="59"/>
      <c r="F25" s="62"/>
      <c r="G25" s="29"/>
      <c r="H25" s="30">
        <f>(G25*100)/G67</f>
        <v>0</v>
      </c>
      <c r="J25" s="31"/>
      <c r="K25" s="31"/>
    </row>
    <row r="26" spans="1:11" x14ac:dyDescent="0.25">
      <c r="A26" s="19"/>
      <c r="B26" s="56"/>
      <c r="C26" s="59"/>
      <c r="D26" s="27"/>
      <c r="E26" s="59"/>
      <c r="F26" s="62"/>
      <c r="G26" s="29"/>
      <c r="H26" s="30">
        <f>(G26*100)/G67</f>
        <v>0</v>
      </c>
      <c r="J26" s="31"/>
      <c r="K26" s="31"/>
    </row>
    <row r="27" spans="1:11" x14ac:dyDescent="0.25">
      <c r="A27" s="19"/>
      <c r="B27" s="56"/>
      <c r="C27" s="60"/>
      <c r="D27" s="27"/>
      <c r="E27" s="59"/>
      <c r="F27" s="62"/>
      <c r="G27" s="29"/>
      <c r="H27" s="30">
        <f>(G27*100)/G67</f>
        <v>0</v>
      </c>
      <c r="J27" s="31"/>
      <c r="K27" s="31"/>
    </row>
    <row r="28" spans="1:11" x14ac:dyDescent="0.25">
      <c r="A28" s="19"/>
      <c r="B28" s="56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2332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>
        <f>(G35*100)/G67</f>
        <v>0</v>
      </c>
    </row>
    <row r="36" spans="1:12" x14ac:dyDescent="0.25">
      <c r="A36" s="19"/>
      <c r="B36" s="4" t="s">
        <v>130</v>
      </c>
      <c r="C36" s="56" t="s">
        <v>43</v>
      </c>
      <c r="D36" s="27">
        <v>2126.66</v>
      </c>
      <c r="E36" s="59" t="s">
        <v>47</v>
      </c>
      <c r="F36" s="62">
        <v>35</v>
      </c>
      <c r="G36" s="34">
        <f>D36/F36</f>
        <v>60.761714285714284</v>
      </c>
      <c r="H36" s="30">
        <f>(G36*100)/G67</f>
        <v>2.2778440883596489</v>
      </c>
    </row>
    <row r="37" spans="1:12" x14ac:dyDescent="0.25">
      <c r="A37" s="19"/>
      <c r="B37" s="4"/>
      <c r="D37" s="27"/>
      <c r="F37" s="28"/>
      <c r="G37" s="34"/>
      <c r="H37" s="30">
        <f>(G37*100)/G67</f>
        <v>0</v>
      </c>
    </row>
    <row r="38" spans="1:12" x14ac:dyDescent="0.25">
      <c r="A38" s="19"/>
      <c r="B38" s="4"/>
      <c r="D38" s="27"/>
      <c r="F38" s="28"/>
      <c r="G38" s="34"/>
      <c r="H38" s="30">
        <f>(G38*100)/G67</f>
        <v>0</v>
      </c>
    </row>
    <row r="39" spans="1:12" x14ac:dyDescent="0.25">
      <c r="A39" s="19"/>
      <c r="B39" s="4"/>
      <c r="D39" s="27"/>
      <c r="F39" s="28"/>
      <c r="G39" s="34"/>
      <c r="H39" s="30">
        <f>(G39*100)/G67</f>
        <v>0</v>
      </c>
    </row>
    <row r="40" spans="1:12" x14ac:dyDescent="0.25">
      <c r="A40" s="19"/>
      <c r="B40" s="4"/>
      <c r="D40" s="27"/>
      <c r="F40" s="28"/>
      <c r="G40" s="34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2">
        <f>SUM(G36:G40)</f>
        <v>60.761714285714284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ht="30" x14ac:dyDescent="0.25">
      <c r="A44" s="19"/>
      <c r="B44" s="58" t="s">
        <v>117</v>
      </c>
      <c r="C44" s="56" t="s">
        <v>78</v>
      </c>
      <c r="D44" s="27">
        <v>210</v>
      </c>
      <c r="E44" s="59" t="s">
        <v>40</v>
      </c>
      <c r="F44" s="62">
        <v>1</v>
      </c>
      <c r="G44" s="31">
        <f>D44*F44</f>
        <v>210</v>
      </c>
      <c r="H44" s="30">
        <f>(G44*100)/G67</f>
        <v>7.8725109088633909</v>
      </c>
    </row>
    <row r="45" spans="1:12" x14ac:dyDescent="0.25">
      <c r="A45" s="19"/>
      <c r="B45" s="56" t="s">
        <v>122</v>
      </c>
      <c r="C45" s="56" t="s">
        <v>102</v>
      </c>
      <c r="D45" s="27">
        <v>123.42</v>
      </c>
      <c r="E45" s="59" t="s">
        <v>40</v>
      </c>
      <c r="F45" s="62">
        <v>0.5</v>
      </c>
      <c r="G45" s="31">
        <f>D45*F45</f>
        <v>61.71</v>
      </c>
      <c r="H45" s="30">
        <f>(G45*100)/G67</f>
        <v>2.3133935627902851</v>
      </c>
    </row>
    <row r="46" spans="1:12" x14ac:dyDescent="0.25">
      <c r="A46" s="19"/>
      <c r="B46" s="56" t="s">
        <v>41</v>
      </c>
      <c r="C46" s="56" t="s">
        <v>46</v>
      </c>
      <c r="D46" s="27">
        <f>G36</f>
        <v>60.761714285714284</v>
      </c>
      <c r="E46" s="59" t="s">
        <v>40</v>
      </c>
      <c r="F46" s="62">
        <v>0.03</v>
      </c>
      <c r="G46" s="31">
        <f>D46*F46</f>
        <v>1.8228514285714283</v>
      </c>
      <c r="H46" s="30">
        <f>(G46*100)/G67</f>
        <v>6.8335322650789454E-2</v>
      </c>
    </row>
    <row r="47" spans="1:12" x14ac:dyDescent="0.25">
      <c r="A47" s="19"/>
      <c r="B47" s="56" t="s">
        <v>129</v>
      </c>
      <c r="C47" s="56" t="s">
        <v>46</v>
      </c>
      <c r="D47" s="27">
        <f>G36</f>
        <v>60.761714285714284</v>
      </c>
      <c r="E47" s="59" t="s">
        <v>40</v>
      </c>
      <c r="F47" s="62">
        <v>0.02</v>
      </c>
      <c r="G47" s="31">
        <f>D47*F47</f>
        <v>1.2152342857142857</v>
      </c>
      <c r="H47" s="30">
        <f>(G47*100)/G67</f>
        <v>4.5556881767192976E-2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2">
        <f>SUM(G44:G56)</f>
        <v>274.74808571428571</v>
      </c>
      <c r="H57" s="30"/>
    </row>
    <row r="58" spans="1:8" x14ac:dyDescent="0.25">
      <c r="B58" s="19"/>
      <c r="D58" s="27"/>
      <c r="F58" s="28"/>
      <c r="G58" s="33"/>
      <c r="H58" s="30"/>
    </row>
    <row r="59" spans="1:8" x14ac:dyDescent="0.25">
      <c r="A59" s="19" t="s">
        <v>25</v>
      </c>
      <c r="B59" s="4"/>
      <c r="D59" s="27"/>
      <c r="F59" s="28"/>
      <c r="G59" s="33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2667.5097999999998</v>
      </c>
      <c r="F60" s="28">
        <v>0</v>
      </c>
      <c r="G60" s="33">
        <f t="shared" ref="G60:G61" si="0">D60*F60</f>
        <v>0</v>
      </c>
      <c r="H60" s="30">
        <f>(G60*100)/G67</f>
        <v>0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2667.5097999999998</v>
      </c>
      <c r="F61" s="28">
        <v>0</v>
      </c>
      <c r="G61" s="33">
        <f t="shared" si="0"/>
        <v>0</v>
      </c>
      <c r="H61" s="30">
        <f>(G61*100)/G67</f>
        <v>0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2667.5097999999998</v>
      </c>
      <c r="F62" s="28">
        <v>0</v>
      </c>
      <c r="G62" s="33">
        <f>D62*F62</f>
        <v>0</v>
      </c>
      <c r="H62" s="30">
        <f>(G62*100)/G67</f>
        <v>0</v>
      </c>
    </row>
    <row r="63" spans="1:8" x14ac:dyDescent="0.25">
      <c r="C63" s="35"/>
      <c r="D63" s="27"/>
      <c r="F63" s="28"/>
      <c r="G63" s="32">
        <f>SUM(G60:G62)</f>
        <v>0</v>
      </c>
      <c r="H63" s="30"/>
    </row>
    <row r="64" spans="1:8" x14ac:dyDescent="0.25">
      <c r="C64" s="35"/>
      <c r="D64" s="27"/>
      <c r="F64" s="28"/>
      <c r="G64" s="33"/>
      <c r="H64" s="30"/>
    </row>
    <row r="65" spans="1:11" x14ac:dyDescent="0.25">
      <c r="A65" s="19" t="s">
        <v>28</v>
      </c>
      <c r="C65" s="35">
        <v>0</v>
      </c>
      <c r="D65" s="27"/>
      <c r="F65" s="36"/>
      <c r="G65" s="37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8"/>
      <c r="B67" s="39" t="s">
        <v>30</v>
      </c>
      <c r="C67" s="40"/>
      <c r="D67" s="41"/>
      <c r="E67" s="40"/>
      <c r="F67" s="42"/>
      <c r="G67" s="43">
        <f>SUM(G33+G41+G57+G63+G65)</f>
        <v>2667.5097999999998</v>
      </c>
      <c r="H67" s="44">
        <f>SUM(H17:H65)</f>
        <v>100.00000000000001</v>
      </c>
    </row>
    <row r="68" spans="1:11" ht="15.75" thickTop="1" x14ac:dyDescent="0.25">
      <c r="B68" s="19" t="s">
        <v>31</v>
      </c>
      <c r="C68" s="35">
        <v>0.16</v>
      </c>
      <c r="D68" s="27"/>
      <c r="F68" s="28"/>
      <c r="G68" s="33">
        <f>G67*C68</f>
        <v>426.80156799999997</v>
      </c>
      <c r="H68" s="30"/>
    </row>
    <row r="69" spans="1:11" ht="15.75" thickBot="1" x14ac:dyDescent="0.3">
      <c r="A69" s="45"/>
      <c r="B69" s="46" t="s">
        <v>32</v>
      </c>
      <c r="C69" s="47"/>
      <c r="D69" s="48"/>
      <c r="E69" s="45"/>
      <c r="F69" s="49" t="s">
        <v>33</v>
      </c>
      <c r="G69" s="50">
        <f>SUM(G67:G68)</f>
        <v>3094.3113679999997</v>
      </c>
      <c r="H69" s="51"/>
      <c r="I69" s="31"/>
    </row>
    <row r="70" spans="1:11" ht="15.75" thickTop="1" x14ac:dyDescent="0.25"/>
    <row r="72" spans="1:11" x14ac:dyDescent="0.25">
      <c r="C72" s="52"/>
      <c r="H72" s="53"/>
      <c r="J72" s="31"/>
    </row>
    <row r="73" spans="1:11" x14ac:dyDescent="0.25">
      <c r="K73" s="31"/>
    </row>
    <row r="74" spans="1:11" x14ac:dyDescent="0.25">
      <c r="C74" s="2"/>
      <c r="H74" s="53"/>
    </row>
    <row r="76" spans="1:11" x14ac:dyDescent="0.25">
      <c r="C76" s="31"/>
      <c r="D76" s="54"/>
    </row>
    <row r="77" spans="1:11" x14ac:dyDescent="0.25">
      <c r="D77" s="55"/>
    </row>
    <row r="78" spans="1:11" x14ac:dyDescent="0.25">
      <c r="C78" s="31"/>
      <c r="D78" s="54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7183-8020-4CD0-BFA1-C2A8ED81CF5C}">
  <sheetPr codeName="Hoja13">
    <pageSetUpPr fitToPage="1"/>
  </sheetPr>
  <dimension ref="A1:L78"/>
  <sheetViews>
    <sheetView view="pageBreakPreview" topLeftCell="A31" zoomScale="85" zoomScaleNormal="115" zoomScaleSheetLayoutView="85" workbookViewId="0">
      <selection activeCell="C66" sqref="C66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83" t="s">
        <v>0</v>
      </c>
      <c r="B3" s="84"/>
      <c r="C3" s="84"/>
      <c r="D3" s="84"/>
      <c r="E3" s="84"/>
      <c r="F3" s="84"/>
      <c r="G3" s="84"/>
      <c r="H3" s="85"/>
    </row>
    <row r="4" spans="1:8" x14ac:dyDescent="0.25">
      <c r="A4" s="6" t="s">
        <v>1</v>
      </c>
      <c r="B4" s="7"/>
      <c r="C4" s="8"/>
      <c r="D4" s="8"/>
      <c r="E4" s="86" t="s">
        <v>2</v>
      </c>
      <c r="F4" s="86"/>
      <c r="G4" s="9"/>
      <c r="H4" s="10"/>
    </row>
    <row r="5" spans="1:8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87" t="s">
        <v>119</v>
      </c>
      <c r="C10" s="88"/>
      <c r="D10" s="88"/>
      <c r="E10" s="88"/>
      <c r="F10" s="88"/>
      <c r="G10" s="88"/>
      <c r="H10" s="20"/>
    </row>
    <row r="11" spans="1:8" ht="14.25" customHeight="1" x14ac:dyDescent="0.25">
      <c r="B11" s="88"/>
      <c r="C11" s="88"/>
      <c r="D11" s="88"/>
      <c r="E11" s="88"/>
      <c r="F11" s="88"/>
      <c r="G11" s="88"/>
      <c r="H11" s="20"/>
    </row>
    <row r="12" spans="1:8" ht="14.25" customHeight="1" x14ac:dyDescent="0.25">
      <c r="B12" s="88"/>
      <c r="C12" s="88"/>
      <c r="D12" s="88"/>
      <c r="E12" s="88"/>
      <c r="F12" s="88"/>
      <c r="G12" s="88"/>
      <c r="H12" s="20"/>
    </row>
    <row r="13" spans="1:8" ht="30" customHeight="1" x14ac:dyDescent="0.25">
      <c r="B13" s="88"/>
      <c r="C13" s="88"/>
      <c r="D13" s="88"/>
      <c r="E13" s="88"/>
      <c r="F13" s="88"/>
      <c r="G13" s="88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x14ac:dyDescent="0.25">
      <c r="A18" s="63"/>
      <c r="B18" s="57" t="s">
        <v>57</v>
      </c>
      <c r="C18" s="59" t="s">
        <v>36</v>
      </c>
      <c r="D18" s="64">
        <v>219.828</v>
      </c>
      <c r="E18" s="59" t="s">
        <v>40</v>
      </c>
      <c r="F18" s="62">
        <v>1</v>
      </c>
      <c r="G18" s="29">
        <f>F18*D18</f>
        <v>219.828</v>
      </c>
      <c r="H18" s="30">
        <f>(G18*100)/G67</f>
        <v>48.986118727851256</v>
      </c>
      <c r="J18" s="31"/>
      <c r="K18" s="31"/>
    </row>
    <row r="19" spans="1:11" x14ac:dyDescent="0.25">
      <c r="A19" s="19"/>
      <c r="B19" s="56" t="s">
        <v>56</v>
      </c>
      <c r="C19" s="59" t="s">
        <v>36</v>
      </c>
      <c r="D19" s="68">
        <v>24.664000000000001</v>
      </c>
      <c r="E19" s="59" t="s">
        <v>40</v>
      </c>
      <c r="F19" s="62">
        <v>0.1</v>
      </c>
      <c r="G19" s="29">
        <f>D19*F19</f>
        <v>2.4664000000000001</v>
      </c>
      <c r="H19" s="30">
        <f>(G19*100)/G67</f>
        <v>0.54960861778468784</v>
      </c>
      <c r="J19" s="31"/>
      <c r="K19" s="31"/>
    </row>
    <row r="20" spans="1:11" x14ac:dyDescent="0.25">
      <c r="A20" s="19"/>
      <c r="B20" s="56"/>
      <c r="C20" s="60"/>
      <c r="D20" s="27"/>
      <c r="E20" s="59"/>
      <c r="F20" s="62"/>
      <c r="G20" s="29"/>
      <c r="H20" s="30">
        <f>(G20*100)/G67</f>
        <v>0</v>
      </c>
      <c r="J20" s="31"/>
      <c r="K20" s="31"/>
    </row>
    <row r="21" spans="1:11" x14ac:dyDescent="0.25">
      <c r="A21" s="19"/>
      <c r="B21" s="58"/>
      <c r="C21" s="59"/>
      <c r="D21" s="27"/>
      <c r="E21" s="59"/>
      <c r="F21" s="62"/>
      <c r="G21" s="29"/>
      <c r="H21" s="30">
        <f>(G21*100)/G67</f>
        <v>0</v>
      </c>
      <c r="J21" s="31"/>
      <c r="K21" s="31"/>
    </row>
    <row r="22" spans="1:11" x14ac:dyDescent="0.25">
      <c r="A22" s="19"/>
      <c r="B22" s="58"/>
      <c r="C22" s="59"/>
      <c r="D22" s="27"/>
      <c r="E22" s="59"/>
      <c r="F22" s="62"/>
      <c r="G22" s="29"/>
      <c r="H22" s="30">
        <f>(G22*100)/G67</f>
        <v>0</v>
      </c>
      <c r="J22" s="31"/>
      <c r="K22" s="31"/>
    </row>
    <row r="23" spans="1:11" x14ac:dyDescent="0.25">
      <c r="A23" s="19"/>
      <c r="B23" s="58"/>
      <c r="C23" s="60"/>
      <c r="D23" s="27"/>
      <c r="E23" s="59"/>
      <c r="F23" s="62"/>
      <c r="G23" s="29"/>
      <c r="H23" s="30">
        <f>(G23*100)/G67</f>
        <v>0</v>
      </c>
      <c r="J23" s="31"/>
      <c r="K23" s="31"/>
    </row>
    <row r="24" spans="1:11" x14ac:dyDescent="0.25">
      <c r="A24" s="19"/>
      <c r="B24" s="56"/>
      <c r="C24" s="60"/>
      <c r="D24" s="27"/>
      <c r="E24" s="59"/>
      <c r="F24" s="62"/>
      <c r="G24" s="29"/>
      <c r="H24" s="30">
        <f>(G24*100)/G67</f>
        <v>0</v>
      </c>
      <c r="J24" s="31"/>
      <c r="K24" s="31"/>
    </row>
    <row r="25" spans="1:11" x14ac:dyDescent="0.25">
      <c r="A25" s="19"/>
      <c r="B25" s="56"/>
      <c r="C25" s="60"/>
      <c r="D25" s="27"/>
      <c r="E25" s="59"/>
      <c r="F25" s="62"/>
      <c r="G25" s="29"/>
      <c r="H25" s="30">
        <f>(G25*100)/G67</f>
        <v>0</v>
      </c>
      <c r="J25" s="31"/>
      <c r="K25" s="31"/>
    </row>
    <row r="26" spans="1:11" x14ac:dyDescent="0.25">
      <c r="A26" s="19"/>
      <c r="B26" s="56"/>
      <c r="C26" s="59"/>
      <c r="D26" s="27"/>
      <c r="E26" s="59"/>
      <c r="F26" s="62"/>
      <c r="G26" s="29"/>
      <c r="H26" s="30">
        <f>(G26*100)/G67</f>
        <v>0</v>
      </c>
      <c r="J26" s="31"/>
      <c r="K26" s="31"/>
    </row>
    <row r="27" spans="1:11" x14ac:dyDescent="0.25">
      <c r="A27" s="19"/>
      <c r="B27" s="56"/>
      <c r="C27" s="60"/>
      <c r="D27" s="27"/>
      <c r="E27" s="59"/>
      <c r="F27" s="62"/>
      <c r="G27" s="29"/>
      <c r="H27" s="30">
        <f>(G27*100)/G67</f>
        <v>0</v>
      </c>
      <c r="J27" s="31"/>
      <c r="K27" s="31"/>
    </row>
    <row r="28" spans="1:11" x14ac:dyDescent="0.25">
      <c r="A28" s="19"/>
      <c r="B28" s="56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222.2944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>
        <f>(G35*100)/G67</f>
        <v>0</v>
      </c>
    </row>
    <row r="36" spans="1:12" x14ac:dyDescent="0.25">
      <c r="A36" s="19"/>
      <c r="B36" s="4" t="s">
        <v>58</v>
      </c>
      <c r="C36" s="56" t="s">
        <v>43</v>
      </c>
      <c r="D36" s="27">
        <v>1398.06</v>
      </c>
      <c r="E36" s="59" t="s">
        <v>47</v>
      </c>
      <c r="F36" s="28">
        <v>10</v>
      </c>
      <c r="G36" s="34">
        <f>D36/F36</f>
        <v>139.80599999999998</v>
      </c>
      <c r="H36" s="30">
        <f>(G36*100)/G67</f>
        <v>31.154144671588568</v>
      </c>
    </row>
    <row r="37" spans="1:12" x14ac:dyDescent="0.25">
      <c r="A37" s="19"/>
      <c r="B37" s="4"/>
      <c r="D37" s="27"/>
      <c r="F37" s="28"/>
      <c r="G37" s="34"/>
      <c r="H37" s="30">
        <f>(G37*100)/G67</f>
        <v>0</v>
      </c>
    </row>
    <row r="38" spans="1:12" x14ac:dyDescent="0.25">
      <c r="A38" s="19"/>
      <c r="B38" s="4"/>
      <c r="D38" s="27"/>
      <c r="F38" s="28"/>
      <c r="G38" s="34"/>
      <c r="H38" s="30">
        <f>(G38*100)/G67</f>
        <v>0</v>
      </c>
    </row>
    <row r="39" spans="1:12" x14ac:dyDescent="0.25">
      <c r="A39" s="19"/>
      <c r="B39" s="4"/>
      <c r="D39" s="27"/>
      <c r="F39" s="28"/>
      <c r="G39" s="34"/>
      <c r="H39" s="30">
        <f>(G39*100)/G67</f>
        <v>0</v>
      </c>
    </row>
    <row r="40" spans="1:12" x14ac:dyDescent="0.25">
      <c r="A40" s="19"/>
      <c r="B40" s="4"/>
      <c r="D40" s="27"/>
      <c r="F40" s="28"/>
      <c r="G40" s="34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2">
        <f>SUM(G36:G40)</f>
        <v>139.80599999999998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B44" s="56" t="s">
        <v>55</v>
      </c>
      <c r="C44" s="56" t="s">
        <v>46</v>
      </c>
      <c r="D44" s="27">
        <f>G41</f>
        <v>139.80599999999998</v>
      </c>
      <c r="E44" s="59" t="s">
        <v>40</v>
      </c>
      <c r="F44" s="28">
        <v>0.03</v>
      </c>
      <c r="G44" s="31">
        <f>D44*F44</f>
        <v>4.1941799999999994</v>
      </c>
      <c r="H44" s="30">
        <f>(G44*100)/G67</f>
        <v>0.93462434014765705</v>
      </c>
    </row>
    <row r="45" spans="1:12" x14ac:dyDescent="0.25">
      <c r="A45" s="19"/>
      <c r="B45" s="56" t="s">
        <v>45</v>
      </c>
      <c r="C45" s="56" t="s">
        <v>46</v>
      </c>
      <c r="D45" s="27">
        <f>G41</f>
        <v>139.80599999999998</v>
      </c>
      <c r="E45" s="59" t="s">
        <v>40</v>
      </c>
      <c r="F45" s="28">
        <v>0.02</v>
      </c>
      <c r="G45" s="31">
        <f>D45*F45</f>
        <v>2.7961199999999997</v>
      </c>
      <c r="H45" s="30">
        <f>(G45*100)/G67</f>
        <v>0.62308289343177137</v>
      </c>
    </row>
    <row r="46" spans="1:12" x14ac:dyDescent="0.25">
      <c r="A46" s="19"/>
      <c r="B46" s="56" t="s">
        <v>118</v>
      </c>
      <c r="C46" s="56" t="s">
        <v>106</v>
      </c>
      <c r="D46" s="27">
        <v>159.33000000000001</v>
      </c>
      <c r="E46" s="59" t="s">
        <v>47</v>
      </c>
      <c r="F46" s="28">
        <v>2</v>
      </c>
      <c r="G46" s="31">
        <f>D46/F46</f>
        <v>79.665000000000006</v>
      </c>
      <c r="H46" s="30">
        <f>(G46*100)/G67</f>
        <v>17.752420749196059</v>
      </c>
    </row>
    <row r="47" spans="1:12" x14ac:dyDescent="0.25">
      <c r="A47" s="19"/>
      <c r="D47" s="27"/>
      <c r="F47" s="28"/>
      <c r="G47" s="31"/>
      <c r="H47" s="30">
        <f>(G47*100)/G67</f>
        <v>0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2">
        <f>SUM(G44:G56)</f>
        <v>86.655300000000011</v>
      </c>
      <c r="H57" s="30"/>
    </row>
    <row r="58" spans="1:8" x14ac:dyDescent="0.25">
      <c r="B58" s="19"/>
      <c r="D58" s="27"/>
      <c r="F58" s="28"/>
      <c r="G58" s="33"/>
      <c r="H58" s="30"/>
    </row>
    <row r="59" spans="1:8" x14ac:dyDescent="0.25">
      <c r="A59" s="19" t="s">
        <v>25</v>
      </c>
      <c r="B59" s="4"/>
      <c r="D59" s="27"/>
      <c r="F59" s="28"/>
      <c r="G59" s="33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448.75569999999999</v>
      </c>
      <c r="F60" s="28">
        <v>0</v>
      </c>
      <c r="G60" s="33">
        <f t="shared" ref="G60:G61" si="0">D60*F60</f>
        <v>0</v>
      </c>
      <c r="H60" s="30">
        <f>(G60*100)/G67</f>
        <v>0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448.75569999999999</v>
      </c>
      <c r="F61" s="28">
        <v>0</v>
      </c>
      <c r="G61" s="33">
        <f t="shared" si="0"/>
        <v>0</v>
      </c>
      <c r="H61" s="30">
        <f>(G61*100)/G67</f>
        <v>0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448.75569999999999</v>
      </c>
      <c r="F62" s="28">
        <v>0</v>
      </c>
      <c r="G62" s="33">
        <f>D62*F62</f>
        <v>0</v>
      </c>
      <c r="H62" s="30">
        <f>(G62*100)/G67</f>
        <v>0</v>
      </c>
    </row>
    <row r="63" spans="1:8" x14ac:dyDescent="0.25">
      <c r="C63" s="35"/>
      <c r="D63" s="27"/>
      <c r="F63" s="28"/>
      <c r="G63" s="32">
        <f>SUM(G60:G62)</f>
        <v>0</v>
      </c>
      <c r="H63" s="30"/>
    </row>
    <row r="64" spans="1:8" x14ac:dyDescent="0.25">
      <c r="C64" s="35"/>
      <c r="D64" s="27"/>
      <c r="F64" s="28"/>
      <c r="G64" s="33"/>
      <c r="H64" s="30"/>
    </row>
    <row r="65" spans="1:11" x14ac:dyDescent="0.25">
      <c r="A65" s="19" t="s">
        <v>28</v>
      </c>
      <c r="C65" s="35">
        <v>0</v>
      </c>
      <c r="D65" s="27"/>
      <c r="F65" s="36"/>
      <c r="G65" s="37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8"/>
      <c r="B67" s="39" t="s">
        <v>30</v>
      </c>
      <c r="C67" s="40"/>
      <c r="D67" s="41"/>
      <c r="E67" s="40"/>
      <c r="F67" s="42"/>
      <c r="G67" s="43">
        <f>SUM(G33+G41+G57+G63+G65)</f>
        <v>448.75569999999999</v>
      </c>
      <c r="H67" s="44">
        <f>SUM(H17:H65)</f>
        <v>99.999999999999986</v>
      </c>
    </row>
    <row r="68" spans="1:11" ht="15.75" thickTop="1" x14ac:dyDescent="0.25">
      <c r="B68" s="19" t="s">
        <v>31</v>
      </c>
      <c r="C68" s="35">
        <v>0.16</v>
      </c>
      <c r="D68" s="27"/>
      <c r="F68" s="28"/>
      <c r="G68" s="33">
        <f>G67*C68</f>
        <v>71.800911999999997</v>
      </c>
      <c r="H68" s="30"/>
    </row>
    <row r="69" spans="1:11" ht="15.75" thickBot="1" x14ac:dyDescent="0.3">
      <c r="A69" s="45"/>
      <c r="B69" s="46" t="s">
        <v>32</v>
      </c>
      <c r="C69" s="47"/>
      <c r="D69" s="48"/>
      <c r="E69" s="45"/>
      <c r="F69" s="49" t="s">
        <v>33</v>
      </c>
      <c r="G69" s="50">
        <f>SUM(G67:G68)</f>
        <v>520.55661199999997</v>
      </c>
      <c r="H69" s="51"/>
      <c r="I69" s="31"/>
    </row>
    <row r="70" spans="1:11" ht="15.75" thickTop="1" x14ac:dyDescent="0.25"/>
    <row r="72" spans="1:11" x14ac:dyDescent="0.25">
      <c r="C72" s="52"/>
      <c r="H72" s="53"/>
      <c r="J72" s="31"/>
    </row>
    <row r="73" spans="1:11" x14ac:dyDescent="0.25">
      <c r="K73" s="31"/>
    </row>
    <row r="74" spans="1:11" x14ac:dyDescent="0.25">
      <c r="C74" s="2"/>
      <c r="H74" s="53"/>
    </row>
    <row r="76" spans="1:11" x14ac:dyDescent="0.25">
      <c r="C76" s="31"/>
      <c r="D76" s="54"/>
    </row>
    <row r="77" spans="1:11" x14ac:dyDescent="0.25">
      <c r="D77" s="55"/>
    </row>
    <row r="78" spans="1:11" x14ac:dyDescent="0.25">
      <c r="C78" s="31"/>
      <c r="D78" s="54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359A-018A-4A37-A712-F1B0E8181630}">
  <sheetPr codeName="Hoja14">
    <pageSetUpPr fitToPage="1"/>
  </sheetPr>
  <dimension ref="A1:L78"/>
  <sheetViews>
    <sheetView view="pageBreakPreview" topLeftCell="A35" zoomScale="85" zoomScaleNormal="115" zoomScaleSheetLayoutView="85" workbookViewId="0">
      <selection activeCell="E64" sqref="E64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83" t="s">
        <v>0</v>
      </c>
      <c r="B3" s="84"/>
      <c r="C3" s="84"/>
      <c r="D3" s="84"/>
      <c r="E3" s="84"/>
      <c r="F3" s="84"/>
      <c r="G3" s="84"/>
      <c r="H3" s="85"/>
    </row>
    <row r="4" spans="1:8" x14ac:dyDescent="0.25">
      <c r="A4" s="6" t="s">
        <v>1</v>
      </c>
      <c r="B4" s="7"/>
      <c r="C4" s="8"/>
      <c r="D4" s="8"/>
      <c r="E4" s="86" t="s">
        <v>2</v>
      </c>
      <c r="F4" s="86"/>
      <c r="G4" s="9"/>
      <c r="H4" s="10"/>
    </row>
    <row r="5" spans="1:8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87" t="s">
        <v>100</v>
      </c>
      <c r="C10" s="88"/>
      <c r="D10" s="88"/>
      <c r="E10" s="88"/>
      <c r="F10" s="88"/>
      <c r="G10" s="88"/>
      <c r="H10" s="20"/>
    </row>
    <row r="11" spans="1:8" ht="14.25" customHeight="1" x14ac:dyDescent="0.25">
      <c r="B11" s="88"/>
      <c r="C11" s="88"/>
      <c r="D11" s="88"/>
      <c r="E11" s="88"/>
      <c r="F11" s="88"/>
      <c r="G11" s="88"/>
      <c r="H11" s="20"/>
    </row>
    <row r="12" spans="1:8" ht="14.25" customHeight="1" x14ac:dyDescent="0.25">
      <c r="B12" s="88"/>
      <c r="C12" s="88"/>
      <c r="D12" s="88"/>
      <c r="E12" s="88"/>
      <c r="F12" s="88"/>
      <c r="G12" s="88"/>
      <c r="H12" s="20"/>
    </row>
    <row r="13" spans="1:8" ht="30" customHeight="1" x14ac:dyDescent="0.25">
      <c r="B13" s="88"/>
      <c r="C13" s="88"/>
      <c r="D13" s="88"/>
      <c r="E13" s="88"/>
      <c r="F13" s="88"/>
      <c r="G13" s="88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x14ac:dyDescent="0.25">
      <c r="A18" s="63"/>
      <c r="B18" s="71" t="s">
        <v>144</v>
      </c>
      <c r="C18" s="59" t="s">
        <v>145</v>
      </c>
      <c r="D18" s="64">
        <v>2341</v>
      </c>
      <c r="E18" s="59" t="s">
        <v>40</v>
      </c>
      <c r="F18" s="62">
        <v>1.0999999999999999E-2</v>
      </c>
      <c r="G18" s="29">
        <f>D18*F18</f>
        <v>25.750999999999998</v>
      </c>
      <c r="H18" s="30">
        <f>(G18*100)/G67</f>
        <v>71.868404291101967</v>
      </c>
      <c r="J18" s="31"/>
      <c r="K18" s="31"/>
    </row>
    <row r="19" spans="1:11" x14ac:dyDescent="0.25">
      <c r="A19" s="19"/>
      <c r="B19" s="56" t="s">
        <v>60</v>
      </c>
      <c r="C19" s="59" t="s">
        <v>59</v>
      </c>
      <c r="D19" s="68">
        <v>46.552</v>
      </c>
      <c r="E19" s="59" t="s">
        <v>40</v>
      </c>
      <c r="F19" s="62">
        <v>0.04</v>
      </c>
      <c r="G19" s="29">
        <f>D19*F19</f>
        <v>1.86208</v>
      </c>
      <c r="H19" s="30">
        <f>(G19*100)/G67</f>
        <v>5.1968746170003168</v>
      </c>
      <c r="J19" s="31"/>
      <c r="K19" s="31"/>
    </row>
    <row r="20" spans="1:11" x14ac:dyDescent="0.25">
      <c r="A20" s="19"/>
      <c r="B20" s="56"/>
      <c r="C20" s="60"/>
      <c r="D20" s="27"/>
      <c r="E20" s="59"/>
      <c r="F20" s="62"/>
      <c r="G20" s="29"/>
      <c r="H20" s="30">
        <f>(G20*100)/G67</f>
        <v>0</v>
      </c>
      <c r="J20" s="31"/>
      <c r="K20" s="31"/>
    </row>
    <row r="21" spans="1:11" x14ac:dyDescent="0.25">
      <c r="A21" s="19"/>
      <c r="B21" s="58"/>
      <c r="C21" s="59"/>
      <c r="D21" s="27"/>
      <c r="E21" s="59"/>
      <c r="F21" s="62"/>
      <c r="G21" s="29"/>
      <c r="H21" s="30">
        <f>(G21*100)/G67</f>
        <v>0</v>
      </c>
      <c r="J21" s="31"/>
      <c r="K21" s="31"/>
    </row>
    <row r="22" spans="1:11" x14ac:dyDescent="0.25">
      <c r="A22" s="19"/>
      <c r="B22" s="58"/>
      <c r="C22" s="59"/>
      <c r="D22" s="27"/>
      <c r="E22" s="59"/>
      <c r="F22" s="62"/>
      <c r="G22" s="29"/>
      <c r="H22" s="30">
        <f>(G22*100)/G67</f>
        <v>0</v>
      </c>
      <c r="J22" s="31"/>
      <c r="K22" s="31"/>
    </row>
    <row r="23" spans="1:11" x14ac:dyDescent="0.25">
      <c r="A23" s="19"/>
      <c r="B23" s="58"/>
      <c r="C23" s="60"/>
      <c r="D23" s="27"/>
      <c r="E23" s="59"/>
      <c r="F23" s="62"/>
      <c r="G23" s="29"/>
      <c r="H23" s="30">
        <f>(G23*100)/G67</f>
        <v>0</v>
      </c>
      <c r="J23" s="31"/>
      <c r="K23" s="31"/>
    </row>
    <row r="24" spans="1:11" x14ac:dyDescent="0.25">
      <c r="A24" s="19"/>
      <c r="B24" s="56"/>
      <c r="C24" s="60"/>
      <c r="D24" s="27"/>
      <c r="E24" s="59"/>
      <c r="F24" s="62"/>
      <c r="G24" s="29"/>
      <c r="H24" s="30">
        <f>(G24*100)/G67</f>
        <v>0</v>
      </c>
      <c r="J24" s="31"/>
      <c r="K24" s="31"/>
    </row>
    <row r="25" spans="1:11" x14ac:dyDescent="0.25">
      <c r="A25" s="19"/>
      <c r="B25" s="56"/>
      <c r="C25" s="60"/>
      <c r="D25" s="27"/>
      <c r="E25" s="59"/>
      <c r="F25" s="62"/>
      <c r="G25" s="29"/>
      <c r="H25" s="30">
        <f>(G25*100)/G67</f>
        <v>0</v>
      </c>
      <c r="J25" s="31"/>
      <c r="K25" s="31"/>
    </row>
    <row r="26" spans="1:11" x14ac:dyDescent="0.25">
      <c r="A26" s="19"/>
      <c r="B26" s="56"/>
      <c r="C26" s="59"/>
      <c r="D26" s="27"/>
      <c r="E26" s="59"/>
      <c r="F26" s="62"/>
      <c r="G26" s="29"/>
      <c r="H26" s="30">
        <f>(G26*100)/G67</f>
        <v>0</v>
      </c>
      <c r="J26" s="31"/>
      <c r="K26" s="31"/>
    </row>
    <row r="27" spans="1:11" x14ac:dyDescent="0.25">
      <c r="A27" s="19"/>
      <c r="B27" s="56"/>
      <c r="C27" s="60"/>
      <c r="D27" s="27"/>
      <c r="E27" s="59"/>
      <c r="F27" s="62"/>
      <c r="G27" s="29"/>
      <c r="H27" s="30">
        <f>(G27*100)/G67</f>
        <v>0</v>
      </c>
      <c r="J27" s="31"/>
      <c r="K27" s="31"/>
    </row>
    <row r="28" spans="1:11" x14ac:dyDescent="0.25">
      <c r="A28" s="19"/>
      <c r="B28" s="56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27.613079999999997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>
        <f>(G35*100)/G67</f>
        <v>0</v>
      </c>
    </row>
    <row r="36" spans="1:12" x14ac:dyDescent="0.25">
      <c r="A36" s="19"/>
      <c r="B36" s="4" t="s">
        <v>61</v>
      </c>
      <c r="C36" s="59" t="s">
        <v>43</v>
      </c>
      <c r="D36" s="27">
        <v>1659.19</v>
      </c>
      <c r="E36" s="59" t="s">
        <v>47</v>
      </c>
      <c r="F36" s="28">
        <v>212</v>
      </c>
      <c r="G36" s="34">
        <f>D36/F36</f>
        <v>7.8263679245283022</v>
      </c>
      <c r="H36" s="30">
        <f>(G36*100)/G67</f>
        <v>21.842591516093073</v>
      </c>
    </row>
    <row r="37" spans="1:12" x14ac:dyDescent="0.25">
      <c r="A37" s="19"/>
      <c r="B37" s="4"/>
      <c r="D37" s="27"/>
      <c r="F37" s="28"/>
      <c r="G37" s="34"/>
      <c r="H37" s="30">
        <f>(G37*100)/G67</f>
        <v>0</v>
      </c>
    </row>
    <row r="38" spans="1:12" x14ac:dyDescent="0.25">
      <c r="A38" s="19"/>
      <c r="B38" s="4"/>
      <c r="D38" s="27"/>
      <c r="F38" s="28"/>
      <c r="G38" s="34"/>
      <c r="H38" s="30">
        <f>(G38*100)/G67</f>
        <v>0</v>
      </c>
    </row>
    <row r="39" spans="1:12" x14ac:dyDescent="0.25">
      <c r="A39" s="19"/>
      <c r="B39" s="4"/>
      <c r="D39" s="27"/>
      <c r="F39" s="28"/>
      <c r="G39" s="34"/>
      <c r="H39" s="30">
        <f>(G39*100)/G67</f>
        <v>0</v>
      </c>
    </row>
    <row r="40" spans="1:12" x14ac:dyDescent="0.25">
      <c r="A40" s="19"/>
      <c r="B40" s="4"/>
      <c r="D40" s="27"/>
      <c r="F40" s="28"/>
      <c r="G40" s="34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2">
        <f>SUM(G36:G40)</f>
        <v>7.8263679245283022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B44" s="56" t="s">
        <v>41</v>
      </c>
      <c r="C44" s="56" t="s">
        <v>46</v>
      </c>
      <c r="D44" s="27">
        <f>G41</f>
        <v>7.8263679245283022</v>
      </c>
      <c r="E44" s="59" t="s">
        <v>40</v>
      </c>
      <c r="F44" s="28">
        <v>0.03</v>
      </c>
      <c r="G44" s="31">
        <f>D44*F44</f>
        <v>0.23479103773584906</v>
      </c>
      <c r="H44" s="30">
        <f>(G44*100)/G67</f>
        <v>0.65527774548279216</v>
      </c>
    </row>
    <row r="45" spans="1:12" x14ac:dyDescent="0.25">
      <c r="A45" s="19"/>
      <c r="B45" s="56" t="s">
        <v>45</v>
      </c>
      <c r="C45" s="56" t="s">
        <v>46</v>
      </c>
      <c r="D45" s="27">
        <f>G41</f>
        <v>7.8263679245283022</v>
      </c>
      <c r="E45" s="59" t="s">
        <v>40</v>
      </c>
      <c r="F45" s="28">
        <v>0.02</v>
      </c>
      <c r="G45" s="31">
        <f>D45*F45</f>
        <v>0.15652735849056604</v>
      </c>
      <c r="H45" s="30">
        <f>(G45*100)/G67</f>
        <v>0.43685183032186142</v>
      </c>
    </row>
    <row r="46" spans="1:12" x14ac:dyDescent="0.25">
      <c r="A46" s="19"/>
      <c r="D46" s="27"/>
      <c r="F46" s="28"/>
      <c r="G46" s="31"/>
      <c r="H46" s="30">
        <f>(G46*100)/G67</f>
        <v>0</v>
      </c>
    </row>
    <row r="47" spans="1:12" x14ac:dyDescent="0.25">
      <c r="A47" s="19"/>
      <c r="D47" s="27"/>
      <c r="F47" s="28"/>
      <c r="G47" s="31"/>
      <c r="H47" s="30">
        <f>(G47*100)/G67</f>
        <v>0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2">
        <f>SUM(G44:G56)</f>
        <v>0.39131839622641507</v>
      </c>
      <c r="H57" s="30"/>
    </row>
    <row r="58" spans="1:8" x14ac:dyDescent="0.25">
      <c r="B58" s="19"/>
      <c r="D58" s="27"/>
      <c r="F58" s="28"/>
      <c r="G58" s="33"/>
      <c r="H58" s="30"/>
    </row>
    <row r="59" spans="1:8" x14ac:dyDescent="0.25">
      <c r="A59" s="19" t="s">
        <v>25</v>
      </c>
      <c r="B59" s="4"/>
      <c r="D59" s="27"/>
      <c r="F59" s="28"/>
      <c r="G59" s="33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35.830766320754712</v>
      </c>
      <c r="F60" s="28">
        <v>0</v>
      </c>
      <c r="G60" s="33">
        <f t="shared" ref="G60:G61" si="0">D60*F60</f>
        <v>0</v>
      </c>
      <c r="H60" s="30">
        <f>(G60*100)/G67</f>
        <v>0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35.830766320754712</v>
      </c>
      <c r="F61" s="28">
        <v>0</v>
      </c>
      <c r="G61" s="33">
        <f t="shared" si="0"/>
        <v>0</v>
      </c>
      <c r="H61" s="30">
        <f>(G61*100)/G67</f>
        <v>0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35.830766320754712</v>
      </c>
      <c r="F62" s="28">
        <v>0</v>
      </c>
      <c r="G62" s="33">
        <f>D62*F62</f>
        <v>0</v>
      </c>
      <c r="H62" s="30">
        <f>(G62*100)/G67</f>
        <v>0</v>
      </c>
    </row>
    <row r="63" spans="1:8" x14ac:dyDescent="0.25">
      <c r="C63" s="35"/>
      <c r="D63" s="27"/>
      <c r="F63" s="28"/>
      <c r="G63" s="32">
        <f>SUM(G60:G62)</f>
        <v>0</v>
      </c>
      <c r="H63" s="30"/>
    </row>
    <row r="64" spans="1:8" x14ac:dyDescent="0.25">
      <c r="C64" s="35"/>
      <c r="D64" s="27"/>
      <c r="F64" s="28"/>
      <c r="G64" s="33"/>
      <c r="H64" s="30"/>
    </row>
    <row r="65" spans="1:11" x14ac:dyDescent="0.25">
      <c r="A65" s="19" t="s">
        <v>28</v>
      </c>
      <c r="C65" s="35">
        <v>0</v>
      </c>
      <c r="D65" s="27"/>
      <c r="F65" s="36"/>
      <c r="G65" s="37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8"/>
      <c r="B67" s="39" t="s">
        <v>30</v>
      </c>
      <c r="C67" s="40"/>
      <c r="D67" s="41"/>
      <c r="E67" s="40"/>
      <c r="F67" s="42"/>
      <c r="G67" s="43">
        <f>SUM(G33+G41+G57+G63+G65)</f>
        <v>35.830766320754712</v>
      </c>
      <c r="H67" s="44">
        <f>SUM(H17:H65)</f>
        <v>100</v>
      </c>
    </row>
    <row r="68" spans="1:11" ht="15.75" thickTop="1" x14ac:dyDescent="0.25">
      <c r="B68" s="19" t="s">
        <v>31</v>
      </c>
      <c r="C68" s="35">
        <v>0.16</v>
      </c>
      <c r="D68" s="27"/>
      <c r="F68" s="28"/>
      <c r="G68" s="33">
        <f>G67*C68</f>
        <v>5.7329226113207543</v>
      </c>
      <c r="H68" s="30"/>
    </row>
    <row r="69" spans="1:11" ht="15.75" thickBot="1" x14ac:dyDescent="0.3">
      <c r="A69" s="45"/>
      <c r="B69" s="46" t="s">
        <v>32</v>
      </c>
      <c r="C69" s="47"/>
      <c r="D69" s="48"/>
      <c r="E69" s="45"/>
      <c r="F69" s="49" t="s">
        <v>33</v>
      </c>
      <c r="G69" s="50">
        <f>SUM(G67:G68)</f>
        <v>41.563688932075465</v>
      </c>
      <c r="H69" s="51"/>
      <c r="I69" s="31"/>
    </row>
    <row r="70" spans="1:11" ht="15.75" thickTop="1" x14ac:dyDescent="0.25"/>
    <row r="72" spans="1:11" x14ac:dyDescent="0.25">
      <c r="C72" s="52"/>
      <c r="H72" s="53"/>
      <c r="J72" s="31"/>
    </row>
    <row r="73" spans="1:11" x14ac:dyDescent="0.25">
      <c r="K73" s="31"/>
    </row>
    <row r="74" spans="1:11" x14ac:dyDescent="0.25">
      <c r="C74" s="2"/>
      <c r="H74" s="53"/>
    </row>
    <row r="76" spans="1:11" x14ac:dyDescent="0.25">
      <c r="C76" s="31"/>
      <c r="D76" s="54"/>
    </row>
    <row r="77" spans="1:11" x14ac:dyDescent="0.25">
      <c r="D77" s="55"/>
    </row>
    <row r="78" spans="1:11" x14ac:dyDescent="0.25">
      <c r="C78" s="31"/>
      <c r="D78" s="54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4594-2B70-4502-90B0-06675D7D3125}">
  <sheetPr codeName="Hoja15">
    <pageSetUpPr fitToPage="1"/>
  </sheetPr>
  <dimension ref="A1:M78"/>
  <sheetViews>
    <sheetView view="pageBreakPreview" topLeftCell="A35" zoomScale="85" zoomScaleNormal="115" zoomScaleSheetLayoutView="85" workbookViewId="0">
      <selection activeCell="E65" sqref="E65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13" x14ac:dyDescent="0.25">
      <c r="H1" s="2"/>
    </row>
    <row r="2" spans="1:13" ht="15.75" thickBot="1" x14ac:dyDescent="0.3">
      <c r="A2" s="3"/>
      <c r="B2" s="4"/>
      <c r="C2" s="4"/>
      <c r="D2" s="4"/>
      <c r="E2" s="4"/>
      <c r="F2" s="4"/>
      <c r="G2" s="4"/>
      <c r="H2" s="5"/>
    </row>
    <row r="3" spans="1:13" ht="16.5" thickTop="1" x14ac:dyDescent="0.25">
      <c r="A3" s="83" t="s">
        <v>0</v>
      </c>
      <c r="B3" s="84"/>
      <c r="C3" s="84"/>
      <c r="D3" s="84"/>
      <c r="E3" s="84"/>
      <c r="F3" s="84"/>
      <c r="G3" s="84"/>
      <c r="H3" s="85"/>
    </row>
    <row r="4" spans="1:13" x14ac:dyDescent="0.25">
      <c r="A4" s="6" t="s">
        <v>1</v>
      </c>
      <c r="B4" s="7"/>
      <c r="C4" s="8"/>
      <c r="D4" s="8"/>
      <c r="E4" s="86" t="s">
        <v>2</v>
      </c>
      <c r="F4" s="86"/>
      <c r="G4" s="9"/>
      <c r="H4" s="10"/>
    </row>
    <row r="5" spans="1:13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13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13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13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13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13" ht="14.25" customHeight="1" x14ac:dyDescent="0.25">
      <c r="A10" s="19" t="s">
        <v>9</v>
      </c>
      <c r="B10" s="87" t="s">
        <v>135</v>
      </c>
      <c r="C10" s="88"/>
      <c r="D10" s="88"/>
      <c r="E10" s="88"/>
      <c r="F10" s="88"/>
      <c r="G10" s="88"/>
      <c r="H10" s="20"/>
    </row>
    <row r="11" spans="1:13" ht="14.25" customHeight="1" x14ac:dyDescent="0.25">
      <c r="B11" s="88"/>
      <c r="C11" s="88"/>
      <c r="D11" s="88"/>
      <c r="E11" s="88"/>
      <c r="F11" s="88"/>
      <c r="G11" s="88"/>
      <c r="H11" s="20"/>
    </row>
    <row r="12" spans="1:13" ht="14.25" customHeight="1" x14ac:dyDescent="0.25">
      <c r="B12" s="88"/>
      <c r="C12" s="88"/>
      <c r="D12" s="88"/>
      <c r="E12" s="88"/>
      <c r="F12" s="88"/>
      <c r="G12" s="88"/>
      <c r="H12" s="20"/>
    </row>
    <row r="13" spans="1:13" ht="30" customHeight="1" x14ac:dyDescent="0.25">
      <c r="B13" s="88"/>
      <c r="C13" s="88"/>
      <c r="D13" s="88"/>
      <c r="E13" s="88"/>
      <c r="F13" s="88"/>
      <c r="G13" s="88"/>
      <c r="H13" s="20"/>
    </row>
    <row r="14" spans="1:13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13" x14ac:dyDescent="0.25">
      <c r="A15" s="23"/>
      <c r="B15" s="4"/>
      <c r="C15" s="24"/>
      <c r="D15" s="24"/>
      <c r="E15" s="24"/>
      <c r="F15" s="24"/>
      <c r="G15" s="24"/>
      <c r="H15" s="24"/>
    </row>
    <row r="16" spans="1:13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  <c r="M16" s="56"/>
    </row>
    <row r="17" spans="1:11" x14ac:dyDescent="0.25">
      <c r="A17" s="19" t="s">
        <v>19</v>
      </c>
      <c r="D17" s="27"/>
      <c r="F17" s="28"/>
      <c r="H17" s="2"/>
    </row>
    <row r="18" spans="1:11" x14ac:dyDescent="0.25">
      <c r="A18" s="63"/>
      <c r="B18" s="57" t="s">
        <v>123</v>
      </c>
      <c r="C18" s="59" t="s">
        <v>78</v>
      </c>
      <c r="D18" s="64">
        <v>2158</v>
      </c>
      <c r="E18" s="59" t="s">
        <v>40</v>
      </c>
      <c r="F18" s="62">
        <v>1</v>
      </c>
      <c r="G18" s="67">
        <f>D18*F18</f>
        <v>2158</v>
      </c>
      <c r="H18" s="30">
        <f>(G18*100)/G67</f>
        <v>86.54467690481907</v>
      </c>
      <c r="J18" s="31"/>
      <c r="K18" s="31"/>
    </row>
    <row r="19" spans="1:11" x14ac:dyDescent="0.25">
      <c r="A19" s="19"/>
      <c r="B19" s="56"/>
      <c r="C19" s="59"/>
      <c r="D19" s="64"/>
      <c r="E19" s="59"/>
      <c r="F19" s="65"/>
      <c r="G19" s="67"/>
      <c r="H19" s="30">
        <f>(G19*100)/G67</f>
        <v>0</v>
      </c>
      <c r="J19" s="31"/>
      <c r="K19" s="31"/>
    </row>
    <row r="20" spans="1:11" x14ac:dyDescent="0.25">
      <c r="A20" s="19"/>
      <c r="B20" s="56"/>
      <c r="C20" s="59"/>
      <c r="D20" s="64"/>
      <c r="E20" s="59"/>
      <c r="F20" s="62"/>
      <c r="G20" s="67"/>
      <c r="H20" s="30">
        <f>(G20*100)/G67</f>
        <v>0</v>
      </c>
      <c r="J20" s="31"/>
      <c r="K20" s="31"/>
    </row>
    <row r="21" spans="1:11" x14ac:dyDescent="0.25">
      <c r="A21" s="19"/>
      <c r="B21" s="58"/>
      <c r="C21" s="59"/>
      <c r="D21" s="64"/>
      <c r="E21" s="59"/>
      <c r="F21" s="62"/>
      <c r="G21" s="67"/>
      <c r="H21" s="30">
        <f>(G21*100)/G67</f>
        <v>0</v>
      </c>
      <c r="J21" s="31"/>
      <c r="K21" s="31"/>
    </row>
    <row r="22" spans="1:11" x14ac:dyDescent="0.25">
      <c r="A22" s="19"/>
      <c r="B22" s="58"/>
      <c r="C22" s="59"/>
      <c r="D22" s="27"/>
      <c r="E22" s="59"/>
      <c r="F22" s="62"/>
      <c r="G22" s="29"/>
      <c r="H22" s="30">
        <f>(G22*100)/G67</f>
        <v>0</v>
      </c>
      <c r="J22" s="31"/>
      <c r="K22" s="31"/>
    </row>
    <row r="23" spans="1:11" x14ac:dyDescent="0.25">
      <c r="A23" s="19"/>
      <c r="B23" s="58"/>
      <c r="C23" s="60"/>
      <c r="D23" s="27"/>
      <c r="E23" s="59"/>
      <c r="F23" s="62"/>
      <c r="G23" s="29"/>
      <c r="H23" s="30">
        <f>(G23*100)/G67</f>
        <v>0</v>
      </c>
      <c r="J23" s="31"/>
      <c r="K23" s="31"/>
    </row>
    <row r="24" spans="1:11" x14ac:dyDescent="0.25">
      <c r="A24" s="19"/>
      <c r="B24" s="56"/>
      <c r="C24" s="60"/>
      <c r="D24" s="27"/>
      <c r="E24" s="59"/>
      <c r="F24" s="62"/>
      <c r="G24" s="29"/>
      <c r="H24" s="30">
        <f>(G24*100)/G67</f>
        <v>0</v>
      </c>
      <c r="J24" s="31"/>
      <c r="K24" s="31"/>
    </row>
    <row r="25" spans="1:11" x14ac:dyDescent="0.25">
      <c r="A25" s="19"/>
      <c r="B25" s="56"/>
      <c r="C25" s="60"/>
      <c r="D25" s="27"/>
      <c r="E25" s="59"/>
      <c r="F25" s="62"/>
      <c r="G25" s="29"/>
      <c r="H25" s="30">
        <f>(G25*100)/G67</f>
        <v>0</v>
      </c>
      <c r="J25" s="31"/>
      <c r="K25" s="31"/>
    </row>
    <row r="26" spans="1:11" x14ac:dyDescent="0.25">
      <c r="A26" s="19"/>
      <c r="B26" s="56"/>
      <c r="C26" s="59"/>
      <c r="D26" s="27"/>
      <c r="E26" s="59"/>
      <c r="F26" s="62"/>
      <c r="G26" s="29"/>
      <c r="H26" s="30">
        <f>(G26*100)/G67</f>
        <v>0</v>
      </c>
      <c r="J26" s="31"/>
      <c r="K26" s="31"/>
    </row>
    <row r="27" spans="1:11" x14ac:dyDescent="0.25">
      <c r="A27" s="19"/>
      <c r="B27" s="56"/>
      <c r="C27" s="60"/>
      <c r="D27" s="27"/>
      <c r="E27" s="59"/>
      <c r="F27" s="62"/>
      <c r="G27" s="29"/>
      <c r="H27" s="30">
        <f>(G27*100)/G67</f>
        <v>0</v>
      </c>
      <c r="J27" s="31"/>
      <c r="K27" s="31"/>
    </row>
    <row r="28" spans="1:11" x14ac:dyDescent="0.25">
      <c r="A28" s="19"/>
      <c r="B28" s="56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2158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>
        <f>(G35*100)/G67</f>
        <v>0</v>
      </c>
    </row>
    <row r="36" spans="1:12" x14ac:dyDescent="0.25">
      <c r="A36" s="19"/>
      <c r="B36" s="4" t="s">
        <v>126</v>
      </c>
      <c r="C36" s="56" t="s">
        <v>43</v>
      </c>
      <c r="D36" s="27">
        <v>2126.66</v>
      </c>
      <c r="E36" s="59" t="s">
        <v>47</v>
      </c>
      <c r="F36" s="62">
        <v>35</v>
      </c>
      <c r="G36" s="34">
        <f>D36/F36</f>
        <v>60.761714285714284</v>
      </c>
      <c r="H36" s="30">
        <f>(G36*100)/G67</f>
        <v>2.4367946853753812</v>
      </c>
    </row>
    <row r="37" spans="1:12" x14ac:dyDescent="0.25">
      <c r="A37" s="19"/>
      <c r="B37" s="4"/>
      <c r="D37" s="27"/>
      <c r="F37" s="28"/>
      <c r="G37" s="34"/>
      <c r="H37" s="30">
        <f>(G37*100)/G67</f>
        <v>0</v>
      </c>
    </row>
    <row r="38" spans="1:12" x14ac:dyDescent="0.25">
      <c r="A38" s="19"/>
      <c r="B38" s="4"/>
      <c r="D38" s="27"/>
      <c r="F38" s="28"/>
      <c r="G38" s="34"/>
      <c r="H38" s="30">
        <f>(G38*100)/G67</f>
        <v>0</v>
      </c>
    </row>
    <row r="39" spans="1:12" x14ac:dyDescent="0.25">
      <c r="A39" s="19"/>
      <c r="B39" s="4"/>
      <c r="D39" s="27"/>
      <c r="F39" s="28"/>
      <c r="G39" s="34"/>
      <c r="H39" s="30">
        <f>(G39*100)/G67</f>
        <v>0</v>
      </c>
    </row>
    <row r="40" spans="1:12" x14ac:dyDescent="0.25">
      <c r="A40" s="19"/>
      <c r="B40" s="4"/>
      <c r="D40" s="27"/>
      <c r="F40" s="28"/>
      <c r="G40" s="34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2">
        <f>SUM(G36:G40)</f>
        <v>60.761714285714284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ht="30" x14ac:dyDescent="0.25">
      <c r="A44" s="19"/>
      <c r="B44" s="58" t="s">
        <v>124</v>
      </c>
      <c r="C44" s="56" t="s">
        <v>78</v>
      </c>
      <c r="D44" s="27">
        <v>210</v>
      </c>
      <c r="E44" s="59" t="s">
        <v>40</v>
      </c>
      <c r="F44" s="62">
        <v>1</v>
      </c>
      <c r="G44" s="31">
        <f>D44*F44</f>
        <v>210</v>
      </c>
      <c r="H44" s="30">
        <f>(G44*100)/G67</f>
        <v>8.4218638322576478</v>
      </c>
    </row>
    <row r="45" spans="1:12" x14ac:dyDescent="0.25">
      <c r="A45" s="19"/>
      <c r="B45" s="56" t="s">
        <v>122</v>
      </c>
      <c r="C45" s="56" t="s">
        <v>102</v>
      </c>
      <c r="D45" s="27">
        <v>123.42</v>
      </c>
      <c r="E45" s="59" t="s">
        <v>40</v>
      </c>
      <c r="F45" s="62">
        <v>0.5</v>
      </c>
      <c r="G45" s="31">
        <f>D45*F45</f>
        <v>61.71</v>
      </c>
      <c r="H45" s="30">
        <f>(G45*100)/G67</f>
        <v>2.4748248432791402</v>
      </c>
    </row>
    <row r="46" spans="1:12" x14ac:dyDescent="0.25">
      <c r="A46" s="19"/>
      <c r="B46" s="56" t="s">
        <v>41</v>
      </c>
      <c r="C46" s="56" t="s">
        <v>46</v>
      </c>
      <c r="D46" s="27">
        <f>G41</f>
        <v>60.761714285714284</v>
      </c>
      <c r="E46" s="59" t="s">
        <v>40</v>
      </c>
      <c r="F46" s="62">
        <v>0.03</v>
      </c>
      <c r="G46" s="31">
        <f>D46*F46</f>
        <v>1.8228514285714283</v>
      </c>
      <c r="H46" s="30">
        <f>(G46*100)/G67</f>
        <v>7.3103840561261416E-2</v>
      </c>
    </row>
    <row r="47" spans="1:12" x14ac:dyDescent="0.25">
      <c r="A47" s="19"/>
      <c r="B47" s="56" t="s">
        <v>45</v>
      </c>
      <c r="C47" s="56" t="s">
        <v>46</v>
      </c>
      <c r="D47" s="27">
        <f>G41</f>
        <v>60.761714285714284</v>
      </c>
      <c r="E47" s="59" t="s">
        <v>40</v>
      </c>
      <c r="F47" s="62">
        <v>0.02</v>
      </c>
      <c r="G47" s="31">
        <f>D47*F47</f>
        <v>1.2152342857142857</v>
      </c>
      <c r="H47" s="30">
        <f>(G47*100)/G67</f>
        <v>4.8735893707507617E-2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2">
        <f>SUM(G44:G56)</f>
        <v>274.74808571428571</v>
      </c>
      <c r="H57" s="30"/>
    </row>
    <row r="58" spans="1:8" x14ac:dyDescent="0.25">
      <c r="B58" s="19"/>
      <c r="D58" s="27"/>
      <c r="F58" s="28"/>
      <c r="G58" s="33"/>
      <c r="H58" s="30"/>
    </row>
    <row r="59" spans="1:8" x14ac:dyDescent="0.25">
      <c r="A59" s="19" t="s">
        <v>25</v>
      </c>
      <c r="B59" s="4"/>
      <c r="D59" s="27"/>
      <c r="F59" s="28"/>
      <c r="G59" s="33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2493.5097999999998</v>
      </c>
      <c r="F60" s="28">
        <v>0</v>
      </c>
      <c r="G60" s="33">
        <f t="shared" ref="G60:G61" si="0">D60*F60</f>
        <v>0</v>
      </c>
      <c r="H60" s="30">
        <f>(G60*100)/G67</f>
        <v>0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2493.5097999999998</v>
      </c>
      <c r="F61" s="28">
        <v>0</v>
      </c>
      <c r="G61" s="33">
        <f t="shared" si="0"/>
        <v>0</v>
      </c>
      <c r="H61" s="30">
        <f>(G61*100)/G67</f>
        <v>0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2493.5097999999998</v>
      </c>
      <c r="F62" s="28">
        <v>0</v>
      </c>
      <c r="G62" s="33">
        <f>D62*F62</f>
        <v>0</v>
      </c>
      <c r="H62" s="30">
        <f>(G62*100)/G67</f>
        <v>0</v>
      </c>
    </row>
    <row r="63" spans="1:8" x14ac:dyDescent="0.25">
      <c r="C63" s="35"/>
      <c r="D63" s="27"/>
      <c r="F63" s="28"/>
      <c r="G63" s="32">
        <f>SUM(G60:G62)</f>
        <v>0</v>
      </c>
      <c r="H63" s="30"/>
    </row>
    <row r="64" spans="1:8" x14ac:dyDescent="0.25">
      <c r="C64" s="35"/>
      <c r="D64" s="27"/>
      <c r="F64" s="28"/>
      <c r="G64" s="33"/>
      <c r="H64" s="30"/>
    </row>
    <row r="65" spans="1:11" x14ac:dyDescent="0.25">
      <c r="A65" s="19" t="s">
        <v>28</v>
      </c>
      <c r="C65" s="35">
        <v>0</v>
      </c>
      <c r="D65" s="27"/>
      <c r="F65" s="36"/>
      <c r="G65" s="37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8"/>
      <c r="B67" s="39" t="s">
        <v>30</v>
      </c>
      <c r="C67" s="40"/>
      <c r="D67" s="41"/>
      <c r="E67" s="40"/>
      <c r="F67" s="42"/>
      <c r="G67" s="43">
        <f>SUM(G33+G41+G57+G63+G65)</f>
        <v>2493.5097999999998</v>
      </c>
      <c r="H67" s="44">
        <f>SUM(H17:H65)</f>
        <v>99.999999999999986</v>
      </c>
    </row>
    <row r="68" spans="1:11" ht="15.75" thickTop="1" x14ac:dyDescent="0.25">
      <c r="B68" s="19" t="s">
        <v>31</v>
      </c>
      <c r="C68" s="35">
        <v>0.16</v>
      </c>
      <c r="D68" s="27"/>
      <c r="F68" s="28"/>
      <c r="G68" s="33">
        <f>G67*C68</f>
        <v>398.961568</v>
      </c>
      <c r="H68" s="30"/>
    </row>
    <row r="69" spans="1:11" ht="15.75" thickBot="1" x14ac:dyDescent="0.3">
      <c r="A69" s="45"/>
      <c r="B69" s="46" t="s">
        <v>32</v>
      </c>
      <c r="C69" s="47"/>
      <c r="D69" s="48"/>
      <c r="E69" s="45"/>
      <c r="F69" s="49" t="s">
        <v>33</v>
      </c>
      <c r="G69" s="50">
        <f>SUM(G67:G68)</f>
        <v>2892.471368</v>
      </c>
      <c r="H69" s="51"/>
      <c r="I69" s="31"/>
    </row>
    <row r="70" spans="1:11" ht="15.75" thickTop="1" x14ac:dyDescent="0.25"/>
    <row r="72" spans="1:11" x14ac:dyDescent="0.25">
      <c r="C72" s="52"/>
      <c r="H72" s="53"/>
      <c r="J72" s="31"/>
    </row>
    <row r="73" spans="1:11" x14ac:dyDescent="0.25">
      <c r="K73" s="31"/>
    </row>
    <row r="74" spans="1:11" x14ac:dyDescent="0.25">
      <c r="C74" s="2"/>
      <c r="H74" s="53"/>
    </row>
    <row r="76" spans="1:11" x14ac:dyDescent="0.25">
      <c r="C76" s="31"/>
      <c r="D76" s="54"/>
    </row>
    <row r="77" spans="1:11" x14ac:dyDescent="0.25">
      <c r="D77" s="55"/>
    </row>
    <row r="78" spans="1:11" x14ac:dyDescent="0.25">
      <c r="C78" s="31"/>
      <c r="D78" s="54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C6356-2006-432E-99C2-10CF3D61710C}">
  <sheetPr codeName="Hoja2">
    <tabColor theme="3" tint="0.39997558519241921"/>
    <pageSetUpPr fitToPage="1"/>
  </sheetPr>
  <dimension ref="A1:K64"/>
  <sheetViews>
    <sheetView tabSelected="1" view="pageBreakPreview" topLeftCell="A31" zoomScale="90" zoomScaleNormal="115" zoomScaleSheetLayoutView="90" workbookViewId="0">
      <selection activeCell="B35" sqref="B35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83" t="s">
        <v>0</v>
      </c>
      <c r="B3" s="84"/>
      <c r="C3" s="84"/>
      <c r="D3" s="84"/>
      <c r="E3" s="84"/>
      <c r="F3" s="84"/>
      <c r="G3" s="84"/>
      <c r="H3" s="85"/>
    </row>
    <row r="4" spans="1:8" x14ac:dyDescent="0.25">
      <c r="A4" s="6" t="s">
        <v>1</v>
      </c>
      <c r="B4" s="7"/>
      <c r="C4" s="8"/>
      <c r="D4" s="8"/>
      <c r="E4" s="86" t="s">
        <v>2</v>
      </c>
      <c r="F4" s="86"/>
      <c r="G4" s="9"/>
      <c r="H4" s="10"/>
    </row>
    <row r="5" spans="1:8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87" t="s">
        <v>165</v>
      </c>
      <c r="C10" s="88"/>
      <c r="D10" s="88"/>
      <c r="E10" s="88"/>
      <c r="F10" s="88"/>
      <c r="G10" s="88"/>
      <c r="H10" s="20"/>
    </row>
    <row r="11" spans="1:8" ht="14.25" customHeight="1" x14ac:dyDescent="0.25">
      <c r="B11" s="88"/>
      <c r="C11" s="88"/>
      <c r="D11" s="88"/>
      <c r="E11" s="88"/>
      <c r="F11" s="88"/>
      <c r="G11" s="88"/>
      <c r="H11" s="20"/>
    </row>
    <row r="12" spans="1:8" ht="14.25" customHeight="1" x14ac:dyDescent="0.25">
      <c r="B12" s="88"/>
      <c r="C12" s="88"/>
      <c r="D12" s="88"/>
      <c r="E12" s="88"/>
      <c r="F12" s="88"/>
      <c r="G12" s="88"/>
      <c r="H12" s="20"/>
    </row>
    <row r="13" spans="1:8" ht="30" customHeight="1" x14ac:dyDescent="0.25">
      <c r="B13" s="88"/>
      <c r="C13" s="88"/>
      <c r="D13" s="88"/>
      <c r="E13" s="88"/>
      <c r="F13" s="88"/>
      <c r="G13" s="88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74</v>
      </c>
      <c r="D17" s="27"/>
      <c r="F17" s="28"/>
      <c r="H17" s="2"/>
    </row>
    <row r="18" spans="1:11" x14ac:dyDescent="0.25">
      <c r="A18" s="19" t="s">
        <v>138</v>
      </c>
      <c r="D18" s="27"/>
      <c r="F18" s="28"/>
      <c r="H18" s="2"/>
    </row>
    <row r="19" spans="1:11" ht="60" x14ac:dyDescent="0.25">
      <c r="A19" s="63" t="s">
        <v>42</v>
      </c>
      <c r="B19" s="57" t="s">
        <v>113</v>
      </c>
      <c r="C19" s="59" t="s">
        <v>35</v>
      </c>
      <c r="D19" s="64">
        <f>PREL!G60</f>
        <v>118.18181818181819</v>
      </c>
      <c r="E19" s="59" t="s">
        <v>40</v>
      </c>
      <c r="F19" s="62">
        <v>24.4</v>
      </c>
      <c r="G19" s="66">
        <f>F19*D19</f>
        <v>2883.6363636363635</v>
      </c>
      <c r="H19" s="30">
        <f>(G19*100)/G53</f>
        <v>1.5903354163825789</v>
      </c>
      <c r="J19" s="31"/>
      <c r="K19" s="31"/>
    </row>
    <row r="20" spans="1:11" x14ac:dyDescent="0.25">
      <c r="A20" s="63" t="s">
        <v>164</v>
      </c>
      <c r="B20" s="57"/>
      <c r="C20" s="59"/>
      <c r="D20" s="64"/>
      <c r="E20" s="59"/>
      <c r="F20" s="62"/>
      <c r="G20" s="66"/>
      <c r="H20" s="30"/>
      <c r="J20" s="31"/>
      <c r="K20" s="31"/>
    </row>
    <row r="21" spans="1:11" ht="105" x14ac:dyDescent="0.25">
      <c r="A21" s="63" t="s">
        <v>50</v>
      </c>
      <c r="B21" s="58" t="s">
        <v>167</v>
      </c>
      <c r="C21" s="59" t="s">
        <v>35</v>
      </c>
      <c r="D21" s="64">
        <f>Hoja1!F14</f>
        <v>259.46800000000002</v>
      </c>
      <c r="E21" s="59" t="s">
        <v>40</v>
      </c>
      <c r="F21" s="62">
        <v>77.7</v>
      </c>
      <c r="G21" s="66">
        <f>D21*F21</f>
        <v>20160.663600000003</v>
      </c>
      <c r="H21" s="30">
        <f>(G21*100)/G53</f>
        <v>11.118675622616841</v>
      </c>
      <c r="J21" s="31"/>
      <c r="K21" s="31"/>
    </row>
    <row r="22" spans="1:11" x14ac:dyDescent="0.25">
      <c r="A22" s="89" t="s">
        <v>139</v>
      </c>
      <c r="B22" s="89"/>
      <c r="C22" s="59"/>
      <c r="D22" s="64"/>
      <c r="E22" s="59"/>
      <c r="F22" s="62"/>
      <c r="G22" s="66"/>
      <c r="H22" s="30"/>
      <c r="J22" s="31"/>
      <c r="K22" s="31"/>
    </row>
    <row r="23" spans="1:11" ht="45" x14ac:dyDescent="0.25">
      <c r="A23" s="63" t="s">
        <v>44</v>
      </c>
      <c r="B23" s="69" t="s">
        <v>112</v>
      </c>
      <c r="C23" s="59" t="s">
        <v>36</v>
      </c>
      <c r="D23" s="64">
        <f>EXC!G67</f>
        <v>118.18181818181819</v>
      </c>
      <c r="E23" s="59" t="s">
        <v>40</v>
      </c>
      <c r="F23" s="62">
        <f>F19*0.95</f>
        <v>23.179999999999996</v>
      </c>
      <c r="G23" s="66">
        <f>F23*D23</f>
        <v>2739.454545454545</v>
      </c>
      <c r="H23" s="30">
        <f>(G23*100)/G53</f>
        <v>1.51081864556345</v>
      </c>
      <c r="J23" s="31"/>
      <c r="K23" s="31"/>
    </row>
    <row r="24" spans="1:11" ht="90" x14ac:dyDescent="0.25">
      <c r="A24" s="63" t="s">
        <v>48</v>
      </c>
      <c r="B24" s="69" t="s">
        <v>133</v>
      </c>
      <c r="C24" s="59" t="s">
        <v>36</v>
      </c>
      <c r="D24" s="64">
        <f>'CIM-01'!G67</f>
        <v>1922.4340416666669</v>
      </c>
      <c r="E24" s="59" t="s">
        <v>40</v>
      </c>
      <c r="F24" s="70">
        <f>F19*0.05</f>
        <v>1.22</v>
      </c>
      <c r="G24" s="66">
        <f t="shared" ref="G24:G31" si="0">D24*F24</f>
        <v>2345.3695308333336</v>
      </c>
      <c r="H24" s="30">
        <f>(G24*100)/G53</f>
        <v>1.2934793985900781</v>
      </c>
      <c r="J24" s="31"/>
      <c r="K24" s="31"/>
    </row>
    <row r="25" spans="1:11" ht="135" x14ac:dyDescent="0.25">
      <c r="A25" s="63" t="s">
        <v>49</v>
      </c>
      <c r="B25" s="69" t="s">
        <v>136</v>
      </c>
      <c r="C25" s="59" t="s">
        <v>59</v>
      </c>
      <c r="D25" s="64">
        <f>'CIM-02'!G67</f>
        <v>45.019729596412553</v>
      </c>
      <c r="E25" s="59" t="s">
        <v>40</v>
      </c>
      <c r="F25" s="62">
        <v>621</v>
      </c>
      <c r="G25" s="66">
        <f t="shared" si="0"/>
        <v>27957.252079372196</v>
      </c>
      <c r="H25" s="30">
        <f>(G25*100)/G53</f>
        <v>15.418521103158012</v>
      </c>
      <c r="J25" s="31"/>
      <c r="K25" s="31"/>
    </row>
    <row r="26" spans="1:11" ht="90" x14ac:dyDescent="0.25">
      <c r="A26" s="63" t="s">
        <v>51</v>
      </c>
      <c r="B26" s="58" t="s">
        <v>131</v>
      </c>
      <c r="C26" s="59" t="s">
        <v>36</v>
      </c>
      <c r="D26" s="64">
        <f>'CIM-05'!G67</f>
        <v>2665.7375833333335</v>
      </c>
      <c r="E26" s="59" t="s">
        <v>40</v>
      </c>
      <c r="F26" s="62">
        <f>F19*0.3</f>
        <v>7.3199999999999994</v>
      </c>
      <c r="G26" s="66">
        <f>D26*F26</f>
        <v>19513.199110000001</v>
      </c>
      <c r="H26" s="30">
        <f>(G26*100)/G53</f>
        <v>10.761596719644963</v>
      </c>
      <c r="J26" s="31"/>
      <c r="K26" s="31"/>
    </row>
    <row r="27" spans="1:11" x14ac:dyDescent="0.25">
      <c r="A27" s="89" t="s">
        <v>140</v>
      </c>
      <c r="B27" s="89"/>
      <c r="C27" s="59"/>
      <c r="D27" s="64"/>
      <c r="E27" s="59"/>
      <c r="F27" s="62"/>
      <c r="G27" s="66"/>
      <c r="H27" s="30"/>
      <c r="J27" s="31"/>
      <c r="K27" s="31"/>
    </row>
    <row r="28" spans="1:11" ht="90" x14ac:dyDescent="0.25">
      <c r="A28" s="63" t="s">
        <v>53</v>
      </c>
      <c r="B28" s="69" t="s">
        <v>115</v>
      </c>
      <c r="C28" s="59" t="s">
        <v>37</v>
      </c>
      <c r="D28" s="64">
        <f>'CIM-T3'!G67</f>
        <v>322.75400819999993</v>
      </c>
      <c r="E28" s="59" t="s">
        <v>40</v>
      </c>
      <c r="F28" s="70">
        <v>2.5</v>
      </c>
      <c r="G28" s="66">
        <f t="shared" si="0"/>
        <v>806.88502049999988</v>
      </c>
      <c r="H28" s="30">
        <f>(G28*100)/G53</f>
        <v>0.44499987627828069</v>
      </c>
      <c r="J28" s="31"/>
      <c r="K28" s="31"/>
    </row>
    <row r="29" spans="1:11" x14ac:dyDescent="0.25">
      <c r="A29" s="89" t="s">
        <v>141</v>
      </c>
      <c r="B29" s="89"/>
      <c r="C29" s="59"/>
      <c r="D29" s="64"/>
      <c r="E29" s="59"/>
      <c r="F29" s="70"/>
      <c r="G29" s="66"/>
      <c r="H29" s="30"/>
      <c r="J29" s="31"/>
      <c r="K29" s="31"/>
    </row>
    <row r="30" spans="1:11" ht="105" x14ac:dyDescent="0.25">
      <c r="A30" s="72" t="s">
        <v>62</v>
      </c>
      <c r="B30" s="69" t="s">
        <v>166</v>
      </c>
      <c r="C30" s="73" t="s">
        <v>59</v>
      </c>
      <c r="D30" s="64">
        <f>'R-01'!G67</f>
        <v>45.425086320754723</v>
      </c>
      <c r="E30" s="59" t="s">
        <v>40</v>
      </c>
      <c r="F30" s="62">
        <v>685.5</v>
      </c>
      <c r="G30" s="66">
        <f t="shared" si="0"/>
        <v>31138.896672877363</v>
      </c>
      <c r="H30" s="30">
        <f>(G30*100)/G53</f>
        <v>17.173209087815252</v>
      </c>
      <c r="J30" s="31"/>
      <c r="K30" s="31"/>
    </row>
    <row r="31" spans="1:11" ht="75" x14ac:dyDescent="0.25">
      <c r="A31" s="63" t="s">
        <v>63</v>
      </c>
      <c r="B31" s="69" t="s">
        <v>127</v>
      </c>
      <c r="C31" s="59" t="s">
        <v>36</v>
      </c>
      <c r="D31" s="64">
        <f>'R-03'!G67</f>
        <v>2667.5097999999998</v>
      </c>
      <c r="E31" s="59" t="s">
        <v>40</v>
      </c>
      <c r="F31" s="70">
        <v>7.1</v>
      </c>
      <c r="G31" s="66">
        <f t="shared" si="0"/>
        <v>18939.319579999999</v>
      </c>
      <c r="H31" s="30">
        <f>(G31*100)/G53</f>
        <v>10.445100176320375</v>
      </c>
      <c r="J31" s="31"/>
      <c r="K31" s="31"/>
    </row>
    <row r="32" spans="1:11" ht="90" x14ac:dyDescent="0.25">
      <c r="A32" s="63" t="s">
        <v>52</v>
      </c>
      <c r="B32" s="69" t="s">
        <v>119</v>
      </c>
      <c r="C32" s="59" t="s">
        <v>36</v>
      </c>
      <c r="D32" s="64">
        <f>RELL!G67</f>
        <v>448.75569999999999</v>
      </c>
      <c r="E32" s="59" t="s">
        <v>40</v>
      </c>
      <c r="F32" s="62">
        <v>33.1</v>
      </c>
      <c r="G32" s="66">
        <f>D32*F32</f>
        <v>14853.81367</v>
      </c>
      <c r="H32" s="30">
        <f>(G32*100)/G53</f>
        <v>8.191929553128487</v>
      </c>
      <c r="J32" s="31"/>
      <c r="K32" s="31"/>
    </row>
    <row r="33" spans="1:11" x14ac:dyDescent="0.25">
      <c r="A33" s="89" t="s">
        <v>142</v>
      </c>
      <c r="B33" s="89"/>
      <c r="C33" s="59"/>
      <c r="D33" s="64"/>
      <c r="E33" s="59"/>
      <c r="F33" s="62"/>
      <c r="G33" s="66"/>
      <c r="H33" s="30"/>
      <c r="J33" s="31"/>
      <c r="K33" s="31"/>
    </row>
    <row r="34" spans="1:11" ht="30" x14ac:dyDescent="0.25">
      <c r="A34" s="72" t="s">
        <v>76</v>
      </c>
      <c r="B34" s="69" t="s">
        <v>143</v>
      </c>
      <c r="C34" s="59" t="s">
        <v>146</v>
      </c>
      <c r="D34" s="64">
        <f>'LOS-01'!G67</f>
        <v>35.830766320754712</v>
      </c>
      <c r="E34" s="59" t="s">
        <v>40</v>
      </c>
      <c r="F34" s="62">
        <v>21</v>
      </c>
      <c r="G34" s="66">
        <f>D34*F34</f>
        <v>752.44609273584899</v>
      </c>
      <c r="H34" s="30">
        <f>(G34*100)/G53</f>
        <v>0.41497661955112297</v>
      </c>
      <c r="J34" s="31"/>
      <c r="K34" s="31"/>
    </row>
    <row r="35" spans="1:11" ht="75" x14ac:dyDescent="0.25">
      <c r="A35" s="63" t="s">
        <v>77</v>
      </c>
      <c r="B35" s="74" t="s">
        <v>168</v>
      </c>
      <c r="C35" s="59" t="s">
        <v>36</v>
      </c>
      <c r="D35" s="64">
        <f>'LOS-02'!G67</f>
        <v>2493.5097999999998</v>
      </c>
      <c r="E35" s="59" t="s">
        <v>40</v>
      </c>
      <c r="F35" s="62">
        <v>0.20499999999999999</v>
      </c>
      <c r="G35" s="66">
        <f>D35*F35</f>
        <v>511.16950899999995</v>
      </c>
      <c r="H35" s="30">
        <f>(G35*100)/G53</f>
        <v>0.28191175010446179</v>
      </c>
      <c r="J35" s="31"/>
      <c r="K35" s="31"/>
    </row>
    <row r="36" spans="1:11" x14ac:dyDescent="0.25">
      <c r="B36" s="19" t="s">
        <v>20</v>
      </c>
      <c r="D36" s="27"/>
      <c r="F36" s="28"/>
      <c r="G36" s="32">
        <f>SUM(G19:G35)</f>
        <v>142602.10577440966</v>
      </c>
      <c r="H36" s="30"/>
    </row>
    <row r="37" spans="1:11" x14ac:dyDescent="0.25">
      <c r="A37" s="19"/>
      <c r="B37" s="4"/>
      <c r="D37" s="27"/>
      <c r="F37" s="28"/>
      <c r="G37" s="34"/>
      <c r="H37" s="30">
        <f>(G37*100)/G53</f>
        <v>0</v>
      </c>
    </row>
    <row r="38" spans="1:11" x14ac:dyDescent="0.25">
      <c r="A38" s="19" t="s">
        <v>23</v>
      </c>
      <c r="D38" s="27"/>
      <c r="F38" s="28"/>
      <c r="H38" s="30"/>
    </row>
    <row r="39" spans="1:11" x14ac:dyDescent="0.25">
      <c r="A39" s="19"/>
      <c r="B39" s="56" t="s">
        <v>108</v>
      </c>
      <c r="C39" s="56" t="s">
        <v>109</v>
      </c>
      <c r="D39" s="27">
        <v>4000</v>
      </c>
      <c r="E39" s="59" t="s">
        <v>40</v>
      </c>
      <c r="F39" s="28">
        <v>1</v>
      </c>
      <c r="G39" s="31">
        <f>D39*F39</f>
        <v>4000</v>
      </c>
      <c r="H39" s="30">
        <f>(G39*100)/G53</f>
        <v>2.206013818437373</v>
      </c>
    </row>
    <row r="40" spans="1:11" x14ac:dyDescent="0.25">
      <c r="A40" s="19"/>
      <c r="B40" s="56" t="s">
        <v>110</v>
      </c>
      <c r="C40" s="56" t="s">
        <v>106</v>
      </c>
      <c r="D40" s="27">
        <v>1500</v>
      </c>
      <c r="E40" s="61" t="s">
        <v>40</v>
      </c>
      <c r="F40" s="28">
        <v>3</v>
      </c>
      <c r="G40" s="31">
        <f>D40*F40</f>
        <v>4500</v>
      </c>
      <c r="H40" s="30">
        <f>(G40*100)/G53</f>
        <v>2.4817655457420447</v>
      </c>
    </row>
    <row r="41" spans="1:11" x14ac:dyDescent="0.25">
      <c r="B41" s="19" t="s">
        <v>24</v>
      </c>
      <c r="D41" s="27"/>
      <c r="F41" s="28"/>
      <c r="G41" s="32">
        <f>SUM(G39:G40)</f>
        <v>8500</v>
      </c>
      <c r="H41" s="30"/>
    </row>
    <row r="42" spans="1:11" x14ac:dyDescent="0.25">
      <c r="B42" s="19"/>
      <c r="D42" s="27"/>
      <c r="F42" s="28"/>
      <c r="G42" s="33"/>
      <c r="H42" s="30"/>
    </row>
    <row r="43" spans="1:11" x14ac:dyDescent="0.25">
      <c r="B43" s="19" t="s">
        <v>147</v>
      </c>
      <c r="D43" s="27"/>
      <c r="F43" s="28"/>
      <c r="G43" s="33">
        <f>G41+G36</f>
        <v>151102.10577440966</v>
      </c>
      <c r="H43" s="30"/>
    </row>
    <row r="44" spans="1:11" x14ac:dyDescent="0.25">
      <c r="B44" s="19"/>
      <c r="D44" s="27"/>
      <c r="F44" s="28"/>
      <c r="G44" s="33"/>
      <c r="H44" s="30"/>
    </row>
    <row r="45" spans="1:11" x14ac:dyDescent="0.25">
      <c r="A45" s="19" t="s">
        <v>25</v>
      </c>
      <c r="B45" s="4"/>
      <c r="D45" s="27"/>
      <c r="F45" s="28"/>
      <c r="G45" s="33"/>
      <c r="H45" s="30"/>
    </row>
    <row r="46" spans="1:11" x14ac:dyDescent="0.25">
      <c r="A46" s="19"/>
      <c r="B46" s="4" t="s">
        <v>34</v>
      </c>
      <c r="C46" s="1" t="s">
        <v>18</v>
      </c>
      <c r="D46" s="27">
        <f>G$43</f>
        <v>151102.10577440966</v>
      </c>
      <c r="F46" s="28">
        <v>0</v>
      </c>
      <c r="G46" s="33">
        <f t="shared" ref="G46:G47" si="1">D46*F46</f>
        <v>0</v>
      </c>
      <c r="H46" s="30">
        <f>(G46*100)/G53</f>
        <v>0</v>
      </c>
    </row>
    <row r="47" spans="1:11" x14ac:dyDescent="0.25">
      <c r="A47" s="19"/>
      <c r="B47" s="4" t="s">
        <v>26</v>
      </c>
      <c r="C47" s="1" t="s">
        <v>18</v>
      </c>
      <c r="D47" s="27">
        <f t="shared" ref="D47:D48" si="2">G$43</f>
        <v>151102.10577440966</v>
      </c>
      <c r="F47" s="28">
        <v>0</v>
      </c>
      <c r="G47" s="33">
        <f t="shared" si="1"/>
        <v>0</v>
      </c>
      <c r="H47" s="30">
        <f>(G47*100)/G53</f>
        <v>0</v>
      </c>
    </row>
    <row r="48" spans="1:11" x14ac:dyDescent="0.25">
      <c r="A48" s="19"/>
      <c r="B48" s="4" t="s">
        <v>27</v>
      </c>
      <c r="C48" s="1" t="s">
        <v>18</v>
      </c>
      <c r="D48" s="27">
        <f t="shared" si="2"/>
        <v>151102.10577440966</v>
      </c>
      <c r="F48" s="28">
        <v>0</v>
      </c>
      <c r="G48" s="33">
        <f>D48*F48</f>
        <v>0</v>
      </c>
      <c r="H48" s="30">
        <f>(G48*100)/G53</f>
        <v>0</v>
      </c>
    </row>
    <row r="49" spans="1:11" x14ac:dyDescent="0.25">
      <c r="C49" s="35"/>
      <c r="D49" s="27"/>
      <c r="F49" s="28"/>
      <c r="G49" s="32">
        <f>SUM(G46:G48)</f>
        <v>0</v>
      </c>
      <c r="H49" s="30"/>
    </row>
    <row r="50" spans="1:11" x14ac:dyDescent="0.25">
      <c r="C50" s="35"/>
      <c r="D50" s="27"/>
      <c r="F50" s="28"/>
      <c r="G50" s="33"/>
      <c r="H50" s="30"/>
    </row>
    <row r="51" spans="1:11" x14ac:dyDescent="0.25">
      <c r="A51" s="19" t="s">
        <v>28</v>
      </c>
      <c r="C51" s="35">
        <v>0.2</v>
      </c>
      <c r="D51" s="27"/>
      <c r="F51" s="36"/>
      <c r="G51" s="37">
        <f>(G43+G49)*C51</f>
        <v>30220.421154881933</v>
      </c>
      <c r="H51" s="30">
        <f>(G51*100)/G53</f>
        <v>16.666666666666668</v>
      </c>
    </row>
    <row r="52" spans="1:11" x14ac:dyDescent="0.25">
      <c r="A52" s="19"/>
      <c r="D52" s="27"/>
      <c r="E52" s="1" t="s">
        <v>29</v>
      </c>
      <c r="F52" s="28"/>
    </row>
    <row r="53" spans="1:11" ht="15.75" thickBot="1" x14ac:dyDescent="0.3">
      <c r="A53" s="38"/>
      <c r="B53" s="39" t="s">
        <v>30</v>
      </c>
      <c r="C53" s="40"/>
      <c r="D53" s="41"/>
      <c r="E53" s="40"/>
      <c r="F53" s="42"/>
      <c r="G53" s="43">
        <f>SUM(G36+G41+G49+G51)</f>
        <v>181322.52692929161</v>
      </c>
      <c r="H53" s="44">
        <f>SUM(H17:H51)</f>
        <v>100</v>
      </c>
    </row>
    <row r="54" spans="1:11" ht="15.75" thickTop="1" x14ac:dyDescent="0.25">
      <c r="B54" s="19" t="s">
        <v>31</v>
      </c>
      <c r="C54" s="35">
        <v>0.16</v>
      </c>
      <c r="D54" s="27"/>
      <c r="F54" s="28"/>
      <c r="G54" s="33">
        <f>G53*C54</f>
        <v>29011.604308686656</v>
      </c>
      <c r="H54" s="30"/>
    </row>
    <row r="55" spans="1:11" ht="15.75" thickBot="1" x14ac:dyDescent="0.3">
      <c r="A55" s="45"/>
      <c r="B55" s="46" t="s">
        <v>32</v>
      </c>
      <c r="C55" s="47"/>
      <c r="D55" s="48"/>
      <c r="E55" s="45"/>
      <c r="F55" s="49" t="s">
        <v>33</v>
      </c>
      <c r="G55" s="50">
        <f>SUM(G53:G54)</f>
        <v>210334.13123797826</v>
      </c>
      <c r="H55" s="51"/>
      <c r="I55" s="31"/>
    </row>
    <row r="56" spans="1:11" ht="15.75" thickTop="1" x14ac:dyDescent="0.25"/>
    <row r="58" spans="1:11" x14ac:dyDescent="0.25">
      <c r="C58" s="52"/>
      <c r="H58" s="53"/>
      <c r="J58" s="31"/>
    </row>
    <row r="59" spans="1:11" x14ac:dyDescent="0.25">
      <c r="K59" s="31"/>
    </row>
    <row r="60" spans="1:11" x14ac:dyDescent="0.25">
      <c r="C60" s="2"/>
      <c r="H60" s="53"/>
    </row>
    <row r="62" spans="1:11" x14ac:dyDescent="0.25">
      <c r="C62" s="31"/>
      <c r="D62" s="54"/>
    </row>
    <row r="63" spans="1:11" x14ac:dyDescent="0.25">
      <c r="D63" s="55"/>
    </row>
    <row r="64" spans="1:11" x14ac:dyDescent="0.25">
      <c r="C64" s="31"/>
      <c r="D64" s="54"/>
    </row>
  </sheetData>
  <mergeCells count="7">
    <mergeCell ref="A29:B29"/>
    <mergeCell ref="A33:B33"/>
    <mergeCell ref="A3:H3"/>
    <mergeCell ref="E4:F4"/>
    <mergeCell ref="B10:G13"/>
    <mergeCell ref="A22:B22"/>
    <mergeCell ref="A27:B27"/>
  </mergeCells>
  <pageMargins left="0.7" right="0.7" top="0.75" bottom="0.75" header="0.3" footer="0.3"/>
  <pageSetup scale="4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FBD4F-701B-49E7-931F-AB3006885538}">
  <dimension ref="A1:F14"/>
  <sheetViews>
    <sheetView workbookViewId="0">
      <selection activeCell="G22" sqref="G22"/>
    </sheetView>
  </sheetViews>
  <sheetFormatPr baseColWidth="10" defaultRowHeight="15" x14ac:dyDescent="0.25"/>
  <cols>
    <col min="1" max="1" width="56.7109375" customWidth="1"/>
  </cols>
  <sheetData>
    <row r="1" spans="1:6" x14ac:dyDescent="0.25">
      <c r="A1" s="78" t="s">
        <v>158</v>
      </c>
      <c r="B1" s="78" t="s">
        <v>14</v>
      </c>
      <c r="C1" s="78" t="s">
        <v>15</v>
      </c>
      <c r="D1" s="78" t="s">
        <v>47</v>
      </c>
      <c r="E1" s="78" t="s">
        <v>156</v>
      </c>
      <c r="F1" s="78" t="s">
        <v>17</v>
      </c>
    </row>
    <row r="2" spans="1:6" x14ac:dyDescent="0.25">
      <c r="A2" s="79" t="s">
        <v>162</v>
      </c>
      <c r="B2" s="79" t="s">
        <v>160</v>
      </c>
      <c r="C2" s="80">
        <v>45</v>
      </c>
      <c r="D2" s="79" t="s">
        <v>40</v>
      </c>
      <c r="E2" s="78">
        <v>1.25</v>
      </c>
      <c r="F2" s="81">
        <f>C2*E2</f>
        <v>56.25</v>
      </c>
    </row>
    <row r="3" spans="1:6" x14ac:dyDescent="0.25">
      <c r="A3" s="79" t="s">
        <v>148</v>
      </c>
      <c r="B3" s="79" t="s">
        <v>160</v>
      </c>
      <c r="C3" s="80">
        <v>68</v>
      </c>
      <c r="D3" s="79" t="s">
        <v>40</v>
      </c>
      <c r="E3" s="78">
        <v>0.3</v>
      </c>
      <c r="F3" s="81">
        <f t="shared" ref="F3:F12" si="0">C3*E3</f>
        <v>20.399999999999999</v>
      </c>
    </row>
    <row r="4" spans="1:6" x14ac:dyDescent="0.25">
      <c r="A4" s="79" t="s">
        <v>150</v>
      </c>
      <c r="B4" s="79" t="s">
        <v>160</v>
      </c>
      <c r="C4" s="80">
        <v>118</v>
      </c>
      <c r="D4" s="79" t="s">
        <v>40</v>
      </c>
      <c r="E4" s="78">
        <v>0.15</v>
      </c>
      <c r="F4" s="81">
        <f t="shared" si="0"/>
        <v>17.7</v>
      </c>
    </row>
    <row r="5" spans="1:6" x14ac:dyDescent="0.25">
      <c r="A5" s="79" t="s">
        <v>161</v>
      </c>
      <c r="B5" s="79" t="s">
        <v>154</v>
      </c>
      <c r="C5" s="80">
        <v>35</v>
      </c>
      <c r="D5" s="79" t="s">
        <v>40</v>
      </c>
      <c r="E5" s="78">
        <v>0.2</v>
      </c>
      <c r="F5" s="81">
        <f t="shared" si="0"/>
        <v>7</v>
      </c>
    </row>
    <row r="6" spans="1:6" x14ac:dyDescent="0.25">
      <c r="A6" s="79" t="s">
        <v>155</v>
      </c>
      <c r="B6" s="79" t="s">
        <v>157</v>
      </c>
      <c r="C6" s="80">
        <v>19.96</v>
      </c>
      <c r="D6" s="79" t="s">
        <v>40</v>
      </c>
      <c r="E6" s="78">
        <v>0.3</v>
      </c>
      <c r="F6" s="81">
        <f t="shared" si="0"/>
        <v>5.9880000000000004</v>
      </c>
    </row>
    <row r="7" spans="1:6" x14ac:dyDescent="0.25">
      <c r="A7" s="79" t="s">
        <v>152</v>
      </c>
      <c r="B7" s="79" t="s">
        <v>154</v>
      </c>
      <c r="C7" s="80">
        <v>48</v>
      </c>
      <c r="D7" s="79" t="s">
        <v>40</v>
      </c>
      <c r="E7" s="78">
        <v>0.1</v>
      </c>
      <c r="F7" s="81">
        <f t="shared" si="0"/>
        <v>4.8000000000000007</v>
      </c>
    </row>
    <row r="8" spans="1:6" x14ac:dyDescent="0.25">
      <c r="A8" s="79" t="s">
        <v>153</v>
      </c>
      <c r="B8" s="79" t="s">
        <v>154</v>
      </c>
      <c r="C8" s="80">
        <v>48</v>
      </c>
      <c r="D8" s="79" t="s">
        <v>40</v>
      </c>
      <c r="E8" s="78">
        <v>0.12</v>
      </c>
      <c r="F8" s="81">
        <f t="shared" si="0"/>
        <v>5.76</v>
      </c>
    </row>
    <row r="9" spans="1:6" x14ac:dyDescent="0.25">
      <c r="A9" s="79" t="s">
        <v>151</v>
      </c>
      <c r="B9" s="79" t="s">
        <v>160</v>
      </c>
      <c r="C9" s="80">
        <v>14.52</v>
      </c>
      <c r="D9" s="79" t="s">
        <v>40</v>
      </c>
      <c r="E9" s="78">
        <v>2</v>
      </c>
      <c r="F9" s="81">
        <f t="shared" si="0"/>
        <v>29.04</v>
      </c>
    </row>
    <row r="10" spans="1:6" x14ac:dyDescent="0.25">
      <c r="A10" s="79" t="s">
        <v>163</v>
      </c>
      <c r="B10" s="79" t="s">
        <v>160</v>
      </c>
      <c r="C10" s="80">
        <v>25.9</v>
      </c>
      <c r="D10" s="79" t="s">
        <v>40</v>
      </c>
      <c r="E10" s="78">
        <v>0.2</v>
      </c>
      <c r="F10" s="81">
        <f t="shared" si="0"/>
        <v>5.18</v>
      </c>
    </row>
    <row r="11" spans="1:6" x14ac:dyDescent="0.25">
      <c r="A11" s="79" t="s">
        <v>149</v>
      </c>
      <c r="B11" s="79" t="s">
        <v>160</v>
      </c>
      <c r="C11" s="80">
        <v>18</v>
      </c>
      <c r="D11" s="79" t="s">
        <v>40</v>
      </c>
      <c r="E11" s="78">
        <v>0.2</v>
      </c>
      <c r="F11" s="81">
        <f t="shared" si="0"/>
        <v>3.6</v>
      </c>
    </row>
    <row r="12" spans="1:6" x14ac:dyDescent="0.25">
      <c r="A12" s="79" t="s">
        <v>159</v>
      </c>
      <c r="B12" s="79" t="s">
        <v>160</v>
      </c>
      <c r="C12" s="80">
        <v>1250</v>
      </c>
      <c r="D12" s="79" t="s">
        <v>40</v>
      </c>
      <c r="E12" s="78">
        <v>8.3000000000000004E-2</v>
      </c>
      <c r="F12" s="81">
        <f t="shared" si="0"/>
        <v>103.75</v>
      </c>
    </row>
    <row r="14" spans="1:6" x14ac:dyDescent="0.25">
      <c r="F14" s="82">
        <f>SUM(F2:F13)</f>
        <v>259.46800000000002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5D069-59C3-4BDF-91D5-F449A9CB78B5}">
  <sheetPr codeName="Hoja3">
    <pageSetUpPr fitToPage="1"/>
  </sheetPr>
  <dimension ref="A1:L71"/>
  <sheetViews>
    <sheetView view="pageBreakPreview" topLeftCell="A24" zoomScale="85" zoomScaleNormal="115" zoomScaleSheetLayoutView="85" workbookViewId="0">
      <selection activeCell="G51" sqref="G51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83" t="s">
        <v>0</v>
      </c>
      <c r="B3" s="84"/>
      <c r="C3" s="84"/>
      <c r="D3" s="84"/>
      <c r="E3" s="84"/>
      <c r="F3" s="84"/>
      <c r="G3" s="84"/>
      <c r="H3" s="85"/>
    </row>
    <row r="4" spans="1:8" x14ac:dyDescent="0.25">
      <c r="A4" s="6" t="s">
        <v>1</v>
      </c>
      <c r="B4" s="7"/>
      <c r="C4" s="8"/>
      <c r="D4" s="8"/>
      <c r="E4" s="86" t="s">
        <v>2</v>
      </c>
      <c r="F4" s="86"/>
      <c r="G4" s="9"/>
      <c r="H4" s="10"/>
    </row>
    <row r="5" spans="1:8" x14ac:dyDescent="0.25">
      <c r="A5" s="6" t="s">
        <v>3</v>
      </c>
      <c r="B5" s="7"/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/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87" t="s">
        <v>75</v>
      </c>
      <c r="C10" s="88"/>
      <c r="D10" s="88"/>
      <c r="E10" s="88"/>
      <c r="F10" s="88"/>
      <c r="G10" s="88"/>
      <c r="H10" s="20"/>
    </row>
    <row r="11" spans="1:8" ht="14.25" customHeight="1" x14ac:dyDescent="0.25">
      <c r="B11" s="88"/>
      <c r="C11" s="88"/>
      <c r="D11" s="88"/>
      <c r="E11" s="88"/>
      <c r="F11" s="88"/>
      <c r="G11" s="88"/>
      <c r="H11" s="20"/>
    </row>
    <row r="12" spans="1:8" ht="14.25" customHeight="1" x14ac:dyDescent="0.25">
      <c r="B12" s="88"/>
      <c r="C12" s="88"/>
      <c r="D12" s="88"/>
      <c r="E12" s="88"/>
      <c r="F12" s="88"/>
      <c r="G12" s="88"/>
      <c r="H12" s="20"/>
    </row>
    <row r="13" spans="1:8" ht="30" customHeight="1" x14ac:dyDescent="0.25">
      <c r="B13" s="88"/>
      <c r="C13" s="88"/>
      <c r="D13" s="88"/>
      <c r="E13" s="88"/>
      <c r="F13" s="88"/>
      <c r="G13" s="88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x14ac:dyDescent="0.25">
      <c r="A18" s="19"/>
      <c r="B18" s="57"/>
      <c r="C18" s="61"/>
      <c r="D18" s="27"/>
      <c r="F18" s="28"/>
      <c r="G18" s="29"/>
      <c r="H18" s="30">
        <f>(G18*100)/G60</f>
        <v>0</v>
      </c>
      <c r="J18" s="31"/>
      <c r="K18" s="31"/>
    </row>
    <row r="19" spans="1:11" x14ac:dyDescent="0.25">
      <c r="A19" s="19"/>
      <c r="B19" s="56"/>
      <c r="C19" s="61"/>
      <c r="D19" s="27"/>
      <c r="F19" s="28"/>
      <c r="G19" s="29"/>
      <c r="H19" s="30">
        <f>(G19*100)/G60</f>
        <v>0</v>
      </c>
      <c r="J19" s="31"/>
      <c r="K19" s="31"/>
    </row>
    <row r="20" spans="1:11" x14ac:dyDescent="0.25">
      <c r="A20" s="19"/>
      <c r="B20" s="56"/>
      <c r="D20" s="27"/>
      <c r="F20" s="28"/>
      <c r="G20" s="29"/>
      <c r="H20" s="30">
        <f>(G20*100)/G60</f>
        <v>0</v>
      </c>
      <c r="J20" s="31"/>
      <c r="K20" s="31"/>
    </row>
    <row r="21" spans="1:11" x14ac:dyDescent="0.25">
      <c r="A21" s="19"/>
      <c r="B21" s="56"/>
      <c r="D21" s="27"/>
      <c r="F21" s="28"/>
      <c r="G21" s="29"/>
      <c r="H21" s="30">
        <f>(G21*100)/G60</f>
        <v>0</v>
      </c>
      <c r="J21" s="31"/>
      <c r="K21" s="31"/>
    </row>
    <row r="22" spans="1:11" x14ac:dyDescent="0.25">
      <c r="A22" s="19"/>
      <c r="B22" s="56"/>
      <c r="D22" s="27"/>
      <c r="F22" s="28"/>
      <c r="G22" s="29"/>
      <c r="H22" s="30">
        <f>(G22*100)/G60</f>
        <v>0</v>
      </c>
      <c r="J22" s="31"/>
      <c r="K22" s="31"/>
    </row>
    <row r="23" spans="1:11" x14ac:dyDescent="0.25">
      <c r="A23" s="19"/>
      <c r="B23" s="58"/>
      <c r="D23" s="27"/>
      <c r="F23" s="28"/>
      <c r="G23" s="29"/>
      <c r="H23" s="30">
        <f>(G23*100)/G60</f>
        <v>0</v>
      </c>
      <c r="J23" s="31"/>
      <c r="K23" s="31"/>
    </row>
    <row r="24" spans="1:11" x14ac:dyDescent="0.25">
      <c r="A24" s="19"/>
      <c r="B24" s="56"/>
      <c r="D24" s="27"/>
      <c r="F24" s="28"/>
      <c r="G24" s="29"/>
      <c r="H24" s="30">
        <f>(G24*100)/G60</f>
        <v>0</v>
      </c>
      <c r="J24" s="31"/>
      <c r="K24" s="31"/>
    </row>
    <row r="25" spans="1:11" x14ac:dyDescent="0.25">
      <c r="A25" s="19"/>
      <c r="B25" s="56"/>
      <c r="D25" s="27"/>
      <c r="F25" s="28"/>
      <c r="G25" s="29"/>
      <c r="H25" s="30">
        <f>(G25*100)/G60</f>
        <v>0</v>
      </c>
      <c r="J25" s="31"/>
      <c r="K25" s="31"/>
    </row>
    <row r="26" spans="1:11" x14ac:dyDescent="0.25">
      <c r="A26" s="19"/>
      <c r="B26" s="56"/>
      <c r="D26" s="27"/>
      <c r="F26" s="28"/>
      <c r="G26" s="29"/>
      <c r="H26" s="30">
        <f>(G26*100)/G60</f>
        <v>0</v>
      </c>
      <c r="J26" s="31"/>
      <c r="K26" s="31"/>
    </row>
    <row r="27" spans="1:11" x14ac:dyDescent="0.25">
      <c r="A27" s="19"/>
      <c r="B27" s="56"/>
      <c r="D27" s="27"/>
      <c r="F27" s="28"/>
      <c r="G27" s="29"/>
      <c r="H27" s="30">
        <f>(G27*100)/G60</f>
        <v>0</v>
      </c>
      <c r="J27" s="31"/>
      <c r="K27" s="31"/>
    </row>
    <row r="28" spans="1:11" x14ac:dyDescent="0.25">
      <c r="A28" s="19"/>
      <c r="B28" s="56"/>
      <c r="D28" s="27"/>
      <c r="F28" s="28"/>
      <c r="G28" s="29"/>
      <c r="H28" s="30">
        <f>(G28*100)/G60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(G29*100)/G60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(G30*100)/G60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(G31*100)/G60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(G32*100)/G60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0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>
        <f>(G35*100)/G60</f>
        <v>0</v>
      </c>
    </row>
    <row r="36" spans="1:12" x14ac:dyDescent="0.25">
      <c r="A36" s="19"/>
      <c r="B36" s="4"/>
      <c r="C36" s="59"/>
      <c r="D36" s="27"/>
      <c r="E36" s="59"/>
      <c r="F36" s="62"/>
      <c r="G36" s="34"/>
      <c r="H36" s="30">
        <f>(G36*100)/G60</f>
        <v>0</v>
      </c>
    </row>
    <row r="37" spans="1:12" x14ac:dyDescent="0.25">
      <c r="A37" s="19"/>
      <c r="B37" s="4"/>
      <c r="D37" s="27"/>
      <c r="F37" s="62"/>
      <c r="G37" s="34"/>
      <c r="H37" s="30">
        <f>(G37*100)/G60</f>
        <v>0</v>
      </c>
    </row>
    <row r="38" spans="1:12" x14ac:dyDescent="0.25">
      <c r="A38" s="19"/>
      <c r="B38" s="4"/>
      <c r="D38" s="27"/>
      <c r="F38" s="62"/>
      <c r="G38" s="34"/>
      <c r="H38" s="30">
        <f>(G38*100)/G60</f>
        <v>0</v>
      </c>
    </row>
    <row r="39" spans="1:12" x14ac:dyDescent="0.25">
      <c r="A39" s="19"/>
      <c r="B39" s="4"/>
      <c r="D39" s="27"/>
      <c r="F39" s="62"/>
      <c r="G39" s="34"/>
      <c r="H39" s="30">
        <f>(G39*100)/G60</f>
        <v>0</v>
      </c>
    </row>
    <row r="40" spans="1:12" x14ac:dyDescent="0.25">
      <c r="A40" s="19"/>
      <c r="B40" s="4"/>
      <c r="D40" s="27"/>
      <c r="F40" s="62"/>
      <c r="G40" s="34"/>
      <c r="H40" s="30">
        <f>(G40*100)/G60</f>
        <v>0</v>
      </c>
    </row>
    <row r="41" spans="1:12" x14ac:dyDescent="0.25">
      <c r="B41" s="19" t="s">
        <v>22</v>
      </c>
      <c r="D41" s="27"/>
      <c r="F41" s="28"/>
      <c r="G41" s="32">
        <f>SUM(G36:G40)</f>
        <v>0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ht="30" x14ac:dyDescent="0.25">
      <c r="A44" s="19"/>
      <c r="B44" s="58" t="s">
        <v>105</v>
      </c>
      <c r="C44" s="59" t="s">
        <v>104</v>
      </c>
      <c r="D44" s="64">
        <v>6500</v>
      </c>
      <c r="E44" s="59" t="s">
        <v>47</v>
      </c>
      <c r="F44" s="62">
        <v>55</v>
      </c>
      <c r="G44" s="77">
        <f>D44/F44</f>
        <v>118.18181818181819</v>
      </c>
      <c r="H44" s="30">
        <f>(G44*100)/G60</f>
        <v>100</v>
      </c>
    </row>
    <row r="45" spans="1:12" x14ac:dyDescent="0.25">
      <c r="A45" s="19"/>
      <c r="B45" s="56"/>
      <c r="C45" s="59"/>
      <c r="D45" s="64"/>
      <c r="E45" s="59"/>
      <c r="F45" s="62"/>
      <c r="G45" s="77"/>
      <c r="H45" s="30">
        <f>(G45*100)/G60</f>
        <v>0</v>
      </c>
    </row>
    <row r="46" spans="1:12" x14ac:dyDescent="0.25">
      <c r="A46" s="19"/>
      <c r="D46" s="27"/>
      <c r="F46" s="28"/>
      <c r="G46" s="31"/>
      <c r="H46" s="30">
        <f>(G46*100)/G60</f>
        <v>0</v>
      </c>
    </row>
    <row r="47" spans="1:12" x14ac:dyDescent="0.25">
      <c r="A47" s="19"/>
      <c r="D47" s="27"/>
      <c r="F47" s="28"/>
      <c r="G47" s="31"/>
      <c r="H47" s="30">
        <f>(G47*100)/G60</f>
        <v>0</v>
      </c>
    </row>
    <row r="48" spans="1:12" x14ac:dyDescent="0.25">
      <c r="B48" s="19" t="s">
        <v>24</v>
      </c>
      <c r="D48" s="27"/>
      <c r="F48" s="28"/>
      <c r="G48" s="32">
        <f>SUM(G44:G47)</f>
        <v>118.18181818181819</v>
      </c>
      <c r="H48" s="30"/>
    </row>
    <row r="49" spans="1:9" x14ac:dyDescent="0.25">
      <c r="B49" s="19"/>
      <c r="D49" s="27"/>
      <c r="F49" s="28"/>
      <c r="G49" s="33"/>
      <c r="H49" s="30"/>
    </row>
    <row r="50" spans="1:9" x14ac:dyDescent="0.25">
      <c r="B50" s="19" t="s">
        <v>147</v>
      </c>
      <c r="D50" s="27"/>
      <c r="F50" s="28"/>
      <c r="G50" s="33">
        <f>G48+G41+G33</f>
        <v>118.18181818181819</v>
      </c>
      <c r="H50" s="30"/>
    </row>
    <row r="51" spans="1:9" x14ac:dyDescent="0.25">
      <c r="B51" s="19"/>
      <c r="D51" s="27"/>
      <c r="F51" s="28"/>
      <c r="G51" s="33"/>
      <c r="H51" s="30"/>
    </row>
    <row r="52" spans="1:9" x14ac:dyDescent="0.25">
      <c r="A52" s="19" t="s">
        <v>25</v>
      </c>
      <c r="B52" s="4"/>
      <c r="D52" s="27"/>
      <c r="F52" s="28"/>
      <c r="G52" s="33"/>
      <c r="H52" s="30"/>
    </row>
    <row r="53" spans="1:9" x14ac:dyDescent="0.25">
      <c r="A53" s="19"/>
      <c r="B53" s="4" t="s">
        <v>34</v>
      </c>
      <c r="C53" s="1" t="s">
        <v>18</v>
      </c>
      <c r="D53" s="27">
        <f>G33+G41+G48</f>
        <v>118.18181818181819</v>
      </c>
      <c r="F53" s="28">
        <v>0</v>
      </c>
      <c r="G53" s="33">
        <f t="shared" ref="G53:G54" si="0">D53*F53</f>
        <v>0</v>
      </c>
      <c r="H53" s="30">
        <f>(G53*100)/G60</f>
        <v>0</v>
      </c>
    </row>
    <row r="54" spans="1:9" x14ac:dyDescent="0.25">
      <c r="A54" s="19"/>
      <c r="B54" s="4" t="s">
        <v>26</v>
      </c>
      <c r="C54" s="1" t="s">
        <v>18</v>
      </c>
      <c r="D54" s="27">
        <f>G33+G41+G48</f>
        <v>118.18181818181819</v>
      </c>
      <c r="F54" s="28">
        <v>0</v>
      </c>
      <c r="G54" s="33">
        <f t="shared" si="0"/>
        <v>0</v>
      </c>
      <c r="H54" s="30">
        <f>(G54*100)/G60</f>
        <v>0</v>
      </c>
    </row>
    <row r="55" spans="1:9" x14ac:dyDescent="0.25">
      <c r="A55" s="19"/>
      <c r="B55" s="4" t="s">
        <v>27</v>
      </c>
      <c r="C55" s="1" t="s">
        <v>18</v>
      </c>
      <c r="D55" s="27">
        <f>G33+G41+G48</f>
        <v>118.18181818181819</v>
      </c>
      <c r="F55" s="28">
        <v>0</v>
      </c>
      <c r="G55" s="33">
        <f>D55*F55</f>
        <v>0</v>
      </c>
      <c r="H55" s="30">
        <f>(G55*100)/G60</f>
        <v>0</v>
      </c>
    </row>
    <row r="56" spans="1:9" x14ac:dyDescent="0.25">
      <c r="C56" s="35"/>
      <c r="D56" s="27"/>
      <c r="F56" s="28"/>
      <c r="G56" s="32">
        <f>SUM(G53:G55)</f>
        <v>0</v>
      </c>
      <c r="H56" s="30"/>
    </row>
    <row r="57" spans="1:9" x14ac:dyDescent="0.25">
      <c r="C57" s="35"/>
      <c r="D57" s="27"/>
      <c r="F57" s="28"/>
      <c r="G57" s="33"/>
      <c r="H57" s="30"/>
    </row>
    <row r="58" spans="1:9" x14ac:dyDescent="0.25">
      <c r="A58" s="19" t="s">
        <v>28</v>
      </c>
      <c r="C58" s="35">
        <v>0</v>
      </c>
      <c r="D58" s="27"/>
      <c r="F58" s="36"/>
      <c r="G58" s="37">
        <f>(G56+G48+G41+G33)*C58</f>
        <v>0</v>
      </c>
      <c r="H58" s="30">
        <f>(G58*100)/G60</f>
        <v>0</v>
      </c>
    </row>
    <row r="59" spans="1:9" x14ac:dyDescent="0.25">
      <c r="A59" s="19"/>
      <c r="D59" s="27"/>
      <c r="E59" s="1" t="s">
        <v>29</v>
      </c>
      <c r="F59" s="28"/>
    </row>
    <row r="60" spans="1:9" ht="15.75" thickBot="1" x14ac:dyDescent="0.3">
      <c r="A60" s="38"/>
      <c r="B60" s="39" t="s">
        <v>30</v>
      </c>
      <c r="C60" s="40"/>
      <c r="D60" s="41"/>
      <c r="E60" s="40"/>
      <c r="F60" s="42"/>
      <c r="G60" s="43">
        <f>SUM(G33+G41+G48+G56+G58)</f>
        <v>118.18181818181819</v>
      </c>
      <c r="H60" s="44">
        <f>SUM(H17:H58)</f>
        <v>100</v>
      </c>
    </row>
    <row r="61" spans="1:9" ht="15.75" thickTop="1" x14ac:dyDescent="0.25">
      <c r="B61" s="19" t="s">
        <v>31</v>
      </c>
      <c r="C61" s="35">
        <v>0.16</v>
      </c>
      <c r="D61" s="27"/>
      <c r="F61" s="28"/>
      <c r="G61" s="33">
        <f>G60*C61</f>
        <v>18.90909090909091</v>
      </c>
      <c r="H61" s="30"/>
    </row>
    <row r="62" spans="1:9" ht="15.75" thickBot="1" x14ac:dyDescent="0.3">
      <c r="A62" s="45"/>
      <c r="B62" s="46" t="s">
        <v>32</v>
      </c>
      <c r="C62" s="47"/>
      <c r="D62" s="48"/>
      <c r="E62" s="45"/>
      <c r="F62" s="49" t="s">
        <v>33</v>
      </c>
      <c r="G62" s="50">
        <f>SUM(G60:G61)</f>
        <v>137.09090909090909</v>
      </c>
      <c r="H62" s="51"/>
      <c r="I62" s="31"/>
    </row>
    <row r="63" spans="1:9" ht="15.75" thickTop="1" x14ac:dyDescent="0.25"/>
    <row r="65" spans="3:11" x14ac:dyDescent="0.25">
      <c r="C65" s="52"/>
      <c r="H65" s="53"/>
      <c r="J65" s="31"/>
    </row>
    <row r="66" spans="3:11" x14ac:dyDescent="0.25">
      <c r="K66" s="31"/>
    </row>
    <row r="67" spans="3:11" x14ac:dyDescent="0.25">
      <c r="C67" s="2"/>
      <c r="H67" s="53"/>
    </row>
    <row r="69" spans="3:11" x14ac:dyDescent="0.25">
      <c r="C69" s="31"/>
      <c r="D69" s="54"/>
    </row>
    <row r="70" spans="3:11" x14ac:dyDescent="0.25">
      <c r="D70" s="55"/>
    </row>
    <row r="71" spans="3:11" x14ac:dyDescent="0.25">
      <c r="C71" s="31"/>
      <c r="D71" s="54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2C673-BD0A-46F9-B9FE-757D9D491A49}">
  <sheetPr codeName="Hoja4">
    <pageSetUpPr fitToPage="1"/>
  </sheetPr>
  <dimension ref="A1:L78"/>
  <sheetViews>
    <sheetView view="pageBreakPreview" topLeftCell="A33" zoomScale="85" zoomScaleNormal="115" zoomScaleSheetLayoutView="85" workbookViewId="0">
      <selection activeCell="C66" sqref="C66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83" t="s">
        <v>0</v>
      </c>
      <c r="B3" s="84"/>
      <c r="C3" s="84"/>
      <c r="D3" s="84"/>
      <c r="E3" s="84"/>
      <c r="F3" s="84"/>
      <c r="G3" s="84"/>
      <c r="H3" s="85"/>
    </row>
    <row r="4" spans="1:8" x14ac:dyDescent="0.25">
      <c r="A4" s="6" t="s">
        <v>1</v>
      </c>
      <c r="B4" s="7"/>
      <c r="C4" s="8"/>
      <c r="D4" s="8"/>
      <c r="E4" s="86" t="s">
        <v>2</v>
      </c>
      <c r="F4" s="86"/>
      <c r="G4" s="9"/>
      <c r="H4" s="10"/>
    </row>
    <row r="5" spans="1:8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87" t="s">
        <v>87</v>
      </c>
      <c r="C10" s="88"/>
      <c r="D10" s="88"/>
      <c r="E10" s="88"/>
      <c r="F10" s="88"/>
      <c r="G10" s="88"/>
      <c r="H10" s="20"/>
    </row>
    <row r="11" spans="1:8" ht="14.25" customHeight="1" x14ac:dyDescent="0.25">
      <c r="B11" s="88"/>
      <c r="C11" s="88"/>
      <c r="D11" s="88"/>
      <c r="E11" s="88"/>
      <c r="F11" s="88"/>
      <c r="G11" s="88"/>
      <c r="H11" s="20"/>
    </row>
    <row r="12" spans="1:8" ht="14.25" customHeight="1" x14ac:dyDescent="0.25">
      <c r="B12" s="88"/>
      <c r="C12" s="88"/>
      <c r="D12" s="88"/>
      <c r="E12" s="88"/>
      <c r="F12" s="88"/>
      <c r="G12" s="88"/>
      <c r="H12" s="20"/>
    </row>
    <row r="13" spans="1:8" ht="30" customHeight="1" x14ac:dyDescent="0.25">
      <c r="B13" s="88"/>
      <c r="C13" s="88"/>
      <c r="D13" s="88"/>
      <c r="E13" s="88"/>
      <c r="F13" s="88"/>
      <c r="G13" s="88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x14ac:dyDescent="0.25">
      <c r="A18" s="63"/>
      <c r="B18" s="57"/>
      <c r="C18" s="59"/>
      <c r="D18" s="64"/>
      <c r="E18" s="59"/>
      <c r="F18" s="62"/>
      <c r="G18" s="29">
        <f>F18*D18</f>
        <v>0</v>
      </c>
      <c r="H18" s="30">
        <f>(G18*100)/G67</f>
        <v>0</v>
      </c>
      <c r="J18" s="31"/>
      <c r="K18" s="31"/>
    </row>
    <row r="19" spans="1:11" x14ac:dyDescent="0.25">
      <c r="A19" s="19"/>
      <c r="B19" s="56"/>
      <c r="C19" s="59"/>
      <c r="D19" s="27"/>
      <c r="E19" s="59"/>
      <c r="F19" s="62"/>
      <c r="G19" s="29"/>
      <c r="H19" s="30">
        <f>(G19*100)/G67</f>
        <v>0</v>
      </c>
      <c r="J19" s="31"/>
      <c r="K19" s="31"/>
    </row>
    <row r="20" spans="1:11" x14ac:dyDescent="0.25">
      <c r="A20" s="19"/>
      <c r="B20" s="56"/>
      <c r="C20" s="60"/>
      <c r="D20" s="27"/>
      <c r="E20" s="59"/>
      <c r="F20" s="62"/>
      <c r="G20" s="29"/>
      <c r="H20" s="30">
        <f>(G20*100)/G67</f>
        <v>0</v>
      </c>
      <c r="J20" s="31"/>
      <c r="K20" s="31"/>
    </row>
    <row r="21" spans="1:11" x14ac:dyDescent="0.25">
      <c r="A21" s="19"/>
      <c r="B21" s="58"/>
      <c r="C21" s="59"/>
      <c r="D21" s="27"/>
      <c r="E21" s="59"/>
      <c r="F21" s="62"/>
      <c r="G21" s="29"/>
      <c r="H21" s="30">
        <f>(G21*100)/G67</f>
        <v>0</v>
      </c>
      <c r="J21" s="31"/>
      <c r="K21" s="31"/>
    </row>
    <row r="22" spans="1:11" x14ac:dyDescent="0.25">
      <c r="A22" s="19"/>
      <c r="B22" s="58"/>
      <c r="C22" s="59"/>
      <c r="D22" s="27"/>
      <c r="E22" s="59"/>
      <c r="F22" s="62"/>
      <c r="G22" s="29"/>
      <c r="H22" s="30">
        <f>(G22*100)/G67</f>
        <v>0</v>
      </c>
      <c r="J22" s="31"/>
      <c r="K22" s="31"/>
    </row>
    <row r="23" spans="1:11" x14ac:dyDescent="0.25">
      <c r="A23" s="19"/>
      <c r="B23" s="58"/>
      <c r="C23" s="60"/>
      <c r="D23" s="27"/>
      <c r="E23" s="59"/>
      <c r="F23" s="62"/>
      <c r="G23" s="29"/>
      <c r="H23" s="30">
        <f>(G23*100)/G67</f>
        <v>0</v>
      </c>
      <c r="J23" s="31"/>
      <c r="K23" s="31"/>
    </row>
    <row r="24" spans="1:11" x14ac:dyDescent="0.25">
      <c r="A24" s="19"/>
      <c r="B24" s="56"/>
      <c r="C24" s="60"/>
      <c r="D24" s="27"/>
      <c r="E24" s="59"/>
      <c r="F24" s="62"/>
      <c r="G24" s="29"/>
      <c r="H24" s="30">
        <f>(G24*100)/G67</f>
        <v>0</v>
      </c>
      <c r="J24" s="31"/>
      <c r="K24" s="31"/>
    </row>
    <row r="25" spans="1:11" x14ac:dyDescent="0.25">
      <c r="A25" s="19"/>
      <c r="B25" s="56"/>
      <c r="C25" s="60"/>
      <c r="D25" s="27"/>
      <c r="E25" s="59"/>
      <c r="F25" s="62"/>
      <c r="G25" s="29"/>
      <c r="H25" s="30">
        <f>(G25*100)/G67</f>
        <v>0</v>
      </c>
      <c r="J25" s="31"/>
      <c r="K25" s="31"/>
    </row>
    <row r="26" spans="1:11" x14ac:dyDescent="0.25">
      <c r="A26" s="19"/>
      <c r="B26" s="56"/>
      <c r="C26" s="59"/>
      <c r="D26" s="27"/>
      <c r="E26" s="59"/>
      <c r="F26" s="62"/>
      <c r="G26" s="29"/>
      <c r="H26" s="30">
        <f>(G26*100)/G67</f>
        <v>0</v>
      </c>
      <c r="J26" s="31"/>
      <c r="K26" s="31"/>
    </row>
    <row r="27" spans="1:11" x14ac:dyDescent="0.25">
      <c r="A27" s="19"/>
      <c r="B27" s="56"/>
      <c r="C27" s="60"/>
      <c r="D27" s="27"/>
      <c r="E27" s="59"/>
      <c r="F27" s="62"/>
      <c r="G27" s="29"/>
      <c r="H27" s="30">
        <f>(G27*100)/G67</f>
        <v>0</v>
      </c>
      <c r="J27" s="31"/>
      <c r="K27" s="31"/>
    </row>
    <row r="28" spans="1:11" x14ac:dyDescent="0.25">
      <c r="A28" s="19"/>
      <c r="B28" s="56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0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>
        <f>(G35*100)/G67</f>
        <v>0</v>
      </c>
    </row>
    <row r="36" spans="1:12" x14ac:dyDescent="0.25">
      <c r="A36" s="19"/>
      <c r="B36" s="4"/>
      <c r="C36" s="56"/>
      <c r="D36" s="27"/>
      <c r="E36" s="59"/>
      <c r="F36" s="62"/>
      <c r="G36" s="34"/>
      <c r="H36" s="30">
        <f>(G36*100)/G67</f>
        <v>0</v>
      </c>
    </row>
    <row r="37" spans="1:12" x14ac:dyDescent="0.25">
      <c r="A37" s="19"/>
      <c r="B37" s="4"/>
      <c r="D37" s="27"/>
      <c r="F37" s="28"/>
      <c r="G37" s="34"/>
      <c r="H37" s="30">
        <f>(G37*100)/G67</f>
        <v>0</v>
      </c>
    </row>
    <row r="38" spans="1:12" x14ac:dyDescent="0.25">
      <c r="A38" s="19"/>
      <c r="B38" s="4"/>
      <c r="D38" s="27"/>
      <c r="F38" s="28"/>
      <c r="G38" s="34"/>
      <c r="H38" s="30">
        <f>(G38*100)/G67</f>
        <v>0</v>
      </c>
    </row>
    <row r="39" spans="1:12" x14ac:dyDescent="0.25">
      <c r="A39" s="19"/>
      <c r="B39" s="4"/>
      <c r="D39" s="27"/>
      <c r="F39" s="28"/>
      <c r="G39" s="34"/>
      <c r="H39" s="30">
        <f>(G39*100)/G67</f>
        <v>0</v>
      </c>
    </row>
    <row r="40" spans="1:12" x14ac:dyDescent="0.25">
      <c r="A40" s="19"/>
      <c r="B40" s="4"/>
      <c r="D40" s="27"/>
      <c r="F40" s="28"/>
      <c r="G40" s="34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2">
        <f>SUM(G36:G40)</f>
        <v>0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ht="30" x14ac:dyDescent="0.25">
      <c r="A44" s="19"/>
      <c r="B44" s="74" t="s">
        <v>107</v>
      </c>
      <c r="C44" s="59" t="s">
        <v>104</v>
      </c>
      <c r="D44" s="64">
        <v>6500</v>
      </c>
      <c r="E44" s="59" t="s">
        <v>47</v>
      </c>
      <c r="F44" s="62">
        <v>55</v>
      </c>
      <c r="G44" s="34">
        <f>D44/F44</f>
        <v>118.18181818181819</v>
      </c>
      <c r="H44" s="30">
        <f>(G44*100)/G67</f>
        <v>100</v>
      </c>
    </row>
    <row r="45" spans="1:12" x14ac:dyDescent="0.25">
      <c r="A45" s="19"/>
      <c r="B45" s="56"/>
      <c r="C45" s="56"/>
      <c r="D45" s="27"/>
      <c r="E45" s="59"/>
      <c r="F45" s="62"/>
      <c r="G45" s="31"/>
      <c r="H45" s="30">
        <f>(G45*100)/G67</f>
        <v>0</v>
      </c>
    </row>
    <row r="46" spans="1:12" x14ac:dyDescent="0.25">
      <c r="A46" s="19"/>
      <c r="D46" s="27"/>
      <c r="F46" s="28"/>
      <c r="G46" s="31"/>
      <c r="H46" s="30">
        <f>(G46*100)/G67</f>
        <v>0</v>
      </c>
    </row>
    <row r="47" spans="1:12" x14ac:dyDescent="0.25">
      <c r="A47" s="19"/>
      <c r="D47" s="27"/>
      <c r="F47" s="28"/>
      <c r="G47" s="31"/>
      <c r="H47" s="30">
        <f>(G47*100)/G67</f>
        <v>0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2">
        <f>SUM(G44:G56)</f>
        <v>118.18181818181819</v>
      </c>
      <c r="H57" s="30"/>
    </row>
    <row r="58" spans="1:8" x14ac:dyDescent="0.25">
      <c r="B58" s="19"/>
      <c r="D58" s="27"/>
      <c r="F58" s="28"/>
      <c r="G58" s="33"/>
      <c r="H58" s="30"/>
    </row>
    <row r="59" spans="1:8" x14ac:dyDescent="0.25">
      <c r="A59" s="19" t="s">
        <v>25</v>
      </c>
      <c r="B59" s="4"/>
      <c r="D59" s="27"/>
      <c r="F59" s="28"/>
      <c r="G59" s="33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118.18181818181819</v>
      </c>
      <c r="F60" s="28">
        <v>0</v>
      </c>
      <c r="G60" s="33">
        <f t="shared" ref="G60:G61" si="0">D60*F60</f>
        <v>0</v>
      </c>
      <c r="H60" s="30">
        <f>(G60*100)/G67</f>
        <v>0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118.18181818181819</v>
      </c>
      <c r="F61" s="28">
        <v>0</v>
      </c>
      <c r="G61" s="33">
        <f t="shared" si="0"/>
        <v>0</v>
      </c>
      <c r="H61" s="30">
        <f>(G61*100)/G67</f>
        <v>0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118.18181818181819</v>
      </c>
      <c r="F62" s="28">
        <v>0</v>
      </c>
      <c r="G62" s="33">
        <f>D62*F62</f>
        <v>0</v>
      </c>
      <c r="H62" s="30">
        <f>(G62*100)/G67</f>
        <v>0</v>
      </c>
    </row>
    <row r="63" spans="1:8" x14ac:dyDescent="0.25">
      <c r="C63" s="35"/>
      <c r="D63" s="27"/>
      <c r="F63" s="28"/>
      <c r="G63" s="32">
        <f>SUM(G60:G62)</f>
        <v>0</v>
      </c>
      <c r="H63" s="30"/>
    </row>
    <row r="64" spans="1:8" x14ac:dyDescent="0.25">
      <c r="C64" s="35"/>
      <c r="D64" s="27"/>
      <c r="F64" s="28"/>
      <c r="G64" s="33"/>
      <c r="H64" s="30"/>
    </row>
    <row r="65" spans="1:11" x14ac:dyDescent="0.25">
      <c r="A65" s="19" t="s">
        <v>28</v>
      </c>
      <c r="C65" s="35">
        <v>0</v>
      </c>
      <c r="D65" s="27"/>
      <c r="F65" s="36"/>
      <c r="G65" s="37"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8"/>
      <c r="B67" s="39" t="s">
        <v>30</v>
      </c>
      <c r="C67" s="40"/>
      <c r="D67" s="41"/>
      <c r="E67" s="40"/>
      <c r="F67" s="42"/>
      <c r="G67" s="43">
        <f>SUM(G33+G41+G57+G63+G65)</f>
        <v>118.18181818181819</v>
      </c>
      <c r="H67" s="44">
        <f>SUM(H17:H65)</f>
        <v>100</v>
      </c>
    </row>
    <row r="68" spans="1:11" ht="15.75" thickTop="1" x14ac:dyDescent="0.25">
      <c r="B68" s="19" t="s">
        <v>31</v>
      </c>
      <c r="C68" s="35">
        <v>0.16</v>
      </c>
      <c r="D68" s="27"/>
      <c r="F68" s="28"/>
      <c r="G68" s="33">
        <f>G67*C68</f>
        <v>18.90909090909091</v>
      </c>
      <c r="H68" s="30"/>
    </row>
    <row r="69" spans="1:11" ht="15.75" thickBot="1" x14ac:dyDescent="0.3">
      <c r="A69" s="45"/>
      <c r="B69" s="46" t="s">
        <v>32</v>
      </c>
      <c r="C69" s="47"/>
      <c r="D69" s="48"/>
      <c r="E69" s="45"/>
      <c r="F69" s="49" t="s">
        <v>33</v>
      </c>
      <c r="G69" s="50">
        <f>SUM(G67:G68)</f>
        <v>137.09090909090909</v>
      </c>
      <c r="H69" s="51"/>
      <c r="I69" s="31"/>
    </row>
    <row r="70" spans="1:11" ht="15.75" thickTop="1" x14ac:dyDescent="0.25"/>
    <row r="72" spans="1:11" x14ac:dyDescent="0.25">
      <c r="C72" s="52"/>
      <c r="H72" s="53"/>
      <c r="J72" s="31"/>
    </row>
    <row r="73" spans="1:11" x14ac:dyDescent="0.25">
      <c r="K73" s="31"/>
    </row>
    <row r="74" spans="1:11" x14ac:dyDescent="0.25">
      <c r="C74" s="2"/>
      <c r="H74" s="53"/>
    </row>
    <row r="76" spans="1:11" x14ac:dyDescent="0.25">
      <c r="C76" s="31"/>
      <c r="D76" s="54"/>
    </row>
    <row r="77" spans="1:11" x14ac:dyDescent="0.25">
      <c r="D77" s="55"/>
    </row>
    <row r="78" spans="1:11" x14ac:dyDescent="0.25">
      <c r="C78" s="31"/>
      <c r="D78" s="54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AE2DF-0A55-4852-AA42-0D9887991D7D}">
  <sheetPr codeName="Hoja5">
    <pageSetUpPr fitToPage="1"/>
  </sheetPr>
  <dimension ref="A1:L78"/>
  <sheetViews>
    <sheetView view="pageBreakPreview" zoomScale="85" zoomScaleNormal="115" zoomScaleSheetLayoutView="85" workbookViewId="0">
      <selection activeCell="D65" sqref="D65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83" t="s">
        <v>0</v>
      </c>
      <c r="B3" s="84"/>
      <c r="C3" s="84"/>
      <c r="D3" s="84"/>
      <c r="E3" s="84"/>
      <c r="F3" s="84"/>
      <c r="G3" s="84"/>
      <c r="H3" s="85"/>
    </row>
    <row r="4" spans="1:8" x14ac:dyDescent="0.25">
      <c r="A4" s="6" t="s">
        <v>1</v>
      </c>
      <c r="B4" s="7"/>
      <c r="C4" s="8"/>
      <c r="D4" s="8"/>
      <c r="E4" s="86" t="s">
        <v>2</v>
      </c>
      <c r="F4" s="86"/>
      <c r="G4" s="9"/>
      <c r="H4" s="10"/>
    </row>
    <row r="5" spans="1:8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87" t="s">
        <v>134</v>
      </c>
      <c r="C10" s="88"/>
      <c r="D10" s="88"/>
      <c r="E10" s="88"/>
      <c r="F10" s="88"/>
      <c r="G10" s="88"/>
      <c r="H10" s="20"/>
    </row>
    <row r="11" spans="1:8" ht="14.25" customHeight="1" x14ac:dyDescent="0.25">
      <c r="B11" s="88"/>
      <c r="C11" s="88"/>
      <c r="D11" s="88"/>
      <c r="E11" s="88"/>
      <c r="F11" s="88"/>
      <c r="G11" s="88"/>
      <c r="H11" s="20"/>
    </row>
    <row r="12" spans="1:8" ht="14.25" customHeight="1" x14ac:dyDescent="0.25">
      <c r="B12" s="88"/>
      <c r="C12" s="88"/>
      <c r="D12" s="88"/>
      <c r="E12" s="88"/>
      <c r="F12" s="88"/>
      <c r="G12" s="88"/>
      <c r="H12" s="20"/>
    </row>
    <row r="13" spans="1:8" ht="30" customHeight="1" x14ac:dyDescent="0.25">
      <c r="B13" s="88"/>
      <c r="C13" s="88"/>
      <c r="D13" s="88"/>
      <c r="E13" s="88"/>
      <c r="F13" s="88"/>
      <c r="G13" s="88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x14ac:dyDescent="0.25">
      <c r="A18" s="63"/>
      <c r="B18" s="57" t="s">
        <v>103</v>
      </c>
      <c r="C18" s="59" t="s">
        <v>78</v>
      </c>
      <c r="D18" s="64">
        <v>1665</v>
      </c>
      <c r="E18" s="59" t="s">
        <v>40</v>
      </c>
      <c r="F18" s="62">
        <v>1</v>
      </c>
      <c r="G18" s="67">
        <f>D18*F18</f>
        <v>1665</v>
      </c>
      <c r="H18" s="30">
        <f>(G18*100)/G67</f>
        <v>86.608953228716089</v>
      </c>
      <c r="J18" s="31"/>
      <c r="K18" s="31"/>
    </row>
    <row r="19" spans="1:11" x14ac:dyDescent="0.25">
      <c r="A19" s="19"/>
      <c r="B19" s="56"/>
      <c r="C19" s="59"/>
      <c r="D19" s="64"/>
      <c r="E19" s="59"/>
      <c r="F19" s="65"/>
      <c r="G19" s="67"/>
      <c r="H19" s="30">
        <f>(G19*100)/G67</f>
        <v>0</v>
      </c>
      <c r="J19" s="31"/>
      <c r="K19" s="31"/>
    </row>
    <row r="20" spans="1:11" x14ac:dyDescent="0.25">
      <c r="A20" s="19"/>
      <c r="B20" s="56"/>
      <c r="C20" s="59"/>
      <c r="D20" s="64"/>
      <c r="E20" s="59"/>
      <c r="F20" s="62"/>
      <c r="G20" s="67"/>
      <c r="H20" s="30">
        <f>(G20*100)/G67</f>
        <v>0</v>
      </c>
      <c r="J20" s="31"/>
      <c r="K20" s="31"/>
    </row>
    <row r="21" spans="1:11" x14ac:dyDescent="0.25">
      <c r="A21" s="19"/>
      <c r="B21" s="58"/>
      <c r="C21" s="59"/>
      <c r="D21" s="64"/>
      <c r="E21" s="59"/>
      <c r="F21" s="62"/>
      <c r="G21" s="67"/>
      <c r="H21" s="30">
        <f>(G21*100)/G67</f>
        <v>0</v>
      </c>
      <c r="J21" s="31"/>
      <c r="K21" s="31"/>
    </row>
    <row r="22" spans="1:11" x14ac:dyDescent="0.25">
      <c r="A22" s="19"/>
      <c r="B22" s="58"/>
      <c r="C22" s="59"/>
      <c r="D22" s="27"/>
      <c r="E22" s="59"/>
      <c r="F22" s="62"/>
      <c r="G22" s="29"/>
      <c r="H22" s="30">
        <f>(G22*100)/G67</f>
        <v>0</v>
      </c>
      <c r="J22" s="31"/>
      <c r="K22" s="31"/>
    </row>
    <row r="23" spans="1:11" x14ac:dyDescent="0.25">
      <c r="A23" s="19"/>
      <c r="B23" s="58"/>
      <c r="C23" s="60"/>
      <c r="D23" s="27"/>
      <c r="E23" s="59"/>
      <c r="F23" s="62"/>
      <c r="G23" s="29"/>
      <c r="H23" s="30">
        <f>(G23*100)/G67</f>
        <v>0</v>
      </c>
      <c r="J23" s="31"/>
      <c r="K23" s="31"/>
    </row>
    <row r="24" spans="1:11" x14ac:dyDescent="0.25">
      <c r="A24" s="19"/>
      <c r="B24" s="56"/>
      <c r="C24" s="60"/>
      <c r="D24" s="27"/>
      <c r="E24" s="59"/>
      <c r="F24" s="62"/>
      <c r="G24" s="29"/>
      <c r="H24" s="30">
        <f>(G24*100)/G67</f>
        <v>0</v>
      </c>
      <c r="J24" s="31"/>
      <c r="K24" s="31"/>
    </row>
    <row r="25" spans="1:11" x14ac:dyDescent="0.25">
      <c r="A25" s="19"/>
      <c r="B25" s="56"/>
      <c r="C25" s="60"/>
      <c r="D25" s="27"/>
      <c r="E25" s="59"/>
      <c r="F25" s="62"/>
      <c r="G25" s="29"/>
      <c r="H25" s="30">
        <f>(G25*100)/G67</f>
        <v>0</v>
      </c>
      <c r="J25" s="31"/>
      <c r="K25" s="31"/>
    </row>
    <row r="26" spans="1:11" x14ac:dyDescent="0.25">
      <c r="A26" s="19"/>
      <c r="B26" s="56"/>
      <c r="C26" s="59"/>
      <c r="D26" s="27"/>
      <c r="E26" s="59"/>
      <c r="F26" s="62"/>
      <c r="G26" s="29"/>
      <c r="H26" s="30">
        <f>(G26*100)/G67</f>
        <v>0</v>
      </c>
      <c r="J26" s="31"/>
      <c r="K26" s="31"/>
    </row>
    <row r="27" spans="1:11" x14ac:dyDescent="0.25">
      <c r="A27" s="19"/>
      <c r="B27" s="56"/>
      <c r="C27" s="60"/>
      <c r="D27" s="27"/>
      <c r="E27" s="59"/>
      <c r="F27" s="62"/>
      <c r="G27" s="29"/>
      <c r="H27" s="30">
        <f>(G27*100)/G67</f>
        <v>0</v>
      </c>
      <c r="J27" s="31"/>
      <c r="K27" s="31"/>
    </row>
    <row r="28" spans="1:11" x14ac:dyDescent="0.25">
      <c r="A28" s="19"/>
      <c r="B28" s="56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1665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>
        <f>(G35*100)/G67</f>
        <v>0</v>
      </c>
    </row>
    <row r="36" spans="1:12" x14ac:dyDescent="0.25">
      <c r="A36" s="19"/>
      <c r="B36" s="4" t="s">
        <v>125</v>
      </c>
      <c r="C36" s="56" t="s">
        <v>43</v>
      </c>
      <c r="D36" s="27">
        <v>1626.31</v>
      </c>
      <c r="E36" s="59" t="s">
        <v>47</v>
      </c>
      <c r="F36" s="62">
        <v>36</v>
      </c>
      <c r="G36" s="34">
        <f>D36/F36</f>
        <v>45.175277777777779</v>
      </c>
      <c r="H36" s="30">
        <f>(G36*100)/G67</f>
        <v>2.34990001210199</v>
      </c>
    </row>
    <row r="37" spans="1:12" x14ac:dyDescent="0.25">
      <c r="A37" s="19"/>
      <c r="B37" s="4"/>
      <c r="D37" s="27"/>
      <c r="F37" s="28"/>
      <c r="G37" s="34"/>
      <c r="H37" s="30">
        <f>(G37*100)/G67</f>
        <v>0</v>
      </c>
    </row>
    <row r="38" spans="1:12" x14ac:dyDescent="0.25">
      <c r="A38" s="19"/>
      <c r="B38" s="4"/>
      <c r="D38" s="27"/>
      <c r="F38" s="28"/>
      <c r="G38" s="34"/>
      <c r="H38" s="30">
        <f>(G38*100)/G67</f>
        <v>0</v>
      </c>
    </row>
    <row r="39" spans="1:12" x14ac:dyDescent="0.25">
      <c r="A39" s="19"/>
      <c r="B39" s="4"/>
      <c r="D39" s="27"/>
      <c r="F39" s="28"/>
      <c r="G39" s="34"/>
      <c r="H39" s="30">
        <f>(G39*100)/G67</f>
        <v>0</v>
      </c>
    </row>
    <row r="40" spans="1:12" x14ac:dyDescent="0.25">
      <c r="A40" s="19"/>
      <c r="B40" s="4"/>
      <c r="D40" s="27"/>
      <c r="F40" s="28"/>
      <c r="G40" s="34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2">
        <f>SUM(G36:G40)</f>
        <v>45.175277777777779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B44" s="56" t="s">
        <v>111</v>
      </c>
      <c r="C44" s="56" t="s">
        <v>78</v>
      </c>
      <c r="D44" s="27">
        <v>210</v>
      </c>
      <c r="E44" s="59" t="s">
        <v>40</v>
      </c>
      <c r="F44" s="62">
        <v>1</v>
      </c>
      <c r="G44" s="31">
        <f>D44*F44</f>
        <v>210</v>
      </c>
      <c r="H44" s="30">
        <f>(G44*100)/G67</f>
        <v>10.923651758576804</v>
      </c>
    </row>
    <row r="45" spans="1:12" x14ac:dyDescent="0.25">
      <c r="A45" s="19"/>
      <c r="B45" s="56" t="s">
        <v>45</v>
      </c>
      <c r="C45" s="56" t="s">
        <v>46</v>
      </c>
      <c r="D45" s="27">
        <f>G41</f>
        <v>45.175277777777779</v>
      </c>
      <c r="E45" s="59" t="s">
        <v>40</v>
      </c>
      <c r="F45" s="62">
        <v>0.02</v>
      </c>
      <c r="G45" s="31">
        <f>D45*F45</f>
        <v>0.90350555555555556</v>
      </c>
      <c r="H45" s="30">
        <f>(G45*100)/G67</f>
        <v>4.6998000242039796E-2</v>
      </c>
    </row>
    <row r="46" spans="1:12" x14ac:dyDescent="0.25">
      <c r="A46" s="19"/>
      <c r="B46" s="56" t="s">
        <v>41</v>
      </c>
      <c r="C46" s="56" t="s">
        <v>46</v>
      </c>
      <c r="D46" s="27">
        <f>G41</f>
        <v>45.175277777777779</v>
      </c>
      <c r="E46" s="59" t="s">
        <v>40</v>
      </c>
      <c r="F46" s="62">
        <v>0.03</v>
      </c>
      <c r="G46" s="31">
        <f>D46*F46</f>
        <v>1.3552583333333332</v>
      </c>
      <c r="H46" s="30">
        <f>(G46*100)/G67</f>
        <v>7.0497000363059684E-2</v>
      </c>
    </row>
    <row r="47" spans="1:12" x14ac:dyDescent="0.25">
      <c r="A47" s="19"/>
      <c r="D47" s="27"/>
      <c r="F47" s="28"/>
      <c r="G47" s="31"/>
      <c r="H47" s="30">
        <f>(G47*100)/G67</f>
        <v>0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2">
        <f>SUM(G44:G56)</f>
        <v>212.25876388888889</v>
      </c>
      <c r="H57" s="30"/>
    </row>
    <row r="58" spans="1:8" x14ac:dyDescent="0.25">
      <c r="B58" s="19"/>
      <c r="D58" s="27"/>
      <c r="F58" s="28"/>
      <c r="G58" s="33"/>
      <c r="H58" s="30"/>
    </row>
    <row r="59" spans="1:8" x14ac:dyDescent="0.25">
      <c r="A59" s="19" t="s">
        <v>25</v>
      </c>
      <c r="B59" s="4"/>
      <c r="D59" s="27"/>
      <c r="F59" s="28"/>
      <c r="G59" s="33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1922.4340416666669</v>
      </c>
      <c r="F60" s="28">
        <v>0</v>
      </c>
      <c r="G60" s="33">
        <f t="shared" ref="G60:G61" si="0">D60*F60</f>
        <v>0</v>
      </c>
      <c r="H60" s="30">
        <f>(G60*100)/G67</f>
        <v>0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1922.4340416666669</v>
      </c>
      <c r="F61" s="28">
        <v>0</v>
      </c>
      <c r="G61" s="33">
        <f t="shared" si="0"/>
        <v>0</v>
      </c>
      <c r="H61" s="30">
        <f>(G61*100)/G67</f>
        <v>0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1922.4340416666669</v>
      </c>
      <c r="F62" s="28">
        <v>0</v>
      </c>
      <c r="G62" s="33">
        <f>D62*F62</f>
        <v>0</v>
      </c>
      <c r="H62" s="30">
        <f>(G62*100)/G67</f>
        <v>0</v>
      </c>
    </row>
    <row r="63" spans="1:8" x14ac:dyDescent="0.25">
      <c r="C63" s="35"/>
      <c r="D63" s="27"/>
      <c r="F63" s="28"/>
      <c r="G63" s="32">
        <f>SUM(G60:G62)</f>
        <v>0</v>
      </c>
      <c r="H63" s="30"/>
    </row>
    <row r="64" spans="1:8" x14ac:dyDescent="0.25">
      <c r="C64" s="35"/>
      <c r="D64" s="27"/>
      <c r="F64" s="28"/>
      <c r="G64" s="33"/>
      <c r="H64" s="30"/>
    </row>
    <row r="65" spans="1:11" x14ac:dyDescent="0.25">
      <c r="A65" s="19" t="s">
        <v>28</v>
      </c>
      <c r="C65" s="35">
        <v>0</v>
      </c>
      <c r="D65" s="27"/>
      <c r="F65" s="36"/>
      <c r="G65" s="37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8"/>
      <c r="B67" s="39" t="s">
        <v>30</v>
      </c>
      <c r="C67" s="40"/>
      <c r="D67" s="41"/>
      <c r="E67" s="40"/>
      <c r="F67" s="42"/>
      <c r="G67" s="43">
        <f>SUM(G33+G41+G57+G63+G65)</f>
        <v>1922.4340416666669</v>
      </c>
      <c r="H67" s="44">
        <f>SUM(H17:H65)</f>
        <v>99.999999999999986</v>
      </c>
    </row>
    <row r="68" spans="1:11" ht="15.75" thickTop="1" x14ac:dyDescent="0.25">
      <c r="B68" s="19" t="s">
        <v>31</v>
      </c>
      <c r="C68" s="35">
        <v>0.16</v>
      </c>
      <c r="D68" s="27"/>
      <c r="F68" s="28"/>
      <c r="G68" s="33">
        <f>G67*C68</f>
        <v>307.58944666666673</v>
      </c>
      <c r="H68" s="30"/>
    </row>
    <row r="69" spans="1:11" ht="15.75" thickBot="1" x14ac:dyDescent="0.3">
      <c r="A69" s="45"/>
      <c r="B69" s="46" t="s">
        <v>32</v>
      </c>
      <c r="C69" s="47"/>
      <c r="D69" s="48"/>
      <c r="E69" s="45"/>
      <c r="F69" s="49" t="s">
        <v>33</v>
      </c>
      <c r="G69" s="50">
        <f>SUM(G67:G68)</f>
        <v>2230.0234883333337</v>
      </c>
      <c r="H69" s="51"/>
      <c r="I69" s="31"/>
    </row>
    <row r="70" spans="1:11" ht="15.75" thickTop="1" x14ac:dyDescent="0.25"/>
    <row r="72" spans="1:11" x14ac:dyDescent="0.25">
      <c r="C72" s="52"/>
      <c r="H72" s="53"/>
      <c r="J72" s="31"/>
    </row>
    <row r="73" spans="1:11" x14ac:dyDescent="0.25">
      <c r="K73" s="31"/>
    </row>
    <row r="74" spans="1:11" x14ac:dyDescent="0.25">
      <c r="C74" s="2"/>
      <c r="H74" s="53"/>
    </row>
    <row r="76" spans="1:11" x14ac:dyDescent="0.25">
      <c r="C76" s="31"/>
      <c r="D76" s="54"/>
    </row>
    <row r="77" spans="1:11" x14ac:dyDescent="0.25">
      <c r="D77" s="55"/>
    </row>
    <row r="78" spans="1:11" x14ac:dyDescent="0.25">
      <c r="C78" s="31"/>
      <c r="D78" s="54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217F1-A7BE-4691-8D80-81ED3B99B336}">
  <sheetPr codeName="Hoja6">
    <pageSetUpPr fitToPage="1"/>
  </sheetPr>
  <dimension ref="A1:L78"/>
  <sheetViews>
    <sheetView view="pageBreakPreview" topLeftCell="A36" zoomScale="85" zoomScaleNormal="115" zoomScaleSheetLayoutView="85" workbookViewId="0">
      <selection activeCell="C66" sqref="C66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83" t="s">
        <v>0</v>
      </c>
      <c r="B3" s="84"/>
      <c r="C3" s="84"/>
      <c r="D3" s="84"/>
      <c r="E3" s="84"/>
      <c r="F3" s="84"/>
      <c r="G3" s="84"/>
      <c r="H3" s="85"/>
    </row>
    <row r="4" spans="1:8" x14ac:dyDescent="0.25">
      <c r="A4" s="6" t="s">
        <v>1</v>
      </c>
      <c r="B4" s="7"/>
      <c r="C4" s="8"/>
      <c r="D4" s="8"/>
      <c r="E4" s="86" t="s">
        <v>2</v>
      </c>
      <c r="F4" s="86"/>
      <c r="G4" s="9"/>
      <c r="H4" s="10"/>
    </row>
    <row r="5" spans="1:8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87" t="s">
        <v>88</v>
      </c>
      <c r="C10" s="88"/>
      <c r="D10" s="88"/>
      <c r="E10" s="88"/>
      <c r="F10" s="88"/>
      <c r="G10" s="88"/>
      <c r="H10" s="20"/>
    </row>
    <row r="11" spans="1:8" ht="14.25" customHeight="1" x14ac:dyDescent="0.25">
      <c r="B11" s="88"/>
      <c r="C11" s="88"/>
      <c r="D11" s="88"/>
      <c r="E11" s="88"/>
      <c r="F11" s="88"/>
      <c r="G11" s="88"/>
      <c r="H11" s="20"/>
    </row>
    <row r="12" spans="1:8" ht="14.25" customHeight="1" x14ac:dyDescent="0.25">
      <c r="B12" s="88"/>
      <c r="C12" s="88"/>
      <c r="D12" s="88"/>
      <c r="E12" s="88"/>
      <c r="F12" s="88"/>
      <c r="G12" s="88"/>
      <c r="H12" s="20"/>
    </row>
    <row r="13" spans="1:8" ht="30" customHeight="1" x14ac:dyDescent="0.25">
      <c r="B13" s="88"/>
      <c r="C13" s="88"/>
      <c r="D13" s="88"/>
      <c r="E13" s="88"/>
      <c r="F13" s="88"/>
      <c r="G13" s="88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ht="30" x14ac:dyDescent="0.25">
      <c r="A18" s="63"/>
      <c r="B18" s="57" t="s">
        <v>89</v>
      </c>
      <c r="C18" s="59" t="s">
        <v>59</v>
      </c>
      <c r="D18" s="64">
        <v>35.344999999999999</v>
      </c>
      <c r="E18" s="59" t="s">
        <v>40</v>
      </c>
      <c r="F18" s="62">
        <v>1</v>
      </c>
      <c r="G18" s="29">
        <f>D18*F18</f>
        <v>35.344999999999999</v>
      </c>
      <c r="H18" s="30">
        <f>(G18*100)/G67</f>
        <v>78.510022865211752</v>
      </c>
      <c r="J18" s="31"/>
      <c r="K18" s="31"/>
    </row>
    <row r="19" spans="1:11" x14ac:dyDescent="0.25">
      <c r="A19" s="19"/>
      <c r="B19" s="56" t="s">
        <v>90</v>
      </c>
      <c r="C19" s="59" t="s">
        <v>59</v>
      </c>
      <c r="D19" s="68">
        <v>46.56</v>
      </c>
      <c r="E19" s="59" t="s">
        <v>40</v>
      </c>
      <c r="F19" s="62">
        <v>0.04</v>
      </c>
      <c r="G19" s="29">
        <f>D19*F19</f>
        <v>1.8624000000000001</v>
      </c>
      <c r="H19" s="30">
        <f>(G19*100)/G67</f>
        <v>4.1368529235866571</v>
      </c>
      <c r="J19" s="31"/>
      <c r="K19" s="31"/>
    </row>
    <row r="20" spans="1:11" x14ac:dyDescent="0.25">
      <c r="A20" s="19"/>
      <c r="B20" s="56"/>
      <c r="C20" s="60"/>
      <c r="D20" s="27"/>
      <c r="E20" s="59"/>
      <c r="F20" s="62"/>
      <c r="G20" s="29"/>
      <c r="H20" s="30">
        <f>(G20*100)/G67</f>
        <v>0</v>
      </c>
      <c r="J20" s="31"/>
      <c r="K20" s="31"/>
    </row>
    <row r="21" spans="1:11" x14ac:dyDescent="0.25">
      <c r="A21" s="19"/>
      <c r="B21" s="58"/>
      <c r="C21" s="59"/>
      <c r="D21" s="27"/>
      <c r="E21" s="59"/>
      <c r="F21" s="62"/>
      <c r="G21" s="29"/>
      <c r="H21" s="30">
        <f>(G21*100)/G67</f>
        <v>0</v>
      </c>
      <c r="J21" s="31"/>
      <c r="K21" s="31"/>
    </row>
    <row r="22" spans="1:11" x14ac:dyDescent="0.25">
      <c r="A22" s="19"/>
      <c r="B22" s="58"/>
      <c r="C22" s="59"/>
      <c r="D22" s="27"/>
      <c r="E22" s="59"/>
      <c r="F22" s="62"/>
      <c r="G22" s="29"/>
      <c r="H22" s="30">
        <f>(G22*100)/G67</f>
        <v>0</v>
      </c>
      <c r="J22" s="31"/>
      <c r="K22" s="31"/>
    </row>
    <row r="23" spans="1:11" x14ac:dyDescent="0.25">
      <c r="A23" s="19"/>
      <c r="B23" s="58"/>
      <c r="C23" s="60"/>
      <c r="D23" s="27"/>
      <c r="E23" s="59"/>
      <c r="F23" s="62"/>
      <c r="G23" s="29"/>
      <c r="H23" s="30">
        <f>(G23*100)/G67</f>
        <v>0</v>
      </c>
      <c r="J23" s="31"/>
      <c r="K23" s="31"/>
    </row>
    <row r="24" spans="1:11" x14ac:dyDescent="0.25">
      <c r="A24" s="19"/>
      <c r="B24" s="56"/>
      <c r="C24" s="60"/>
      <c r="D24" s="27"/>
      <c r="E24" s="59"/>
      <c r="F24" s="62"/>
      <c r="G24" s="29"/>
      <c r="H24" s="30">
        <f>(G24*100)/G67</f>
        <v>0</v>
      </c>
      <c r="J24" s="31"/>
      <c r="K24" s="31"/>
    </row>
    <row r="25" spans="1:11" x14ac:dyDescent="0.25">
      <c r="A25" s="19"/>
      <c r="B25" s="56"/>
      <c r="C25" s="60"/>
      <c r="D25" s="27"/>
      <c r="E25" s="59"/>
      <c r="F25" s="62"/>
      <c r="G25" s="29"/>
      <c r="H25" s="30">
        <f>(G25*100)/G67</f>
        <v>0</v>
      </c>
      <c r="J25" s="31"/>
      <c r="K25" s="31"/>
    </row>
    <row r="26" spans="1:11" x14ac:dyDescent="0.25">
      <c r="A26" s="19"/>
      <c r="B26" s="56"/>
      <c r="C26" s="59"/>
      <c r="D26" s="27"/>
      <c r="E26" s="59"/>
      <c r="F26" s="62"/>
      <c r="G26" s="29"/>
      <c r="H26" s="30">
        <f>(G26*100)/G67</f>
        <v>0</v>
      </c>
      <c r="J26" s="31"/>
      <c r="K26" s="31"/>
    </row>
    <row r="27" spans="1:11" x14ac:dyDescent="0.25">
      <c r="A27" s="19"/>
      <c r="B27" s="56"/>
      <c r="C27" s="60"/>
      <c r="D27" s="27"/>
      <c r="E27" s="59"/>
      <c r="F27" s="62"/>
      <c r="G27" s="29"/>
      <c r="H27" s="30">
        <f>(G27*100)/G67</f>
        <v>0</v>
      </c>
      <c r="J27" s="31"/>
      <c r="K27" s="31"/>
    </row>
    <row r="28" spans="1:11" x14ac:dyDescent="0.25">
      <c r="A28" s="19"/>
      <c r="B28" s="56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37.2074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>
        <f>(G35*100)/G67</f>
        <v>0</v>
      </c>
    </row>
    <row r="36" spans="1:12" x14ac:dyDescent="0.25">
      <c r="A36" s="19"/>
      <c r="B36" s="4" t="s">
        <v>61</v>
      </c>
      <c r="C36" s="59" t="s">
        <v>43</v>
      </c>
      <c r="D36" s="27">
        <v>1659.19</v>
      </c>
      <c r="E36" s="59" t="s">
        <v>47</v>
      </c>
      <c r="F36" s="28">
        <v>223</v>
      </c>
      <c r="G36" s="34">
        <f>D36/F36</f>
        <v>7.4403139013452915</v>
      </c>
      <c r="H36" s="30">
        <f>(G36*100)/G67</f>
        <v>16.526784963049135</v>
      </c>
    </row>
    <row r="37" spans="1:12" x14ac:dyDescent="0.25">
      <c r="A37" s="19"/>
      <c r="B37" s="4"/>
      <c r="D37" s="27"/>
      <c r="F37" s="28"/>
      <c r="G37" s="34"/>
      <c r="H37" s="30">
        <f>(G37*100)/G67</f>
        <v>0</v>
      </c>
    </row>
    <row r="38" spans="1:12" x14ac:dyDescent="0.25">
      <c r="A38" s="19"/>
      <c r="B38" s="4"/>
      <c r="D38" s="27"/>
      <c r="F38" s="28"/>
      <c r="G38" s="34"/>
      <c r="H38" s="30">
        <f>(G38*100)/G67</f>
        <v>0</v>
      </c>
    </row>
    <row r="39" spans="1:12" x14ac:dyDescent="0.25">
      <c r="A39" s="19"/>
      <c r="B39" s="4"/>
      <c r="D39" s="27"/>
      <c r="F39" s="28"/>
      <c r="G39" s="34"/>
      <c r="H39" s="30">
        <f>(G39*100)/G67</f>
        <v>0</v>
      </c>
    </row>
    <row r="40" spans="1:12" x14ac:dyDescent="0.25">
      <c r="A40" s="19"/>
      <c r="B40" s="4"/>
      <c r="D40" s="27"/>
      <c r="F40" s="28"/>
      <c r="G40" s="34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2">
        <f>SUM(G36:G40)</f>
        <v>7.4403139013452915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B44" s="56" t="s">
        <v>41</v>
      </c>
      <c r="C44" s="56" t="s">
        <v>46</v>
      </c>
      <c r="D44" s="27">
        <f>G41</f>
        <v>7.4403139013452915</v>
      </c>
      <c r="E44" s="59" t="s">
        <v>40</v>
      </c>
      <c r="F44" s="28">
        <v>0.03</v>
      </c>
      <c r="G44" s="31">
        <f>D44*F44</f>
        <v>0.22320941704035874</v>
      </c>
      <c r="H44" s="30">
        <f>(G44*100)/G67</f>
        <v>0.4958035488914741</v>
      </c>
    </row>
    <row r="45" spans="1:12" x14ac:dyDescent="0.25">
      <c r="A45" s="19"/>
      <c r="B45" s="56" t="s">
        <v>45</v>
      </c>
      <c r="C45" s="56" t="s">
        <v>46</v>
      </c>
      <c r="D45" s="27">
        <f>G41</f>
        <v>7.4403139013452915</v>
      </c>
      <c r="E45" s="59" t="s">
        <v>40</v>
      </c>
      <c r="F45" s="28">
        <v>0.02</v>
      </c>
      <c r="G45" s="31">
        <f>D45*F45</f>
        <v>0.14880627802690582</v>
      </c>
      <c r="H45" s="30">
        <f>(G45*100)/G67</f>
        <v>0.33053569926098275</v>
      </c>
    </row>
    <row r="46" spans="1:12" x14ac:dyDescent="0.25">
      <c r="A46" s="19"/>
      <c r="D46" s="27"/>
      <c r="F46" s="28"/>
      <c r="G46" s="31"/>
      <c r="H46" s="30">
        <f>(G46*100)/G67</f>
        <v>0</v>
      </c>
    </row>
    <row r="47" spans="1:12" x14ac:dyDescent="0.25">
      <c r="A47" s="19"/>
      <c r="D47" s="27"/>
      <c r="F47" s="28"/>
      <c r="G47" s="31"/>
      <c r="H47" s="30">
        <f>(G47*100)/G67</f>
        <v>0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2">
        <f>SUM(G44:G56)</f>
        <v>0.37201569506726456</v>
      </c>
      <c r="H57" s="30"/>
    </row>
    <row r="58" spans="1:8" x14ac:dyDescent="0.25">
      <c r="B58" s="19"/>
      <c r="D58" s="27"/>
      <c r="F58" s="28"/>
      <c r="G58" s="33"/>
      <c r="H58" s="30"/>
    </row>
    <row r="59" spans="1:8" x14ac:dyDescent="0.25">
      <c r="A59" s="19" t="s">
        <v>25</v>
      </c>
      <c r="B59" s="4"/>
      <c r="D59" s="27"/>
      <c r="F59" s="28"/>
      <c r="G59" s="33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45.019729596412553</v>
      </c>
      <c r="F60" s="28">
        <v>0</v>
      </c>
      <c r="G60" s="33">
        <f t="shared" ref="G60:G61" si="0">D60*F60</f>
        <v>0</v>
      </c>
      <c r="H60" s="30">
        <f>(G60*100)/G67</f>
        <v>0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45.019729596412553</v>
      </c>
      <c r="F61" s="28">
        <v>0</v>
      </c>
      <c r="G61" s="33">
        <f t="shared" si="0"/>
        <v>0</v>
      </c>
      <c r="H61" s="30">
        <f>(G61*100)/G67</f>
        <v>0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45.019729596412553</v>
      </c>
      <c r="F62" s="28">
        <v>0</v>
      </c>
      <c r="G62" s="33">
        <f>D62*F62</f>
        <v>0</v>
      </c>
      <c r="H62" s="30">
        <f>(G62*100)/G67</f>
        <v>0</v>
      </c>
    </row>
    <row r="63" spans="1:8" x14ac:dyDescent="0.25">
      <c r="C63" s="35"/>
      <c r="D63" s="27"/>
      <c r="F63" s="28">
        <v>0</v>
      </c>
      <c r="G63" s="32">
        <f>SUM(G60:G62)</f>
        <v>0</v>
      </c>
      <c r="H63" s="30"/>
    </row>
    <row r="64" spans="1:8" x14ac:dyDescent="0.25">
      <c r="C64" s="35"/>
      <c r="D64" s="27"/>
      <c r="F64" s="28"/>
      <c r="G64" s="33"/>
      <c r="H64" s="30"/>
    </row>
    <row r="65" spans="1:11" x14ac:dyDescent="0.25">
      <c r="A65" s="19" t="s">
        <v>28</v>
      </c>
      <c r="C65" s="35">
        <v>0</v>
      </c>
      <c r="D65" s="27"/>
      <c r="F65" s="36"/>
      <c r="G65" s="37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8"/>
      <c r="B67" s="39" t="s">
        <v>30</v>
      </c>
      <c r="C67" s="40"/>
      <c r="D67" s="41"/>
      <c r="E67" s="40"/>
      <c r="F67" s="42"/>
      <c r="G67" s="43">
        <f>SUM(G33+G41+G57+G63+G65)</f>
        <v>45.019729596412553</v>
      </c>
      <c r="H67" s="44">
        <f>SUM(H17:H65)</f>
        <v>100</v>
      </c>
    </row>
    <row r="68" spans="1:11" ht="15.75" thickTop="1" x14ac:dyDescent="0.25">
      <c r="B68" s="19" t="s">
        <v>31</v>
      </c>
      <c r="C68" s="35">
        <v>0.16</v>
      </c>
      <c r="D68" s="27"/>
      <c r="F68" s="28"/>
      <c r="G68" s="33">
        <f>G67*C68</f>
        <v>7.2031567354260089</v>
      </c>
      <c r="H68" s="30"/>
    </row>
    <row r="69" spans="1:11" ht="15.75" thickBot="1" x14ac:dyDescent="0.3">
      <c r="A69" s="45"/>
      <c r="B69" s="46" t="s">
        <v>32</v>
      </c>
      <c r="C69" s="47"/>
      <c r="D69" s="48"/>
      <c r="E69" s="45"/>
      <c r="F69" s="49" t="s">
        <v>33</v>
      </c>
      <c r="G69" s="50">
        <f>SUM(G67:G68)</f>
        <v>52.222886331838559</v>
      </c>
      <c r="H69" s="51"/>
      <c r="I69" s="31"/>
    </row>
    <row r="70" spans="1:11" ht="15.75" thickTop="1" x14ac:dyDescent="0.25"/>
    <row r="72" spans="1:11" x14ac:dyDescent="0.25">
      <c r="C72" s="52"/>
      <c r="H72" s="53"/>
      <c r="J72" s="31"/>
    </row>
    <row r="73" spans="1:11" x14ac:dyDescent="0.25">
      <c r="K73" s="31"/>
    </row>
    <row r="74" spans="1:11" x14ac:dyDescent="0.25">
      <c r="C74" s="2"/>
      <c r="H74" s="53"/>
    </row>
    <row r="76" spans="1:11" x14ac:dyDescent="0.25">
      <c r="C76" s="31"/>
      <c r="D76" s="54"/>
    </row>
    <row r="77" spans="1:11" x14ac:dyDescent="0.25">
      <c r="D77" s="55"/>
    </row>
    <row r="78" spans="1:11" x14ac:dyDescent="0.25">
      <c r="C78" s="31"/>
      <c r="D78" s="54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D889-CF4B-4499-8E5D-716CD4C95D23}">
  <sheetPr codeName="Hoja7">
    <pageSetUpPr fitToPage="1"/>
  </sheetPr>
  <dimension ref="A1:L78"/>
  <sheetViews>
    <sheetView view="pageBreakPreview" topLeftCell="A40" zoomScale="85" zoomScaleNormal="115" zoomScaleSheetLayoutView="85" workbookViewId="0">
      <selection activeCell="C66" sqref="C66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83" t="s">
        <v>0</v>
      </c>
      <c r="B3" s="84"/>
      <c r="C3" s="84"/>
      <c r="D3" s="84"/>
      <c r="E3" s="84"/>
      <c r="F3" s="84"/>
      <c r="G3" s="84"/>
      <c r="H3" s="85"/>
    </row>
    <row r="4" spans="1:8" x14ac:dyDescent="0.25">
      <c r="A4" s="6" t="s">
        <v>1</v>
      </c>
      <c r="B4" s="7"/>
      <c r="C4" s="8"/>
      <c r="D4" s="8"/>
      <c r="E4" s="86" t="s">
        <v>2</v>
      </c>
      <c r="F4" s="86"/>
      <c r="G4" s="9"/>
      <c r="H4" s="10"/>
    </row>
    <row r="5" spans="1:8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87" t="s">
        <v>94</v>
      </c>
      <c r="C10" s="88"/>
      <c r="D10" s="88"/>
      <c r="E10" s="88"/>
      <c r="F10" s="88"/>
      <c r="G10" s="88"/>
      <c r="H10" s="20"/>
    </row>
    <row r="11" spans="1:8" ht="14.25" customHeight="1" x14ac:dyDescent="0.25">
      <c r="B11" s="88"/>
      <c r="C11" s="88"/>
      <c r="D11" s="88"/>
      <c r="E11" s="88"/>
      <c r="F11" s="88"/>
      <c r="G11" s="88"/>
      <c r="H11" s="20"/>
    </row>
    <row r="12" spans="1:8" ht="14.25" customHeight="1" x14ac:dyDescent="0.25">
      <c r="B12" s="88"/>
      <c r="C12" s="88"/>
      <c r="D12" s="88"/>
      <c r="E12" s="88"/>
      <c r="F12" s="88"/>
      <c r="G12" s="88"/>
      <c r="H12" s="20"/>
    </row>
    <row r="13" spans="1:8" ht="30" customHeight="1" x14ac:dyDescent="0.25">
      <c r="B13" s="88"/>
      <c r="C13" s="88"/>
      <c r="D13" s="88"/>
      <c r="E13" s="88"/>
      <c r="F13" s="88"/>
      <c r="G13" s="88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ht="29.25" customHeight="1" x14ac:dyDescent="0.25">
      <c r="A18" s="63"/>
      <c r="B18" s="75" t="s">
        <v>101</v>
      </c>
      <c r="C18" s="59" t="s">
        <v>54</v>
      </c>
      <c r="D18" s="64">
        <v>264.65499999999997</v>
      </c>
      <c r="E18" s="59" t="s">
        <v>40</v>
      </c>
      <c r="F18" s="62">
        <v>1</v>
      </c>
      <c r="G18" s="76">
        <f>F18*D18</f>
        <v>264.65499999999997</v>
      </c>
      <c r="H18" s="30">
        <f>(G18*100)/G67</f>
        <v>81.998981662840279</v>
      </c>
      <c r="J18" s="31"/>
      <c r="K18" s="31"/>
    </row>
    <row r="19" spans="1:11" x14ac:dyDescent="0.25">
      <c r="A19" s="19"/>
      <c r="B19" s="56" t="s">
        <v>92</v>
      </c>
      <c r="C19" s="59" t="s">
        <v>59</v>
      </c>
      <c r="D19" s="64">
        <v>8.6210000000000004</v>
      </c>
      <c r="E19" s="59" t="s">
        <v>40</v>
      </c>
      <c r="F19" s="62">
        <v>1.056</v>
      </c>
      <c r="G19" s="29">
        <f>D19*F19</f>
        <v>9.1037760000000016</v>
      </c>
      <c r="H19" s="30">
        <f>(G19*100)/G67</f>
        <v>2.8206546684801181</v>
      </c>
      <c r="J19" s="31"/>
      <c r="K19" s="31"/>
    </row>
    <row r="20" spans="1:11" x14ac:dyDescent="0.25">
      <c r="A20" s="19"/>
      <c r="B20" s="56" t="s">
        <v>93</v>
      </c>
      <c r="C20" s="59" t="s">
        <v>78</v>
      </c>
      <c r="D20" s="64">
        <v>412.93099999999998</v>
      </c>
      <c r="E20" s="59" t="s">
        <v>40</v>
      </c>
      <c r="F20" s="62">
        <v>2.2000000000000001E-3</v>
      </c>
      <c r="G20" s="29">
        <f>D20*F20</f>
        <v>0.90844820000000004</v>
      </c>
      <c r="H20" s="30">
        <f>(G20*100)/G67</f>
        <v>0.28146767411702128</v>
      </c>
      <c r="J20" s="31"/>
      <c r="K20" s="31"/>
    </row>
    <row r="21" spans="1:11" x14ac:dyDescent="0.25">
      <c r="A21" s="19"/>
      <c r="B21" s="58" t="s">
        <v>56</v>
      </c>
      <c r="C21" s="59" t="s">
        <v>78</v>
      </c>
      <c r="D21" s="64">
        <v>24.138000000000002</v>
      </c>
      <c r="E21" s="59" t="s">
        <v>40</v>
      </c>
      <c r="F21" s="62">
        <v>5.9999999999999995E-4</v>
      </c>
      <c r="G21" s="29">
        <f>D21*F21</f>
        <v>1.4482800000000001E-2</v>
      </c>
      <c r="H21" s="30">
        <f>(G21*100)/G67</f>
        <v>4.4872564343261352E-3</v>
      </c>
      <c r="J21" s="31"/>
      <c r="K21" s="31"/>
    </row>
    <row r="22" spans="1:11" x14ac:dyDescent="0.25">
      <c r="A22" s="19"/>
      <c r="B22" s="58"/>
      <c r="C22" s="59"/>
      <c r="D22" s="27"/>
      <c r="E22" s="59"/>
      <c r="F22" s="62"/>
      <c r="G22" s="29"/>
      <c r="H22" s="30">
        <f>(G22*100)/G67</f>
        <v>0</v>
      </c>
      <c r="J22" s="31"/>
      <c r="K22" s="31"/>
    </row>
    <row r="23" spans="1:11" x14ac:dyDescent="0.25">
      <c r="A23" s="19"/>
      <c r="B23" s="58"/>
      <c r="C23" s="60"/>
      <c r="D23" s="27"/>
      <c r="E23" s="59"/>
      <c r="F23" s="62"/>
      <c r="G23" s="29"/>
      <c r="H23" s="30">
        <f>(G23*100)/G67</f>
        <v>0</v>
      </c>
      <c r="J23" s="31"/>
      <c r="K23" s="31"/>
    </row>
    <row r="24" spans="1:11" x14ac:dyDescent="0.25">
      <c r="A24" s="19"/>
      <c r="B24" s="56"/>
      <c r="C24" s="60"/>
      <c r="D24" s="27"/>
      <c r="E24" s="59"/>
      <c r="F24" s="62"/>
      <c r="G24" s="29"/>
      <c r="H24" s="30">
        <f>(G24*100)/G67</f>
        <v>0</v>
      </c>
      <c r="J24" s="31"/>
      <c r="K24" s="31"/>
    </row>
    <row r="25" spans="1:11" x14ac:dyDescent="0.25">
      <c r="A25" s="19"/>
      <c r="B25" s="56"/>
      <c r="C25" s="60"/>
      <c r="D25" s="27"/>
      <c r="E25" s="59"/>
      <c r="F25" s="62"/>
      <c r="G25" s="29"/>
      <c r="H25" s="30">
        <f>(G25*100)/G67</f>
        <v>0</v>
      </c>
      <c r="J25" s="31"/>
      <c r="K25" s="31"/>
    </row>
    <row r="26" spans="1:11" x14ac:dyDescent="0.25">
      <c r="A26" s="19"/>
      <c r="B26" s="56"/>
      <c r="C26" s="59"/>
      <c r="D26" s="27"/>
      <c r="E26" s="59"/>
      <c r="F26" s="62"/>
      <c r="G26" s="29"/>
      <c r="H26" s="30">
        <f>(G26*100)/G67</f>
        <v>0</v>
      </c>
      <c r="J26" s="31"/>
      <c r="K26" s="31"/>
    </row>
    <row r="27" spans="1:11" x14ac:dyDescent="0.25">
      <c r="A27" s="19"/>
      <c r="B27" s="56"/>
      <c r="C27" s="60"/>
      <c r="D27" s="27"/>
      <c r="E27" s="59"/>
      <c r="F27" s="62"/>
      <c r="G27" s="29"/>
      <c r="H27" s="30">
        <f>(G27*100)/G67</f>
        <v>0</v>
      </c>
      <c r="J27" s="31"/>
      <c r="K27" s="31"/>
    </row>
    <row r="28" spans="1:11" x14ac:dyDescent="0.25">
      <c r="A28" s="19"/>
      <c r="B28" s="56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274.68170699999996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>
        <f>(G35*100)/G67</f>
        <v>0</v>
      </c>
    </row>
    <row r="36" spans="1:12" x14ac:dyDescent="0.25">
      <c r="A36" s="19"/>
      <c r="B36" s="4" t="s">
        <v>91</v>
      </c>
      <c r="C36" s="59" t="s">
        <v>43</v>
      </c>
      <c r="D36" s="27">
        <v>1734.21</v>
      </c>
      <c r="E36" s="59" t="s">
        <v>40</v>
      </c>
      <c r="F36" s="28">
        <v>2.64E-2</v>
      </c>
      <c r="G36" s="34">
        <f>D36*F36</f>
        <v>45.783144</v>
      </c>
      <c r="H36" s="30">
        <f>(G36*100)/G67</f>
        <v>14.185151179169775</v>
      </c>
    </row>
    <row r="37" spans="1:12" x14ac:dyDescent="0.25">
      <c r="A37" s="19"/>
      <c r="B37" s="4"/>
      <c r="D37" s="27"/>
      <c r="F37" s="28"/>
      <c r="G37" s="34"/>
      <c r="H37" s="30">
        <f>(G37*100)/G67</f>
        <v>0</v>
      </c>
    </row>
    <row r="38" spans="1:12" x14ac:dyDescent="0.25">
      <c r="A38" s="19"/>
      <c r="B38" s="4"/>
      <c r="D38" s="27"/>
      <c r="F38" s="28"/>
      <c r="G38" s="34"/>
      <c r="H38" s="30">
        <f>(G38*100)/G67</f>
        <v>0</v>
      </c>
    </row>
    <row r="39" spans="1:12" x14ac:dyDescent="0.25">
      <c r="A39" s="19"/>
      <c r="B39" s="4"/>
      <c r="D39" s="27"/>
      <c r="F39" s="28"/>
      <c r="G39" s="34"/>
      <c r="H39" s="30">
        <f>(G39*100)/G67</f>
        <v>0</v>
      </c>
    </row>
    <row r="40" spans="1:12" x14ac:dyDescent="0.25">
      <c r="A40" s="19"/>
      <c r="B40" s="4"/>
      <c r="D40" s="27"/>
      <c r="F40" s="28"/>
      <c r="G40" s="34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2">
        <f>SUM(G36:G40)</f>
        <v>45.783144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B44" s="56" t="s">
        <v>55</v>
      </c>
      <c r="C44" s="59" t="s">
        <v>46</v>
      </c>
      <c r="D44" s="27">
        <f>G41</f>
        <v>45.783144</v>
      </c>
      <c r="E44" s="59" t="s">
        <v>40</v>
      </c>
      <c r="F44" s="62">
        <v>0.03</v>
      </c>
      <c r="G44" s="31">
        <f>F44*D44</f>
        <v>1.37349432</v>
      </c>
      <c r="H44" s="30">
        <f>(G44*100)/G67</f>
        <v>0.42555453537509325</v>
      </c>
    </row>
    <row r="45" spans="1:12" x14ac:dyDescent="0.25">
      <c r="A45" s="19"/>
      <c r="B45" s="56" t="s">
        <v>45</v>
      </c>
      <c r="C45" s="59" t="s">
        <v>46</v>
      </c>
      <c r="D45" s="27">
        <f>G41</f>
        <v>45.783144</v>
      </c>
      <c r="E45" s="59" t="s">
        <v>40</v>
      </c>
      <c r="F45" s="62">
        <v>0.02</v>
      </c>
      <c r="G45" s="31">
        <f>F45*D45</f>
        <v>0.91566288000000007</v>
      </c>
      <c r="H45" s="30">
        <f>(G45*100)/G67</f>
        <v>0.2837030235833955</v>
      </c>
    </row>
    <row r="46" spans="1:12" x14ac:dyDescent="0.25">
      <c r="A46" s="19"/>
      <c r="C46" s="60"/>
      <c r="D46" s="27"/>
      <c r="F46" s="28"/>
      <c r="G46" s="31"/>
      <c r="H46" s="30">
        <f>(G46*100)/G67</f>
        <v>0</v>
      </c>
    </row>
    <row r="47" spans="1:12" x14ac:dyDescent="0.25">
      <c r="A47" s="19"/>
      <c r="D47" s="27"/>
      <c r="F47" s="28"/>
      <c r="G47" s="31"/>
      <c r="H47" s="30">
        <f>(G47*100)/G67</f>
        <v>0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2">
        <f>SUM(G44:G56)</f>
        <v>2.2891572</v>
      </c>
      <c r="H57" s="30"/>
    </row>
    <row r="58" spans="1:8" x14ac:dyDescent="0.25">
      <c r="B58" s="19"/>
      <c r="D58" s="27"/>
      <c r="F58" s="28"/>
      <c r="G58" s="33"/>
      <c r="H58" s="30"/>
    </row>
    <row r="59" spans="1:8" x14ac:dyDescent="0.25">
      <c r="A59" s="19" t="s">
        <v>25</v>
      </c>
      <c r="B59" s="4"/>
      <c r="D59" s="27"/>
      <c r="F59" s="28"/>
      <c r="G59" s="33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322.75400819999993</v>
      </c>
      <c r="F60" s="28">
        <v>0</v>
      </c>
      <c r="G60" s="33">
        <f t="shared" ref="G60:G61" si="0">D60*F60</f>
        <v>0</v>
      </c>
      <c r="H60" s="30">
        <f>(G60*100)/G67</f>
        <v>0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322.75400819999993</v>
      </c>
      <c r="F61" s="28">
        <v>0</v>
      </c>
      <c r="G61" s="33">
        <f t="shared" si="0"/>
        <v>0</v>
      </c>
      <c r="H61" s="30">
        <f>(G61*100)/G67</f>
        <v>0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322.75400819999993</v>
      </c>
      <c r="F62" s="28">
        <v>0</v>
      </c>
      <c r="G62" s="33">
        <f>D62*F62</f>
        <v>0</v>
      </c>
      <c r="H62" s="30">
        <f>(G62*100)/G67</f>
        <v>0</v>
      </c>
    </row>
    <row r="63" spans="1:8" x14ac:dyDescent="0.25">
      <c r="C63" s="35"/>
      <c r="D63" s="27"/>
      <c r="F63" s="28"/>
      <c r="G63" s="32">
        <f>SUM(G60:G62)</f>
        <v>0</v>
      </c>
      <c r="H63" s="30"/>
    </row>
    <row r="64" spans="1:8" x14ac:dyDescent="0.25">
      <c r="C64" s="35"/>
      <c r="D64" s="27"/>
      <c r="F64" s="28"/>
      <c r="G64" s="33"/>
      <c r="H64" s="30"/>
    </row>
    <row r="65" spans="1:11" x14ac:dyDescent="0.25">
      <c r="A65" s="19" t="s">
        <v>28</v>
      </c>
      <c r="C65" s="35">
        <v>0</v>
      </c>
      <c r="D65" s="27"/>
      <c r="F65" s="36"/>
      <c r="G65" s="37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8"/>
      <c r="B67" s="39" t="s">
        <v>30</v>
      </c>
      <c r="C67" s="40"/>
      <c r="D67" s="41"/>
      <c r="E67" s="40"/>
      <c r="F67" s="42"/>
      <c r="G67" s="43">
        <f>SUM(G33+G41+G57+G63+G65)</f>
        <v>322.75400819999993</v>
      </c>
      <c r="H67" s="44">
        <f>SUM(H17:H65)</f>
        <v>100.00000000000003</v>
      </c>
    </row>
    <row r="68" spans="1:11" ht="15.75" thickTop="1" x14ac:dyDescent="0.25">
      <c r="B68" s="19" t="s">
        <v>31</v>
      </c>
      <c r="C68" s="35">
        <v>0.16</v>
      </c>
      <c r="D68" s="27"/>
      <c r="F68" s="28"/>
      <c r="G68" s="33">
        <f>G67*C68</f>
        <v>51.640641311999993</v>
      </c>
      <c r="H68" s="30"/>
    </row>
    <row r="69" spans="1:11" ht="15.75" thickBot="1" x14ac:dyDescent="0.3">
      <c r="A69" s="45"/>
      <c r="B69" s="46" t="s">
        <v>32</v>
      </c>
      <c r="C69" s="47"/>
      <c r="D69" s="48"/>
      <c r="E69" s="45"/>
      <c r="F69" s="49" t="s">
        <v>33</v>
      </c>
      <c r="G69" s="50">
        <f>SUM(G67:G68)</f>
        <v>374.39464951199994</v>
      </c>
      <c r="H69" s="51"/>
      <c r="I69" s="31"/>
    </row>
    <row r="70" spans="1:11" ht="15.75" thickTop="1" x14ac:dyDescent="0.25"/>
    <row r="72" spans="1:11" x14ac:dyDescent="0.25">
      <c r="C72" s="52"/>
      <c r="H72" s="53"/>
      <c r="J72" s="31"/>
    </row>
    <row r="73" spans="1:11" x14ac:dyDescent="0.25">
      <c r="K73" s="31"/>
    </row>
    <row r="74" spans="1:11" x14ac:dyDescent="0.25">
      <c r="C74" s="2"/>
      <c r="H74" s="53"/>
    </row>
    <row r="76" spans="1:11" x14ac:dyDescent="0.25">
      <c r="C76" s="31"/>
      <c r="D76" s="54"/>
    </row>
    <row r="77" spans="1:11" x14ac:dyDescent="0.25">
      <c r="D77" s="55"/>
    </row>
    <row r="78" spans="1:11" x14ac:dyDescent="0.25">
      <c r="C78" s="31"/>
      <c r="D78" s="54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36352-2C27-4034-A16E-E4E4A252B069}">
  <sheetPr codeName="Hoja8">
    <pageSetUpPr fitToPage="1"/>
  </sheetPr>
  <dimension ref="A1:L78"/>
  <sheetViews>
    <sheetView view="pageBreakPreview" zoomScale="85" zoomScaleNormal="115" zoomScaleSheetLayoutView="85" workbookViewId="0">
      <selection activeCell="C66" sqref="C66"/>
    </sheetView>
  </sheetViews>
  <sheetFormatPr baseColWidth="10" defaultColWidth="11.42578125" defaultRowHeight="15" x14ac:dyDescent="0.25"/>
  <cols>
    <col min="1" max="1" width="10.85546875" style="1" customWidth="1"/>
    <col min="2" max="2" width="41" style="1" customWidth="1"/>
    <col min="3" max="3" width="12.5703125" style="1" bestFit="1" customWidth="1"/>
    <col min="4" max="6" width="11.42578125" style="1"/>
    <col min="7" max="7" width="16" style="1" customWidth="1"/>
    <col min="8" max="8" width="17.5703125" style="1" customWidth="1"/>
    <col min="9" max="9" width="13.28515625" style="1" customWidth="1"/>
    <col min="10" max="10" width="11.42578125" style="1"/>
    <col min="11" max="11" width="14" style="1" customWidth="1"/>
    <col min="12" max="16384" width="11.42578125" style="1"/>
  </cols>
  <sheetData>
    <row r="1" spans="1:8" x14ac:dyDescent="0.25">
      <c r="H1" s="2"/>
    </row>
    <row r="2" spans="1:8" ht="15.75" thickBot="1" x14ac:dyDescent="0.3">
      <c r="A2" s="3"/>
      <c r="B2" s="4"/>
      <c r="C2" s="4"/>
      <c r="D2" s="4"/>
      <c r="E2" s="4"/>
      <c r="F2" s="4"/>
      <c r="G2" s="4"/>
      <c r="H2" s="5"/>
    </row>
    <row r="3" spans="1:8" ht="16.5" thickTop="1" x14ac:dyDescent="0.25">
      <c r="A3" s="83" t="s">
        <v>0</v>
      </c>
      <c r="B3" s="84"/>
      <c r="C3" s="84"/>
      <c r="D3" s="84"/>
      <c r="E3" s="84"/>
      <c r="F3" s="84"/>
      <c r="G3" s="84"/>
      <c r="H3" s="85"/>
    </row>
    <row r="4" spans="1:8" x14ac:dyDescent="0.25">
      <c r="A4" s="6" t="s">
        <v>1</v>
      </c>
      <c r="B4" s="7"/>
      <c r="C4" s="8"/>
      <c r="D4" s="8"/>
      <c r="E4" s="86" t="s">
        <v>2</v>
      </c>
      <c r="F4" s="86"/>
      <c r="G4" s="9"/>
      <c r="H4" s="10"/>
    </row>
    <row r="5" spans="1:8" x14ac:dyDescent="0.25">
      <c r="A5" s="6" t="s">
        <v>3</v>
      </c>
      <c r="B5" s="7" t="s">
        <v>38</v>
      </c>
      <c r="C5" s="7"/>
      <c r="D5" s="7"/>
      <c r="E5" s="7"/>
      <c r="F5" s="7"/>
      <c r="G5" s="7"/>
      <c r="H5" s="10"/>
    </row>
    <row r="6" spans="1:8" x14ac:dyDescent="0.25">
      <c r="A6" s="6" t="s">
        <v>4</v>
      </c>
      <c r="B6" s="7"/>
      <c r="C6" s="11"/>
      <c r="D6" s="4" t="s">
        <v>5</v>
      </c>
      <c r="E6" s="7" t="s">
        <v>39</v>
      </c>
      <c r="F6" s="11"/>
      <c r="G6" s="4"/>
      <c r="H6" s="10"/>
    </row>
    <row r="7" spans="1:8" x14ac:dyDescent="0.25">
      <c r="A7" s="6"/>
      <c r="B7" s="4"/>
      <c r="C7" s="8"/>
      <c r="D7" s="4" t="s">
        <v>6</v>
      </c>
      <c r="E7" s="8"/>
      <c r="F7" s="7"/>
      <c r="G7" s="13"/>
      <c r="H7" s="10"/>
    </row>
    <row r="8" spans="1:8" ht="15.75" thickBot="1" x14ac:dyDescent="0.3">
      <c r="A8" s="14" t="s">
        <v>7</v>
      </c>
      <c r="B8" s="15"/>
      <c r="C8" s="16"/>
      <c r="D8" s="12" t="s">
        <v>8</v>
      </c>
      <c r="E8" s="7"/>
      <c r="F8" s="7"/>
      <c r="G8" s="12"/>
      <c r="H8" s="17"/>
    </row>
    <row r="9" spans="1:8" ht="15.75" thickTop="1" x14ac:dyDescent="0.25">
      <c r="A9" s="4"/>
      <c r="B9" s="4"/>
      <c r="C9" s="18"/>
      <c r="D9" s="18"/>
      <c r="E9" s="18"/>
      <c r="F9" s="18"/>
      <c r="G9" s="18"/>
      <c r="H9" s="18"/>
    </row>
    <row r="10" spans="1:8" ht="14.25" customHeight="1" x14ac:dyDescent="0.25">
      <c r="A10" s="19" t="s">
        <v>9</v>
      </c>
      <c r="B10" s="87" t="s">
        <v>95</v>
      </c>
      <c r="C10" s="88"/>
      <c r="D10" s="88"/>
      <c r="E10" s="88"/>
      <c r="F10" s="88"/>
      <c r="G10" s="88"/>
      <c r="H10" s="20"/>
    </row>
    <row r="11" spans="1:8" ht="14.25" customHeight="1" x14ac:dyDescent="0.25">
      <c r="B11" s="88"/>
      <c r="C11" s="88"/>
      <c r="D11" s="88"/>
      <c r="E11" s="88"/>
      <c r="F11" s="88"/>
      <c r="G11" s="88"/>
      <c r="H11" s="20"/>
    </row>
    <row r="12" spans="1:8" ht="14.25" customHeight="1" x14ac:dyDescent="0.25">
      <c r="B12" s="88"/>
      <c r="C12" s="88"/>
      <c r="D12" s="88"/>
      <c r="E12" s="88"/>
      <c r="F12" s="88"/>
      <c r="G12" s="88"/>
      <c r="H12" s="20"/>
    </row>
    <row r="13" spans="1:8" ht="30" customHeight="1" x14ac:dyDescent="0.25">
      <c r="B13" s="88"/>
      <c r="C13" s="88"/>
      <c r="D13" s="88"/>
      <c r="E13" s="88"/>
      <c r="F13" s="88"/>
      <c r="G13" s="88"/>
      <c r="H13" s="20"/>
    </row>
    <row r="14" spans="1:8" x14ac:dyDescent="0.25">
      <c r="A14" s="1" t="s">
        <v>10</v>
      </c>
      <c r="B14" s="21"/>
      <c r="C14" s="22" t="s">
        <v>11</v>
      </c>
      <c r="D14" s="22"/>
      <c r="E14" s="22"/>
      <c r="F14" s="22"/>
      <c r="G14" s="22"/>
      <c r="H14" s="20"/>
    </row>
    <row r="15" spans="1:8" x14ac:dyDescent="0.25">
      <c r="A15" s="23"/>
      <c r="B15" s="4"/>
      <c r="C15" s="24"/>
      <c r="D15" s="24"/>
      <c r="E15" s="24"/>
      <c r="F15" s="24"/>
      <c r="G15" s="24"/>
      <c r="H15" s="24"/>
    </row>
    <row r="16" spans="1:8" x14ac:dyDescent="0.25">
      <c r="A16" s="25" t="s">
        <v>12</v>
      </c>
      <c r="B16" s="25" t="s">
        <v>13</v>
      </c>
      <c r="C16" s="25" t="s">
        <v>14</v>
      </c>
      <c r="D16" s="25" t="s">
        <v>15</v>
      </c>
      <c r="E16" s="25"/>
      <c r="F16" s="25" t="s">
        <v>16</v>
      </c>
      <c r="G16" s="25" t="s">
        <v>17</v>
      </c>
      <c r="H16" s="26" t="s">
        <v>18</v>
      </c>
    </row>
    <row r="17" spans="1:11" x14ac:dyDescent="0.25">
      <c r="A17" s="19" t="s">
        <v>19</v>
      </c>
      <c r="D17" s="27"/>
      <c r="F17" s="28"/>
      <c r="H17" s="2"/>
    </row>
    <row r="18" spans="1:11" ht="30" x14ac:dyDescent="0.25">
      <c r="A18" s="63"/>
      <c r="B18" s="57" t="s">
        <v>64</v>
      </c>
      <c r="C18" s="59" t="s">
        <v>54</v>
      </c>
      <c r="D18" s="64">
        <v>137.93100000000001</v>
      </c>
      <c r="E18" s="59" t="s">
        <v>40</v>
      </c>
      <c r="F18" s="62">
        <v>0.4</v>
      </c>
      <c r="G18" s="29">
        <f>F18*D18</f>
        <v>55.17240000000001</v>
      </c>
      <c r="H18" s="30">
        <f>(G18*100)/G67</f>
        <v>11.447882019807951</v>
      </c>
      <c r="J18" s="31"/>
      <c r="K18" s="31"/>
    </row>
    <row r="19" spans="1:11" x14ac:dyDescent="0.25">
      <c r="A19" s="19"/>
      <c r="B19" s="56" t="s">
        <v>66</v>
      </c>
      <c r="C19" s="59" t="s">
        <v>54</v>
      </c>
      <c r="D19" s="64">
        <v>215.517</v>
      </c>
      <c r="E19" s="59" t="s">
        <v>40</v>
      </c>
      <c r="F19" s="62">
        <v>0.38500000000000001</v>
      </c>
      <c r="G19" s="29">
        <f t="shared" ref="G19:G24" si="0">D19*F19</f>
        <v>82.974045000000004</v>
      </c>
      <c r="H19" s="30">
        <f>(G19*100)/G67</f>
        <v>17.216526340457108</v>
      </c>
      <c r="J19" s="31"/>
      <c r="K19" s="31"/>
    </row>
    <row r="20" spans="1:11" x14ac:dyDescent="0.25">
      <c r="A20" s="19"/>
      <c r="B20" s="56" t="s">
        <v>83</v>
      </c>
      <c r="C20" s="59" t="s">
        <v>54</v>
      </c>
      <c r="D20" s="64">
        <v>120.69</v>
      </c>
      <c r="E20" s="59" t="s">
        <v>40</v>
      </c>
      <c r="F20" s="62">
        <v>0.24</v>
      </c>
      <c r="G20" s="29">
        <f t="shared" si="0"/>
        <v>28.965599999999998</v>
      </c>
      <c r="H20" s="30">
        <f>(G20*100)/G67</f>
        <v>6.0101567347613862</v>
      </c>
      <c r="J20" s="31"/>
      <c r="K20" s="31"/>
    </row>
    <row r="21" spans="1:11" x14ac:dyDescent="0.25">
      <c r="A21" s="19"/>
      <c r="B21" s="56" t="s">
        <v>65</v>
      </c>
      <c r="C21" s="59" t="s">
        <v>67</v>
      </c>
      <c r="D21" s="64">
        <v>73.275999999999996</v>
      </c>
      <c r="E21" s="59" t="s">
        <v>40</v>
      </c>
      <c r="F21" s="62">
        <v>0.5</v>
      </c>
      <c r="G21" s="29">
        <f t="shared" si="0"/>
        <v>36.637999999999998</v>
      </c>
      <c r="H21" s="30">
        <f>(G21*100)/G67</f>
        <v>7.602125364162581</v>
      </c>
      <c r="J21" s="31"/>
      <c r="K21" s="31"/>
    </row>
    <row r="22" spans="1:11" x14ac:dyDescent="0.25">
      <c r="A22" s="19"/>
      <c r="B22" s="56" t="s">
        <v>68</v>
      </c>
      <c r="C22" s="59" t="s">
        <v>59</v>
      </c>
      <c r="D22" s="64">
        <v>51.723999999999997</v>
      </c>
      <c r="E22" s="59" t="s">
        <v>40</v>
      </c>
      <c r="F22" s="62">
        <v>6.0999999999999999E-2</v>
      </c>
      <c r="G22" s="29">
        <f t="shared" si="0"/>
        <v>3.1551639999999996</v>
      </c>
      <c r="H22" s="30">
        <f>(G22*100)/G67</f>
        <v>0.65467417087430169</v>
      </c>
      <c r="J22" s="31"/>
      <c r="K22" s="31"/>
    </row>
    <row r="23" spans="1:11" x14ac:dyDescent="0.25">
      <c r="A23" s="19"/>
      <c r="B23" s="58" t="s">
        <v>70</v>
      </c>
      <c r="C23" s="59" t="s">
        <v>59</v>
      </c>
      <c r="D23" s="64">
        <v>46.552</v>
      </c>
      <c r="E23" s="59" t="s">
        <v>40</v>
      </c>
      <c r="F23" s="62">
        <v>0.2</v>
      </c>
      <c r="G23" s="29">
        <f t="shared" si="0"/>
        <v>9.3103999999999996</v>
      </c>
      <c r="H23" s="30">
        <f>(G23*100)/G67</f>
        <v>1.9318420216851167</v>
      </c>
      <c r="J23" s="31"/>
      <c r="K23" s="31"/>
    </row>
    <row r="24" spans="1:11" x14ac:dyDescent="0.25">
      <c r="A24" s="19"/>
      <c r="B24" s="56" t="s">
        <v>69</v>
      </c>
      <c r="C24" s="59" t="s">
        <v>59</v>
      </c>
      <c r="D24" s="64">
        <v>46.552</v>
      </c>
      <c r="E24" s="59" t="s">
        <v>40</v>
      </c>
      <c r="F24" s="62">
        <v>0.2</v>
      </c>
      <c r="G24" s="29">
        <f t="shared" si="0"/>
        <v>9.3103999999999996</v>
      </c>
      <c r="H24" s="30">
        <f>(G24*100)/G67</f>
        <v>1.9318420216851167</v>
      </c>
      <c r="J24" s="31"/>
      <c r="K24" s="31"/>
    </row>
    <row r="25" spans="1:11" x14ac:dyDescent="0.25">
      <c r="A25" s="19"/>
      <c r="B25" s="56" t="s">
        <v>96</v>
      </c>
      <c r="C25" s="59" t="s">
        <v>54</v>
      </c>
      <c r="D25" s="68">
        <v>938.79300000000001</v>
      </c>
      <c r="E25" s="59" t="s">
        <v>40</v>
      </c>
      <c r="F25" s="62">
        <v>8.3892999999999995E-2</v>
      </c>
      <c r="G25" s="29">
        <f>D25*F25</f>
        <v>78.758161149000003</v>
      </c>
      <c r="H25" s="30">
        <f>(G25*100)/G67</f>
        <v>16.34176031731036</v>
      </c>
      <c r="J25" s="31"/>
      <c r="K25" s="31"/>
    </row>
    <row r="26" spans="1:11" x14ac:dyDescent="0.25">
      <c r="A26" s="19"/>
      <c r="B26" s="56"/>
      <c r="C26" s="59"/>
      <c r="D26" s="27"/>
      <c r="E26" s="59"/>
      <c r="F26" s="62"/>
      <c r="G26" s="29"/>
      <c r="H26" s="30">
        <f>(G26*100)/G67</f>
        <v>0</v>
      </c>
      <c r="J26" s="31"/>
      <c r="K26" s="31"/>
    </row>
    <row r="27" spans="1:11" x14ac:dyDescent="0.25">
      <c r="A27" s="19"/>
      <c r="B27" s="56"/>
      <c r="C27" s="60"/>
      <c r="D27" s="27"/>
      <c r="E27" s="59"/>
      <c r="F27" s="62"/>
      <c r="G27" s="29"/>
      <c r="H27" s="30">
        <f>(G27*100)/G67</f>
        <v>0</v>
      </c>
      <c r="J27" s="31"/>
      <c r="K27" s="31"/>
    </row>
    <row r="28" spans="1:11" x14ac:dyDescent="0.25">
      <c r="A28" s="19"/>
      <c r="B28" s="56"/>
      <c r="D28" s="27"/>
      <c r="F28" s="28"/>
      <c r="G28" s="29"/>
      <c r="H28" s="30">
        <f>(G28*100)/G67</f>
        <v>0</v>
      </c>
      <c r="J28" s="31"/>
      <c r="K28" s="31"/>
    </row>
    <row r="29" spans="1:11" x14ac:dyDescent="0.25">
      <c r="A29" s="19"/>
      <c r="D29" s="27"/>
      <c r="F29" s="28"/>
      <c r="G29" s="29"/>
      <c r="H29" s="30">
        <f>(G29*100)/G67</f>
        <v>0</v>
      </c>
      <c r="J29" s="31"/>
      <c r="K29" s="31"/>
    </row>
    <row r="30" spans="1:11" x14ac:dyDescent="0.25">
      <c r="A30" s="19"/>
      <c r="D30" s="27"/>
      <c r="F30" s="28"/>
      <c r="G30" s="29"/>
      <c r="H30" s="30">
        <f>(G30*100)/G67</f>
        <v>0</v>
      </c>
      <c r="J30" s="31"/>
      <c r="K30" s="31"/>
    </row>
    <row r="31" spans="1:11" x14ac:dyDescent="0.25">
      <c r="A31" s="19"/>
      <c r="D31" s="27"/>
      <c r="F31" s="28"/>
      <c r="G31" s="29"/>
      <c r="H31" s="30">
        <f>(G31*100)/G67</f>
        <v>0</v>
      </c>
      <c r="J31" s="31"/>
      <c r="K31" s="31"/>
    </row>
    <row r="32" spans="1:11" x14ac:dyDescent="0.25">
      <c r="A32" s="19"/>
      <c r="D32" s="27"/>
      <c r="F32" s="28"/>
      <c r="G32" s="29"/>
      <c r="H32" s="30">
        <f>(G32*100)/G67</f>
        <v>0</v>
      </c>
      <c r="J32" s="31"/>
      <c r="K32" s="31"/>
    </row>
    <row r="33" spans="1:12" x14ac:dyDescent="0.25">
      <c r="B33" s="19" t="s">
        <v>20</v>
      </c>
      <c r="D33" s="27"/>
      <c r="F33" s="28"/>
      <c r="G33" s="32">
        <f>SUM(G18:G32)</f>
        <v>304.28417014900003</v>
      </c>
      <c r="H33" s="30"/>
    </row>
    <row r="34" spans="1:12" x14ac:dyDescent="0.25">
      <c r="B34" s="19"/>
      <c r="D34" s="27"/>
      <c r="F34" s="28"/>
      <c r="G34" s="33"/>
      <c r="H34" s="30"/>
      <c r="I34" s="31"/>
      <c r="L34" s="31"/>
    </row>
    <row r="35" spans="1:12" x14ac:dyDescent="0.25">
      <c r="A35" s="19" t="s">
        <v>21</v>
      </c>
      <c r="B35" s="4"/>
      <c r="D35" s="27"/>
      <c r="F35" s="28"/>
      <c r="G35" s="33"/>
      <c r="H35" s="30">
        <f>(G35*100)/G67</f>
        <v>0</v>
      </c>
    </row>
    <row r="36" spans="1:12" x14ac:dyDescent="0.25">
      <c r="A36" s="19"/>
      <c r="B36" s="4" t="s">
        <v>97</v>
      </c>
      <c r="C36" s="56" t="s">
        <v>43</v>
      </c>
      <c r="D36" s="27">
        <v>1692</v>
      </c>
      <c r="E36" s="59" t="s">
        <v>47</v>
      </c>
      <c r="F36" s="62">
        <v>10</v>
      </c>
      <c r="G36" s="34">
        <f>D36/F36</f>
        <v>169.2</v>
      </c>
      <c r="H36" s="30">
        <f>(G36*100)/G67</f>
        <v>35.107800961196268</v>
      </c>
    </row>
    <row r="37" spans="1:12" x14ac:dyDescent="0.25">
      <c r="A37" s="19"/>
      <c r="B37" s="4"/>
      <c r="D37" s="27"/>
      <c r="F37" s="28"/>
      <c r="G37" s="34"/>
      <c r="H37" s="30">
        <f>(G37*100)/G67</f>
        <v>0</v>
      </c>
    </row>
    <row r="38" spans="1:12" x14ac:dyDescent="0.25">
      <c r="A38" s="19"/>
      <c r="B38" s="4"/>
      <c r="D38" s="27"/>
      <c r="F38" s="28"/>
      <c r="G38" s="34"/>
      <c r="H38" s="30">
        <f>(G38*100)/G67</f>
        <v>0</v>
      </c>
    </row>
    <row r="39" spans="1:12" x14ac:dyDescent="0.25">
      <c r="A39" s="19"/>
      <c r="B39" s="4"/>
      <c r="D39" s="27"/>
      <c r="F39" s="28"/>
      <c r="G39" s="34"/>
      <c r="H39" s="30">
        <f>(G39*100)/G67</f>
        <v>0</v>
      </c>
    </row>
    <row r="40" spans="1:12" x14ac:dyDescent="0.25">
      <c r="A40" s="19"/>
      <c r="B40" s="4"/>
      <c r="D40" s="27"/>
      <c r="F40" s="28"/>
      <c r="G40" s="34"/>
      <c r="H40" s="30">
        <f>(G40*100)/G67</f>
        <v>0</v>
      </c>
    </row>
    <row r="41" spans="1:12" x14ac:dyDescent="0.25">
      <c r="B41" s="19" t="s">
        <v>22</v>
      </c>
      <c r="D41" s="27"/>
      <c r="F41" s="28"/>
      <c r="G41" s="32">
        <f>SUM(G36:G40)</f>
        <v>169.2</v>
      </c>
      <c r="H41" s="30"/>
    </row>
    <row r="42" spans="1:12" x14ac:dyDescent="0.25">
      <c r="B42" s="19"/>
      <c r="D42" s="27"/>
      <c r="F42" s="28"/>
      <c r="G42" s="33"/>
      <c r="H42" s="30"/>
    </row>
    <row r="43" spans="1:12" x14ac:dyDescent="0.25">
      <c r="A43" s="19" t="s">
        <v>23</v>
      </c>
      <c r="D43" s="27"/>
      <c r="F43" s="28"/>
      <c r="H43" s="30"/>
    </row>
    <row r="44" spans="1:12" x14ac:dyDescent="0.25">
      <c r="A44" s="19"/>
      <c r="B44" s="56" t="s">
        <v>41</v>
      </c>
      <c r="C44" s="56" t="s">
        <v>46</v>
      </c>
      <c r="D44" s="27">
        <f>G41</f>
        <v>169.2</v>
      </c>
      <c r="E44" s="59" t="s">
        <v>40</v>
      </c>
      <c r="F44" s="28">
        <v>0.03</v>
      </c>
      <c r="G44" s="31">
        <f>D44*F44</f>
        <v>5.0759999999999996</v>
      </c>
      <c r="H44" s="30">
        <f>(G44*100)/G67</f>
        <v>1.0532340288358879</v>
      </c>
    </row>
    <row r="45" spans="1:12" x14ac:dyDescent="0.25">
      <c r="A45" s="19"/>
      <c r="B45" s="56" t="s">
        <v>45</v>
      </c>
      <c r="C45" s="56" t="s">
        <v>46</v>
      </c>
      <c r="D45" s="27">
        <f>G41</f>
        <v>169.2</v>
      </c>
      <c r="E45" s="59" t="s">
        <v>40</v>
      </c>
      <c r="F45" s="28">
        <v>0.02</v>
      </c>
      <c r="G45" s="31">
        <f>D45*F45</f>
        <v>3.3839999999999999</v>
      </c>
      <c r="H45" s="30">
        <f>(G45*100)/G67</f>
        <v>0.70215601922392534</v>
      </c>
    </row>
    <row r="46" spans="1:12" x14ac:dyDescent="0.25">
      <c r="A46" s="19"/>
      <c r="D46" s="27"/>
      <c r="F46" s="28"/>
      <c r="G46" s="31"/>
      <c r="H46" s="30">
        <f>(G46*100)/G67</f>
        <v>0</v>
      </c>
    </row>
    <row r="47" spans="1:12" x14ac:dyDescent="0.25">
      <c r="A47" s="19"/>
      <c r="D47" s="27"/>
      <c r="F47" s="28"/>
      <c r="G47" s="31"/>
      <c r="H47" s="30">
        <f>(G47*100)/G67</f>
        <v>0</v>
      </c>
    </row>
    <row r="48" spans="1:12" x14ac:dyDescent="0.25">
      <c r="A48" s="19"/>
      <c r="D48" s="27"/>
      <c r="F48" s="28"/>
      <c r="G48" s="31"/>
      <c r="H48" s="30">
        <f>(G48*100)/G67</f>
        <v>0</v>
      </c>
    </row>
    <row r="49" spans="1:8" x14ac:dyDescent="0.25">
      <c r="A49" s="19"/>
      <c r="D49" s="27"/>
      <c r="F49" s="28"/>
      <c r="G49" s="31"/>
      <c r="H49" s="30">
        <f>(G49*100)/G67</f>
        <v>0</v>
      </c>
    </row>
    <row r="50" spans="1:8" x14ac:dyDescent="0.25">
      <c r="A50" s="19"/>
      <c r="D50" s="27"/>
      <c r="F50" s="28"/>
      <c r="G50" s="31"/>
      <c r="H50" s="30">
        <f>(G50*100)/G67</f>
        <v>0</v>
      </c>
    </row>
    <row r="51" spans="1:8" x14ac:dyDescent="0.25">
      <c r="A51" s="19"/>
      <c r="D51" s="27"/>
      <c r="F51" s="28"/>
      <c r="G51" s="31"/>
      <c r="H51" s="30">
        <f>(G51*100)/G67</f>
        <v>0</v>
      </c>
    </row>
    <row r="52" spans="1:8" x14ac:dyDescent="0.25">
      <c r="A52" s="19"/>
      <c r="D52" s="27"/>
      <c r="F52" s="28"/>
      <c r="G52" s="31"/>
      <c r="H52" s="30">
        <f>(G52*100)/G67</f>
        <v>0</v>
      </c>
    </row>
    <row r="53" spans="1:8" x14ac:dyDescent="0.25">
      <c r="A53" s="19"/>
      <c r="D53" s="27"/>
      <c r="F53" s="28"/>
      <c r="G53" s="31"/>
      <c r="H53" s="30">
        <f>(G53*100)/G67</f>
        <v>0</v>
      </c>
    </row>
    <row r="54" spans="1:8" x14ac:dyDescent="0.25">
      <c r="A54" s="19"/>
      <c r="D54" s="27"/>
      <c r="F54" s="28"/>
      <c r="G54" s="31"/>
      <c r="H54" s="30">
        <f>(G54*100)/G67</f>
        <v>0</v>
      </c>
    </row>
    <row r="55" spans="1:8" x14ac:dyDescent="0.25">
      <c r="A55" s="19"/>
      <c r="D55" s="27"/>
      <c r="F55" s="28"/>
      <c r="G55" s="31"/>
      <c r="H55" s="30">
        <f>(G55*100)/G67</f>
        <v>0</v>
      </c>
    </row>
    <row r="56" spans="1:8" x14ac:dyDescent="0.25">
      <c r="A56" s="19"/>
      <c r="D56" s="27"/>
      <c r="F56" s="28"/>
      <c r="G56" s="31"/>
      <c r="H56" s="30">
        <f>(G56*100)/G67</f>
        <v>0</v>
      </c>
    </row>
    <row r="57" spans="1:8" x14ac:dyDescent="0.25">
      <c r="B57" s="19" t="s">
        <v>24</v>
      </c>
      <c r="D57" s="27"/>
      <c r="F57" s="28"/>
      <c r="G57" s="32">
        <f>SUM(G44:G56)</f>
        <v>8.4599999999999991</v>
      </c>
      <c r="H57" s="30"/>
    </row>
    <row r="58" spans="1:8" x14ac:dyDescent="0.25">
      <c r="B58" s="19"/>
      <c r="D58" s="27"/>
      <c r="F58" s="28"/>
      <c r="G58" s="33"/>
      <c r="H58" s="30"/>
    </row>
    <row r="59" spans="1:8" x14ac:dyDescent="0.25">
      <c r="A59" s="19" t="s">
        <v>25</v>
      </c>
      <c r="B59" s="4"/>
      <c r="D59" s="27"/>
      <c r="F59" s="28"/>
      <c r="G59" s="33"/>
      <c r="H59" s="30"/>
    </row>
    <row r="60" spans="1:8" x14ac:dyDescent="0.25">
      <c r="A60" s="19"/>
      <c r="B60" s="4" t="s">
        <v>34</v>
      </c>
      <c r="C60" s="1" t="s">
        <v>18</v>
      </c>
      <c r="D60" s="27">
        <f>G33+G41+G57</f>
        <v>481.944170149</v>
      </c>
      <c r="F60" s="28">
        <v>0</v>
      </c>
      <c r="G60" s="33">
        <f t="shared" ref="G60:G61" si="1">D60*F60</f>
        <v>0</v>
      </c>
      <c r="H60" s="30">
        <f>(G60*100)/G67</f>
        <v>0</v>
      </c>
    </row>
    <row r="61" spans="1:8" x14ac:dyDescent="0.25">
      <c r="A61" s="19"/>
      <c r="B61" s="4" t="s">
        <v>26</v>
      </c>
      <c r="C61" s="1" t="s">
        <v>18</v>
      </c>
      <c r="D61" s="27">
        <f>G33+G41+G57</f>
        <v>481.944170149</v>
      </c>
      <c r="F61" s="28">
        <v>0</v>
      </c>
      <c r="G61" s="33">
        <f t="shared" si="1"/>
        <v>0</v>
      </c>
      <c r="H61" s="30">
        <f>(G61*100)/G67</f>
        <v>0</v>
      </c>
    </row>
    <row r="62" spans="1:8" x14ac:dyDescent="0.25">
      <c r="A62" s="19"/>
      <c r="B62" s="4" t="s">
        <v>27</v>
      </c>
      <c r="C62" s="1" t="s">
        <v>18</v>
      </c>
      <c r="D62" s="27">
        <f>G33+G41+G57</f>
        <v>481.944170149</v>
      </c>
      <c r="F62" s="28">
        <v>0</v>
      </c>
      <c r="G62" s="33">
        <f>D62*F62</f>
        <v>0</v>
      </c>
      <c r="H62" s="30">
        <f>(G62*100)/G67</f>
        <v>0</v>
      </c>
    </row>
    <row r="63" spans="1:8" x14ac:dyDescent="0.25">
      <c r="C63" s="35"/>
      <c r="D63" s="27"/>
      <c r="F63" s="28"/>
      <c r="G63" s="32">
        <f>SUM(G60:G62)</f>
        <v>0</v>
      </c>
      <c r="H63" s="30"/>
    </row>
    <row r="64" spans="1:8" x14ac:dyDescent="0.25">
      <c r="C64" s="35"/>
      <c r="D64" s="27"/>
      <c r="F64" s="28"/>
      <c r="G64" s="33"/>
      <c r="H64" s="30"/>
    </row>
    <row r="65" spans="1:11" x14ac:dyDescent="0.25">
      <c r="A65" s="19" t="s">
        <v>28</v>
      </c>
      <c r="C65" s="35">
        <v>0</v>
      </c>
      <c r="D65" s="27"/>
      <c r="F65" s="36"/>
      <c r="G65" s="37">
        <f>(G63+G57+G41+G33)*C65</f>
        <v>0</v>
      </c>
      <c r="H65" s="30">
        <f>(G65*100)/G67</f>
        <v>0</v>
      </c>
    </row>
    <row r="66" spans="1:11" x14ac:dyDescent="0.25">
      <c r="A66" s="19"/>
      <c r="D66" s="27"/>
      <c r="E66" s="1" t="s">
        <v>29</v>
      </c>
      <c r="F66" s="28"/>
    </row>
    <row r="67" spans="1:11" ht="15.75" thickBot="1" x14ac:dyDescent="0.3">
      <c r="A67" s="38"/>
      <c r="B67" s="39" t="s">
        <v>30</v>
      </c>
      <c r="C67" s="40"/>
      <c r="D67" s="41"/>
      <c r="E67" s="40"/>
      <c r="F67" s="42"/>
      <c r="G67" s="43">
        <f>SUM(G33+G41+G57+G63+G65)</f>
        <v>481.944170149</v>
      </c>
      <c r="H67" s="44">
        <f>SUM(H17:H65)</f>
        <v>100</v>
      </c>
    </row>
    <row r="68" spans="1:11" ht="15.75" thickTop="1" x14ac:dyDescent="0.25">
      <c r="B68" s="19" t="s">
        <v>31</v>
      </c>
      <c r="C68" s="35">
        <v>0.16</v>
      </c>
      <c r="D68" s="27"/>
      <c r="F68" s="28"/>
      <c r="G68" s="33">
        <f>G67*C68</f>
        <v>77.111067223839996</v>
      </c>
      <c r="H68" s="30"/>
    </row>
    <row r="69" spans="1:11" ht="15.75" thickBot="1" x14ac:dyDescent="0.3">
      <c r="A69" s="45"/>
      <c r="B69" s="46" t="s">
        <v>32</v>
      </c>
      <c r="C69" s="47"/>
      <c r="D69" s="48"/>
      <c r="E69" s="45"/>
      <c r="F69" s="49" t="s">
        <v>33</v>
      </c>
      <c r="G69" s="50">
        <f>SUM(G67:G68)</f>
        <v>559.05523737284</v>
      </c>
      <c r="H69" s="51"/>
      <c r="I69" s="31"/>
    </row>
    <row r="70" spans="1:11" ht="15.75" thickTop="1" x14ac:dyDescent="0.25"/>
    <row r="72" spans="1:11" x14ac:dyDescent="0.25">
      <c r="C72" s="52"/>
      <c r="H72" s="53"/>
      <c r="J72" s="31"/>
    </row>
    <row r="73" spans="1:11" x14ac:dyDescent="0.25">
      <c r="K73" s="31"/>
    </row>
    <row r="74" spans="1:11" x14ac:dyDescent="0.25">
      <c r="C74" s="2"/>
      <c r="H74" s="53"/>
    </row>
    <row r="76" spans="1:11" x14ac:dyDescent="0.25">
      <c r="C76" s="31"/>
      <c r="D76" s="54"/>
    </row>
    <row r="77" spans="1:11" x14ac:dyDescent="0.25">
      <c r="D77" s="55"/>
    </row>
    <row r="78" spans="1:11" x14ac:dyDescent="0.25">
      <c r="C78" s="31"/>
      <c r="D78" s="54"/>
    </row>
  </sheetData>
  <mergeCells count="3">
    <mergeCell ref="A3:H3"/>
    <mergeCell ref="E4:F4"/>
    <mergeCell ref="B10:G13"/>
  </mergeCells>
  <pageMargins left="0.7" right="0.7" top="0.75" bottom="0.75" header="0.3" footer="0.3"/>
  <pageSetup scale="6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15</vt:i4>
      </vt:variant>
    </vt:vector>
  </HeadingPairs>
  <TitlesOfParts>
    <vt:vector size="31" baseType="lpstr">
      <vt:lpstr>BASEE</vt:lpstr>
      <vt:lpstr>Ctalogo</vt:lpstr>
      <vt:lpstr>Hoja1</vt:lpstr>
      <vt:lpstr>PREL</vt:lpstr>
      <vt:lpstr>EXC</vt:lpstr>
      <vt:lpstr>CIM-01</vt:lpstr>
      <vt:lpstr>CIM-02</vt:lpstr>
      <vt:lpstr>CIM-T3</vt:lpstr>
      <vt:lpstr>CIM-04</vt:lpstr>
      <vt:lpstr>CIM-05</vt:lpstr>
      <vt:lpstr>R-01</vt:lpstr>
      <vt:lpstr>R-02</vt:lpstr>
      <vt:lpstr>R-03</vt:lpstr>
      <vt:lpstr>RELL</vt:lpstr>
      <vt:lpstr>LOS-01</vt:lpstr>
      <vt:lpstr>LOS-02</vt:lpstr>
      <vt:lpstr>BASEE!Área_de_impresión</vt:lpstr>
      <vt:lpstr>'CIM-01'!Área_de_impresión</vt:lpstr>
      <vt:lpstr>'CIM-02'!Área_de_impresión</vt:lpstr>
      <vt:lpstr>'CIM-04'!Área_de_impresión</vt:lpstr>
      <vt:lpstr>'CIM-05'!Área_de_impresión</vt:lpstr>
      <vt:lpstr>'CIM-T3'!Área_de_impresión</vt:lpstr>
      <vt:lpstr>Ctalogo!Área_de_impresión</vt:lpstr>
      <vt:lpstr>EXC!Área_de_impresión</vt:lpstr>
      <vt:lpstr>'LOS-01'!Área_de_impresión</vt:lpstr>
      <vt:lpstr>'LOS-02'!Área_de_impresión</vt:lpstr>
      <vt:lpstr>PREL!Área_de_impresión</vt:lpstr>
      <vt:lpstr>'R-01'!Área_de_impresión</vt:lpstr>
      <vt:lpstr>'R-02'!Área_de_impresión</vt:lpstr>
      <vt:lpstr>'R-03'!Área_de_impresión</vt:lpstr>
      <vt:lpstr>RELL!Área_de_impresión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ALBERTO HERNANDEZ</cp:lastModifiedBy>
  <cp:lastPrinted>2018-05-29T21:39:32Z</cp:lastPrinted>
  <dcterms:created xsi:type="dcterms:W3CDTF">2018-05-23T18:39:42Z</dcterms:created>
  <dcterms:modified xsi:type="dcterms:W3CDTF">2022-09-22T20:04:54Z</dcterms:modified>
</cp:coreProperties>
</file>