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2.xml" ContentType="application/vnd.ms-excel.documenttask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ocumenttasks/documenttask3.xml" ContentType="application/vnd.ms-excel.documenttask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5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Biodigestor1\"/>
    </mc:Choice>
  </mc:AlternateContent>
  <xr:revisionPtr revIDLastSave="0" documentId="8_{8A29CDC9-C401-498F-9FF6-AECD6E586895}" xr6:coauthVersionLast="47" xr6:coauthVersionMax="47" xr10:uidLastSave="{00000000-0000-0000-0000-000000000000}"/>
  <bookViews>
    <workbookView xWindow="-120" yWindow="-120" windowWidth="29040" windowHeight="15720" firstSheet="3" activeTab="8" xr2:uid="{00000000-000D-0000-FFFF-FFFF00000000}"/>
  </bookViews>
  <sheets>
    <sheet name="Operação_CSTR" sheetId="20" r:id="rId1"/>
    <sheet name="Ensaios_Lab" sheetId="3" r:id="rId2"/>
    <sheet name="Registro de alimentação" sheetId="4" r:id="rId3"/>
    <sheet name="Composição_Biogás" sheetId="6" r:id="rId4"/>
    <sheet name="Compilado de dados relatorio 2°" sheetId="8" state="hidden" r:id="rId5"/>
    <sheet name="Dados_Refino" sheetId="11" r:id="rId6"/>
    <sheet name="Abastecimento_leves" sheetId="12" r:id="rId7"/>
    <sheet name="Abastecimento_pesados" sheetId="13" r:id="rId8"/>
    <sheet name="Digestato" sheetId="19" r:id="rId9"/>
  </sheets>
  <definedNames>
    <definedName name="_xlnm._FilterDatabase" localSheetId="1" hidden="1">Ensaios_Lab!$B$1:$T$60</definedName>
    <definedName name="Z_E50337C4_D68C_419B_9579_F8FC665A0D59_.wvu.FilterData" localSheetId="1" hidden="1">Ensaios_Lab!$B$1:$T$60</definedName>
    <definedName name="Z_E50337C4_D68C_419B_9579_F8FC665A0D59_.wvu.FilterData" localSheetId="2" hidden="1">'Registro de alimentação'!$A$1:$V$6</definedName>
  </definedNames>
  <calcPr calcId="191029"/>
  <customWorkbookViews>
    <customWorkbookView name="Filtro 1" guid="{E50337C4-D68C-419B-9579-F8FC665A0D59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9" l="1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C12" i="19"/>
  <c r="C10" i="19"/>
  <c r="C9" i="19"/>
  <c r="C8" i="19"/>
  <c r="C7" i="19"/>
  <c r="C6" i="19"/>
  <c r="C5" i="19"/>
  <c r="C4" i="19"/>
  <c r="G3" i="19" s="1"/>
  <c r="F27" i="13"/>
  <c r="Q20" i="13"/>
  <c r="P20" i="13"/>
  <c r="R20" i="13" s="1"/>
  <c r="S20" i="13" s="1"/>
  <c r="O20" i="13"/>
  <c r="N20" i="13"/>
  <c r="M20" i="13"/>
  <c r="T20" i="13" s="1"/>
  <c r="K20" i="13"/>
  <c r="F20" i="13"/>
  <c r="N19" i="13"/>
  <c r="K19" i="13"/>
  <c r="F19" i="13"/>
  <c r="T18" i="13"/>
  <c r="R18" i="13"/>
  <c r="M18" i="13"/>
  <c r="P18" i="13" s="1"/>
  <c r="K18" i="13"/>
  <c r="F18" i="13"/>
  <c r="K17" i="13"/>
  <c r="F17" i="13"/>
  <c r="O16" i="13"/>
  <c r="Q16" i="13" s="1"/>
  <c r="N16" i="13"/>
  <c r="M16" i="13"/>
  <c r="K16" i="13"/>
  <c r="F16" i="13"/>
  <c r="K15" i="13"/>
  <c r="F15" i="13"/>
  <c r="O14" i="13"/>
  <c r="Q14" i="13" s="1"/>
  <c r="N14" i="13"/>
  <c r="M14" i="13"/>
  <c r="K14" i="13"/>
  <c r="F14" i="13"/>
  <c r="K13" i="13"/>
  <c r="F13" i="13"/>
  <c r="O13" i="13" s="1"/>
  <c r="Q13" i="13" s="1"/>
  <c r="T12" i="13"/>
  <c r="R12" i="13"/>
  <c r="M12" i="13"/>
  <c r="P12" i="13" s="1"/>
  <c r="K12" i="13"/>
  <c r="F12" i="13"/>
  <c r="O11" i="13"/>
  <c r="Q11" i="13" s="1"/>
  <c r="K11" i="13"/>
  <c r="F11" i="13"/>
  <c r="O10" i="13"/>
  <c r="Q10" i="13" s="1"/>
  <c r="N10" i="13"/>
  <c r="M10" i="13"/>
  <c r="K10" i="13"/>
  <c r="F10" i="13"/>
  <c r="K9" i="13"/>
  <c r="F9" i="13"/>
  <c r="Q8" i="13"/>
  <c r="P8" i="13"/>
  <c r="R8" i="13" s="1"/>
  <c r="S8" i="13" s="1"/>
  <c r="O8" i="13"/>
  <c r="N8" i="13"/>
  <c r="M8" i="13"/>
  <c r="T8" i="13" s="1"/>
  <c r="K8" i="13"/>
  <c r="F8" i="13"/>
  <c r="N7" i="13"/>
  <c r="K7" i="13"/>
  <c r="F7" i="13"/>
  <c r="O7" i="13" s="1"/>
  <c r="Q7" i="13" s="1"/>
  <c r="T6" i="13"/>
  <c r="R6" i="13"/>
  <c r="M6" i="13"/>
  <c r="P6" i="13" s="1"/>
  <c r="K6" i="13"/>
  <c r="F6" i="13"/>
  <c r="K5" i="13"/>
  <c r="F5" i="13"/>
  <c r="O4" i="13"/>
  <c r="Q4" i="13" s="1"/>
  <c r="N4" i="13"/>
  <c r="M4" i="13"/>
  <c r="K4" i="13"/>
  <c r="F4" i="13"/>
  <c r="K3" i="13"/>
  <c r="F3" i="13"/>
  <c r="O2" i="13"/>
  <c r="Q2" i="13" s="1"/>
  <c r="N2" i="13"/>
  <c r="M2" i="13"/>
  <c r="T2" i="13" s="1"/>
  <c r="K2" i="13"/>
  <c r="F2" i="13"/>
  <c r="K92" i="12"/>
  <c r="F92" i="12"/>
  <c r="L91" i="12"/>
  <c r="K91" i="12"/>
  <c r="F91" i="12"/>
  <c r="N90" i="12"/>
  <c r="P90" i="12" s="1"/>
  <c r="K90" i="12"/>
  <c r="F90" i="12"/>
  <c r="N89" i="12"/>
  <c r="P89" i="12" s="1"/>
  <c r="M89" i="12"/>
  <c r="L89" i="12"/>
  <c r="K89" i="12"/>
  <c r="F89" i="12"/>
  <c r="K88" i="12"/>
  <c r="F88" i="12"/>
  <c r="P87" i="12"/>
  <c r="O87" i="12"/>
  <c r="Q87" i="12" s="1"/>
  <c r="R87" i="12" s="1"/>
  <c r="N87" i="12"/>
  <c r="M87" i="12"/>
  <c r="S87" i="12" s="1"/>
  <c r="L87" i="12"/>
  <c r="K87" i="12"/>
  <c r="F87" i="12"/>
  <c r="M86" i="12"/>
  <c r="K86" i="12"/>
  <c r="F86" i="12"/>
  <c r="N86" i="12" s="1"/>
  <c r="P86" i="12" s="1"/>
  <c r="L85" i="12"/>
  <c r="K85" i="12"/>
  <c r="F85" i="12"/>
  <c r="K84" i="12"/>
  <c r="F84" i="12"/>
  <c r="N83" i="12"/>
  <c r="P83" i="12" s="1"/>
  <c r="M83" i="12"/>
  <c r="L83" i="12"/>
  <c r="K83" i="12"/>
  <c r="F83" i="12"/>
  <c r="K82" i="12"/>
  <c r="F82" i="12"/>
  <c r="N81" i="12"/>
  <c r="P81" i="12" s="1"/>
  <c r="M81" i="12"/>
  <c r="S81" i="12" s="1"/>
  <c r="L81" i="12"/>
  <c r="K81" i="12"/>
  <c r="F81" i="12"/>
  <c r="K80" i="12"/>
  <c r="F80" i="12"/>
  <c r="N80" i="12" s="1"/>
  <c r="P80" i="12" s="1"/>
  <c r="L79" i="12"/>
  <c r="K79" i="12"/>
  <c r="F79" i="12"/>
  <c r="N78" i="12"/>
  <c r="P78" i="12" s="1"/>
  <c r="K78" i="12"/>
  <c r="F78" i="12"/>
  <c r="N77" i="12"/>
  <c r="P77" i="12" s="1"/>
  <c r="M77" i="12"/>
  <c r="L77" i="12"/>
  <c r="K77" i="12"/>
  <c r="F77" i="12"/>
  <c r="K76" i="12"/>
  <c r="F76" i="12"/>
  <c r="P75" i="12"/>
  <c r="O75" i="12"/>
  <c r="Q75" i="12" s="1"/>
  <c r="R75" i="12" s="1"/>
  <c r="N75" i="12"/>
  <c r="M75" i="12"/>
  <c r="S75" i="12" s="1"/>
  <c r="L75" i="12"/>
  <c r="K75" i="12"/>
  <c r="F75" i="12"/>
  <c r="M74" i="12"/>
  <c r="K74" i="12"/>
  <c r="F74" i="12"/>
  <c r="N74" i="12" s="1"/>
  <c r="P74" i="12" s="1"/>
  <c r="L73" i="12"/>
  <c r="K73" i="12"/>
  <c r="F73" i="12"/>
  <c r="K72" i="12"/>
  <c r="O71" i="12"/>
  <c r="Q71" i="12" s="1"/>
  <c r="N71" i="12"/>
  <c r="P71" i="12" s="1"/>
  <c r="M71" i="12"/>
  <c r="S71" i="12" s="1"/>
  <c r="K71" i="12"/>
  <c r="F71" i="12"/>
  <c r="L71" i="12" s="1"/>
  <c r="S70" i="12"/>
  <c r="R70" i="12"/>
  <c r="Q70" i="12"/>
  <c r="P70" i="12"/>
  <c r="O70" i="12"/>
  <c r="N70" i="12"/>
  <c r="M70" i="12"/>
  <c r="L70" i="12"/>
  <c r="K70" i="12"/>
  <c r="F70" i="12"/>
  <c r="O69" i="12"/>
  <c r="Q69" i="12" s="1"/>
  <c r="N69" i="12"/>
  <c r="P69" i="12" s="1"/>
  <c r="M69" i="12"/>
  <c r="S69" i="12" s="1"/>
  <c r="L69" i="12"/>
  <c r="K69" i="12"/>
  <c r="F69" i="12"/>
  <c r="N68" i="12"/>
  <c r="P68" i="12" s="1"/>
  <c r="M68" i="12"/>
  <c r="S68" i="12" s="1"/>
  <c r="K68" i="12"/>
  <c r="F68" i="12"/>
  <c r="L68" i="12" s="1"/>
  <c r="K67" i="12"/>
  <c r="F67" i="12"/>
  <c r="K66" i="12"/>
  <c r="F66" i="12"/>
  <c r="N65" i="12"/>
  <c r="P65" i="12" s="1"/>
  <c r="M65" i="12"/>
  <c r="S65" i="12" s="1"/>
  <c r="K65" i="12"/>
  <c r="F65" i="12"/>
  <c r="L65" i="12" s="1"/>
  <c r="S64" i="12"/>
  <c r="R64" i="12"/>
  <c r="Q64" i="12"/>
  <c r="P64" i="12"/>
  <c r="O64" i="12"/>
  <c r="N64" i="12"/>
  <c r="M64" i="12"/>
  <c r="L64" i="12"/>
  <c r="K64" i="12"/>
  <c r="F64" i="12"/>
  <c r="Q63" i="12"/>
  <c r="P63" i="12"/>
  <c r="O63" i="12"/>
  <c r="N63" i="12"/>
  <c r="M63" i="12"/>
  <c r="S63" i="12" s="1"/>
  <c r="L63" i="12"/>
  <c r="K63" i="12"/>
  <c r="F63" i="12"/>
  <c r="N62" i="12"/>
  <c r="P62" i="12" s="1"/>
  <c r="M62" i="12"/>
  <c r="S62" i="12" s="1"/>
  <c r="L62" i="12"/>
  <c r="K62" i="12"/>
  <c r="F62" i="12"/>
  <c r="N61" i="12"/>
  <c r="P61" i="12" s="1"/>
  <c r="M61" i="12"/>
  <c r="L61" i="12"/>
  <c r="K61" i="12"/>
  <c r="F61" i="12"/>
  <c r="K60" i="12"/>
  <c r="F60" i="12"/>
  <c r="L59" i="12"/>
  <c r="K59" i="12"/>
  <c r="F59" i="12"/>
  <c r="M58" i="12"/>
  <c r="S58" i="12" s="1"/>
  <c r="K58" i="12"/>
  <c r="F58" i="12"/>
  <c r="L58" i="12" s="1"/>
  <c r="P57" i="12"/>
  <c r="N57" i="12"/>
  <c r="M57" i="12"/>
  <c r="O57" i="12" s="1"/>
  <c r="Q57" i="12" s="1"/>
  <c r="R57" i="12" s="1"/>
  <c r="L57" i="12"/>
  <c r="K57" i="12"/>
  <c r="F57" i="12"/>
  <c r="K56" i="12"/>
  <c r="F56" i="12"/>
  <c r="N55" i="12"/>
  <c r="P55" i="12" s="1"/>
  <c r="M55" i="12"/>
  <c r="S55" i="12" s="1"/>
  <c r="L55" i="12"/>
  <c r="K55" i="12"/>
  <c r="F55" i="12"/>
  <c r="L54" i="12"/>
  <c r="K54" i="12"/>
  <c r="F54" i="12"/>
  <c r="N54" i="12" s="1"/>
  <c r="P54" i="12" s="1"/>
  <c r="K53" i="12"/>
  <c r="F53" i="12"/>
  <c r="S52" i="12"/>
  <c r="O52" i="12"/>
  <c r="Q52" i="12" s="1"/>
  <c r="R52" i="12" s="1"/>
  <c r="N52" i="12"/>
  <c r="P52" i="12" s="1"/>
  <c r="M52" i="12"/>
  <c r="K52" i="12"/>
  <c r="F52" i="12"/>
  <c r="L52" i="12" s="1"/>
  <c r="P51" i="12"/>
  <c r="O51" i="12"/>
  <c r="Q51" i="12" s="1"/>
  <c r="R51" i="12" s="1"/>
  <c r="N51" i="12"/>
  <c r="M51" i="12"/>
  <c r="S51" i="12" s="1"/>
  <c r="L51" i="12"/>
  <c r="K51" i="12"/>
  <c r="F51" i="12"/>
  <c r="N50" i="12"/>
  <c r="P50" i="12" s="1"/>
  <c r="K50" i="12"/>
  <c r="F50" i="12"/>
  <c r="M50" i="12" s="1"/>
  <c r="K49" i="12"/>
  <c r="F49" i="12"/>
  <c r="Q48" i="12"/>
  <c r="N48" i="12"/>
  <c r="P48" i="12" s="1"/>
  <c r="M48" i="12"/>
  <c r="O48" i="12" s="1"/>
  <c r="L48" i="12"/>
  <c r="K48" i="12"/>
  <c r="F48" i="12"/>
  <c r="K47" i="12"/>
  <c r="F47" i="12"/>
  <c r="K46" i="12"/>
  <c r="F46" i="12"/>
  <c r="S45" i="12"/>
  <c r="P45" i="12"/>
  <c r="O45" i="12"/>
  <c r="Q45" i="12" s="1"/>
  <c r="R45" i="12" s="1"/>
  <c r="N45" i="12"/>
  <c r="M45" i="12"/>
  <c r="L45" i="12"/>
  <c r="K45" i="12"/>
  <c r="F45" i="12"/>
  <c r="S44" i="12"/>
  <c r="N44" i="12"/>
  <c r="P44" i="12" s="1"/>
  <c r="M44" i="12"/>
  <c r="O44" i="12" s="1"/>
  <c r="Q44" i="12" s="1"/>
  <c r="L44" i="12"/>
  <c r="K44" i="12"/>
  <c r="F44" i="12"/>
  <c r="N43" i="12"/>
  <c r="P43" i="12" s="1"/>
  <c r="K43" i="12"/>
  <c r="F43" i="12"/>
  <c r="M43" i="12" s="1"/>
  <c r="M42" i="12"/>
  <c r="L42" i="12"/>
  <c r="K42" i="12"/>
  <c r="F42" i="12"/>
  <c r="N42" i="12" s="1"/>
  <c r="P42" i="12" s="1"/>
  <c r="K41" i="12"/>
  <c r="F41" i="12"/>
  <c r="S40" i="12"/>
  <c r="P40" i="12"/>
  <c r="O40" i="12"/>
  <c r="Q40" i="12" s="1"/>
  <c r="R40" i="12" s="1"/>
  <c r="N40" i="12"/>
  <c r="M40" i="12"/>
  <c r="K40" i="12"/>
  <c r="F40" i="12"/>
  <c r="L40" i="12" s="1"/>
  <c r="P39" i="12"/>
  <c r="N39" i="12"/>
  <c r="M39" i="12"/>
  <c r="S39" i="12" s="1"/>
  <c r="L39" i="12"/>
  <c r="K39" i="12"/>
  <c r="F39" i="12"/>
  <c r="K38" i="12"/>
  <c r="F38" i="12"/>
  <c r="K37" i="12"/>
  <c r="F37" i="12"/>
  <c r="S36" i="12"/>
  <c r="R36" i="12"/>
  <c r="Q36" i="12"/>
  <c r="O36" i="12"/>
  <c r="N36" i="12"/>
  <c r="P36" i="12" s="1"/>
  <c r="M36" i="12"/>
  <c r="L36" i="12"/>
  <c r="K36" i="12"/>
  <c r="F36" i="12"/>
  <c r="S35" i="12"/>
  <c r="P35" i="12"/>
  <c r="O35" i="12"/>
  <c r="Q35" i="12" s="1"/>
  <c r="R35" i="12" s="1"/>
  <c r="M35" i="12"/>
  <c r="L35" i="12"/>
  <c r="K35" i="12"/>
  <c r="F35" i="12"/>
  <c r="N35" i="12" s="1"/>
  <c r="K34" i="12"/>
  <c r="F34" i="12"/>
  <c r="L34" i="12" s="1"/>
  <c r="S33" i="12"/>
  <c r="P33" i="12"/>
  <c r="N33" i="12"/>
  <c r="M33" i="12"/>
  <c r="O33" i="12" s="1"/>
  <c r="Q33" i="12" s="1"/>
  <c r="R33" i="12" s="1"/>
  <c r="L33" i="12"/>
  <c r="K33" i="12"/>
  <c r="F33" i="12"/>
  <c r="K32" i="12"/>
  <c r="F32" i="12"/>
  <c r="S31" i="12"/>
  <c r="Q31" i="12"/>
  <c r="O31" i="12"/>
  <c r="N31" i="12"/>
  <c r="P31" i="12" s="1"/>
  <c r="M31" i="12"/>
  <c r="L31" i="12"/>
  <c r="K31" i="12"/>
  <c r="F31" i="12"/>
  <c r="N30" i="12"/>
  <c r="P30" i="12" s="1"/>
  <c r="M30" i="12"/>
  <c r="S30" i="12" s="1"/>
  <c r="L30" i="12"/>
  <c r="K30" i="12"/>
  <c r="F30" i="12"/>
  <c r="M29" i="12"/>
  <c r="K29" i="12"/>
  <c r="F29" i="12"/>
  <c r="N29" i="12" s="1"/>
  <c r="P29" i="12" s="1"/>
  <c r="M28" i="12"/>
  <c r="O28" i="12" s="1"/>
  <c r="Q28" i="12" s="1"/>
  <c r="R28" i="12" s="1"/>
  <c r="L28" i="12"/>
  <c r="K28" i="12"/>
  <c r="F28" i="12"/>
  <c r="N28" i="12" s="1"/>
  <c r="P28" i="12" s="1"/>
  <c r="K27" i="12"/>
  <c r="F27" i="12"/>
  <c r="S26" i="12"/>
  <c r="P26" i="12"/>
  <c r="O26" i="12"/>
  <c r="Q26" i="12" s="1"/>
  <c r="R26" i="12" s="1"/>
  <c r="N26" i="12"/>
  <c r="M26" i="12"/>
  <c r="L26" i="12"/>
  <c r="K26" i="12"/>
  <c r="F26" i="12"/>
  <c r="S25" i="12"/>
  <c r="N25" i="12"/>
  <c r="P25" i="12" s="1"/>
  <c r="M25" i="12"/>
  <c r="O25" i="12" s="1"/>
  <c r="Q25" i="12" s="1"/>
  <c r="R25" i="12" s="1"/>
  <c r="L25" i="12"/>
  <c r="K25" i="12"/>
  <c r="F25" i="12"/>
  <c r="P24" i="12"/>
  <c r="O24" i="12"/>
  <c r="Q24" i="12" s="1"/>
  <c r="R24" i="12" s="1"/>
  <c r="N24" i="12"/>
  <c r="M24" i="12"/>
  <c r="S24" i="12" s="1"/>
  <c r="L24" i="12"/>
  <c r="K24" i="12"/>
  <c r="F24" i="12"/>
  <c r="K23" i="12"/>
  <c r="F23" i="12"/>
  <c r="N23" i="12" s="1"/>
  <c r="P23" i="12" s="1"/>
  <c r="K22" i="12"/>
  <c r="F22" i="12"/>
  <c r="N22" i="12" s="1"/>
  <c r="P22" i="12" s="1"/>
  <c r="K21" i="12"/>
  <c r="F21" i="12"/>
  <c r="S20" i="12"/>
  <c r="Q20" i="12"/>
  <c r="R20" i="12" s="1"/>
  <c r="P20" i="12"/>
  <c r="O20" i="12"/>
  <c r="N20" i="12"/>
  <c r="M20" i="12"/>
  <c r="L20" i="12"/>
  <c r="K20" i="12"/>
  <c r="F20" i="12"/>
  <c r="P19" i="12"/>
  <c r="O19" i="12"/>
  <c r="Q19" i="12" s="1"/>
  <c r="R19" i="12" s="1"/>
  <c r="N19" i="12"/>
  <c r="M19" i="12"/>
  <c r="S19" i="12" s="1"/>
  <c r="L19" i="12"/>
  <c r="K19" i="12"/>
  <c r="F19" i="12"/>
  <c r="N18" i="12"/>
  <c r="P18" i="12" s="1"/>
  <c r="M18" i="12"/>
  <c r="S18" i="12" s="1"/>
  <c r="L18" i="12"/>
  <c r="K18" i="12"/>
  <c r="F18" i="12"/>
  <c r="N17" i="12"/>
  <c r="P17" i="12" s="1"/>
  <c r="M17" i="12"/>
  <c r="S17" i="12" s="1"/>
  <c r="L17" i="12"/>
  <c r="K17" i="12"/>
  <c r="F17" i="12"/>
  <c r="K16" i="12"/>
  <c r="F16" i="12"/>
  <c r="K15" i="12"/>
  <c r="F15" i="12"/>
  <c r="S14" i="12"/>
  <c r="P14" i="12"/>
  <c r="O14" i="12"/>
  <c r="Q14" i="12" s="1"/>
  <c r="R14" i="12" s="1"/>
  <c r="N14" i="12"/>
  <c r="M14" i="12"/>
  <c r="L14" i="12"/>
  <c r="K14" i="12"/>
  <c r="F14" i="12"/>
  <c r="S13" i="12"/>
  <c r="N13" i="12"/>
  <c r="P13" i="12" s="1"/>
  <c r="M13" i="12"/>
  <c r="O13" i="12" s="1"/>
  <c r="Q13" i="12" s="1"/>
  <c r="R13" i="12" s="1"/>
  <c r="L13" i="12"/>
  <c r="K13" i="12"/>
  <c r="F13" i="12"/>
  <c r="N12" i="12"/>
  <c r="P12" i="12" s="1"/>
  <c r="M12" i="12"/>
  <c r="S12" i="12" s="1"/>
  <c r="L12" i="12"/>
  <c r="K12" i="12"/>
  <c r="F12" i="12"/>
  <c r="M11" i="12"/>
  <c r="K11" i="12"/>
  <c r="F11" i="12"/>
  <c r="N11" i="12" s="1"/>
  <c r="P11" i="12" s="1"/>
  <c r="M10" i="12"/>
  <c r="O10" i="12" s="1"/>
  <c r="Q10" i="12" s="1"/>
  <c r="R10" i="12" s="1"/>
  <c r="L10" i="12"/>
  <c r="K10" i="12"/>
  <c r="F10" i="12"/>
  <c r="N10" i="12" s="1"/>
  <c r="P10" i="12" s="1"/>
  <c r="K9" i="12"/>
  <c r="F9" i="12"/>
  <c r="S8" i="12"/>
  <c r="P8" i="12"/>
  <c r="O8" i="12"/>
  <c r="Q8" i="12" s="1"/>
  <c r="R8" i="12" s="1"/>
  <c r="N8" i="12"/>
  <c r="M8" i="12"/>
  <c r="L8" i="12"/>
  <c r="K8" i="12"/>
  <c r="F8" i="12"/>
  <c r="S7" i="12"/>
  <c r="N7" i="12"/>
  <c r="P7" i="12" s="1"/>
  <c r="M7" i="12"/>
  <c r="O7" i="12" s="1"/>
  <c r="Q7" i="12" s="1"/>
  <c r="L7" i="12"/>
  <c r="K7" i="12"/>
  <c r="F7" i="12"/>
  <c r="P6" i="12"/>
  <c r="O6" i="12"/>
  <c r="Q6" i="12" s="1"/>
  <c r="R6" i="12" s="1"/>
  <c r="N6" i="12"/>
  <c r="M6" i="12"/>
  <c r="S6" i="12" s="1"/>
  <c r="L6" i="12"/>
  <c r="K6" i="12"/>
  <c r="F6" i="12"/>
  <c r="K5" i="12"/>
  <c r="F5" i="12"/>
  <c r="N5" i="12" s="1"/>
  <c r="P5" i="12" s="1"/>
  <c r="K4" i="12"/>
  <c r="F4" i="12"/>
  <c r="N4" i="12" s="1"/>
  <c r="P4" i="12" s="1"/>
  <c r="K3" i="12"/>
  <c r="F3" i="12"/>
  <c r="S2" i="12"/>
  <c r="Q2" i="12"/>
  <c r="R2" i="12" s="1"/>
  <c r="P2" i="12"/>
  <c r="O2" i="12"/>
  <c r="N2" i="12"/>
  <c r="M2" i="12"/>
  <c r="L2" i="12"/>
  <c r="K2" i="12"/>
  <c r="F2" i="12"/>
  <c r="Z176" i="11"/>
  <c r="Y176" i="11"/>
  <c r="X176" i="11"/>
  <c r="W176" i="11"/>
  <c r="V176" i="11"/>
  <c r="AE175" i="11"/>
  <c r="AE174" i="11"/>
  <c r="AE173" i="11"/>
  <c r="AE172" i="11"/>
  <c r="AE164" i="11"/>
  <c r="AD164" i="11"/>
  <c r="AE163" i="11"/>
  <c r="AD163" i="11"/>
  <c r="AE162" i="11"/>
  <c r="AE161" i="11"/>
  <c r="AE160" i="11"/>
  <c r="AG159" i="11"/>
  <c r="AE159" i="11"/>
  <c r="AD159" i="11"/>
  <c r="U159" i="11"/>
  <c r="L159" i="11"/>
  <c r="AG158" i="11"/>
  <c r="AE158" i="11"/>
  <c r="AD158" i="11"/>
  <c r="U158" i="11"/>
  <c r="L158" i="11"/>
  <c r="AE157" i="11"/>
  <c r="AG157" i="11" s="1"/>
  <c r="AD157" i="11"/>
  <c r="U157" i="11"/>
  <c r="L157" i="11"/>
  <c r="AG156" i="11"/>
  <c r="AD156" i="11"/>
  <c r="U156" i="11"/>
  <c r="L156" i="11"/>
  <c r="AG155" i="11"/>
  <c r="AD155" i="11"/>
  <c r="U155" i="11"/>
  <c r="L155" i="11"/>
  <c r="AG154" i="11"/>
  <c r="AD154" i="11"/>
  <c r="U154" i="11"/>
  <c r="L154" i="11"/>
  <c r="AG153" i="11"/>
  <c r="AE153" i="11"/>
  <c r="AD153" i="11"/>
  <c r="U153" i="11"/>
  <c r="L153" i="11"/>
  <c r="AE152" i="11"/>
  <c r="AG152" i="11" s="1"/>
  <c r="AD152" i="11"/>
  <c r="U152" i="11"/>
  <c r="L152" i="11"/>
  <c r="AG151" i="11"/>
  <c r="AE151" i="11"/>
  <c r="AD151" i="11"/>
  <c r="U151" i="11"/>
  <c r="L151" i="11"/>
  <c r="AE150" i="11"/>
  <c r="AG150" i="11" s="1"/>
  <c r="AD150" i="11"/>
  <c r="U150" i="11"/>
  <c r="L150" i="11"/>
  <c r="AE149" i="11"/>
  <c r="AG149" i="11" s="1"/>
  <c r="AD149" i="11"/>
  <c r="U149" i="11"/>
  <c r="L149" i="11"/>
  <c r="AE148" i="11"/>
  <c r="AG148" i="11" s="1"/>
  <c r="AD148" i="11"/>
  <c r="U148" i="11"/>
  <c r="L148" i="11"/>
  <c r="AE147" i="11"/>
  <c r="AG147" i="11" s="1"/>
  <c r="AD147" i="11"/>
  <c r="U147" i="11"/>
  <c r="L147" i="11"/>
  <c r="AE146" i="11"/>
  <c r="AG146" i="11" s="1"/>
  <c r="AD146" i="11"/>
  <c r="U146" i="11"/>
  <c r="L146" i="11"/>
  <c r="AE145" i="11"/>
  <c r="AG145" i="11" s="1"/>
  <c r="AD145" i="11"/>
  <c r="U145" i="11"/>
  <c r="L145" i="11"/>
  <c r="AG144" i="11"/>
  <c r="AE144" i="11"/>
  <c r="AD144" i="11"/>
  <c r="U144" i="11"/>
  <c r="L144" i="11"/>
  <c r="AG143" i="11"/>
  <c r="AE143" i="11"/>
  <c r="AD143" i="11"/>
  <c r="U143" i="11"/>
  <c r="L143" i="11"/>
  <c r="AE142" i="11"/>
  <c r="AG142" i="11" s="1"/>
  <c r="AD142" i="11"/>
  <c r="U142" i="11"/>
  <c r="L142" i="11"/>
  <c r="AG141" i="11"/>
  <c r="AE141" i="11"/>
  <c r="AD141" i="11"/>
  <c r="U141" i="11"/>
  <c r="L141" i="11"/>
  <c r="AE140" i="11"/>
  <c r="AG140" i="11" s="1"/>
  <c r="AD140" i="11"/>
  <c r="U140" i="11"/>
  <c r="L140" i="11"/>
  <c r="AG139" i="11"/>
  <c r="AE139" i="11"/>
  <c r="AD139" i="11"/>
  <c r="U139" i="11"/>
  <c r="L139" i="11"/>
  <c r="AE138" i="11"/>
  <c r="AG138" i="11" s="1"/>
  <c r="AD138" i="11"/>
  <c r="U138" i="11"/>
  <c r="L138" i="11"/>
  <c r="AE137" i="11"/>
  <c r="AG137" i="11" s="1"/>
  <c r="AD137" i="11"/>
  <c r="U137" i="11"/>
  <c r="L137" i="11"/>
  <c r="AE136" i="11"/>
  <c r="AG136" i="11" s="1"/>
  <c r="AD136" i="11"/>
  <c r="U136" i="11"/>
  <c r="L136" i="11"/>
  <c r="AE135" i="11"/>
  <c r="AG135" i="11" s="1"/>
  <c r="AD135" i="11"/>
  <c r="U135" i="11"/>
  <c r="L135" i="11"/>
  <c r="AE134" i="11"/>
  <c r="AG134" i="11" s="1"/>
  <c r="AD134" i="11"/>
  <c r="U134" i="11"/>
  <c r="L134" i="11"/>
  <c r="AE133" i="11"/>
  <c r="AG133" i="11" s="1"/>
  <c r="AD133" i="11"/>
  <c r="U133" i="11"/>
  <c r="L133" i="11"/>
  <c r="AG132" i="11"/>
  <c r="AD132" i="11"/>
  <c r="U132" i="11"/>
  <c r="L132" i="11"/>
  <c r="AD131" i="11"/>
  <c r="U131" i="11"/>
  <c r="L131" i="11"/>
  <c r="AD130" i="11"/>
  <c r="U130" i="11"/>
  <c r="L130" i="11"/>
  <c r="AD129" i="11"/>
  <c r="U129" i="11"/>
  <c r="L129" i="11"/>
  <c r="AD128" i="11"/>
  <c r="U128" i="11"/>
  <c r="L128" i="11"/>
  <c r="AD127" i="11"/>
  <c r="U127" i="11"/>
  <c r="L127" i="11"/>
  <c r="AD126" i="11"/>
  <c r="U126" i="11"/>
  <c r="L126" i="11"/>
  <c r="AD125" i="11"/>
  <c r="U125" i="11"/>
  <c r="L125" i="11"/>
  <c r="AD124" i="11"/>
  <c r="U124" i="11"/>
  <c r="L124" i="11"/>
  <c r="AD123" i="11"/>
  <c r="U123" i="11"/>
  <c r="L123" i="11"/>
  <c r="AD122" i="11"/>
  <c r="U122" i="11"/>
  <c r="L122" i="11"/>
  <c r="AD121" i="11"/>
  <c r="U121" i="11"/>
  <c r="L121" i="11"/>
  <c r="AD120" i="11"/>
  <c r="U120" i="11"/>
  <c r="L120" i="11"/>
  <c r="AD119" i="11"/>
  <c r="U119" i="11"/>
  <c r="L119" i="11"/>
  <c r="AD118" i="11"/>
  <c r="L118" i="11"/>
  <c r="AD117" i="11"/>
  <c r="L117" i="11"/>
  <c r="AD116" i="11"/>
  <c r="L116" i="11"/>
  <c r="AD115" i="11"/>
  <c r="L115" i="11"/>
  <c r="AD114" i="11"/>
  <c r="L114" i="11"/>
  <c r="AD113" i="11"/>
  <c r="L113" i="11"/>
  <c r="AD112" i="11"/>
  <c r="L112" i="11"/>
  <c r="AD111" i="11"/>
  <c r="L111" i="11"/>
  <c r="AD110" i="11"/>
  <c r="L110" i="11"/>
  <c r="AD109" i="11"/>
  <c r="L109" i="11"/>
  <c r="AD108" i="11"/>
  <c r="L108" i="11"/>
  <c r="AD107" i="11"/>
  <c r="L107" i="11"/>
  <c r="AD106" i="11"/>
  <c r="L106" i="11"/>
  <c r="AD105" i="11"/>
  <c r="L105" i="11"/>
  <c r="AD104" i="11"/>
  <c r="L104" i="11"/>
  <c r="AD103" i="11"/>
  <c r="L103" i="11"/>
  <c r="AD102" i="11"/>
  <c r="L102" i="11"/>
  <c r="AD101" i="11"/>
  <c r="L101" i="11"/>
  <c r="AD100" i="11"/>
  <c r="L100" i="11"/>
  <c r="AD99" i="11"/>
  <c r="L99" i="11"/>
  <c r="AD98" i="11"/>
  <c r="L98" i="11"/>
  <c r="AD97" i="11"/>
  <c r="L97" i="11"/>
  <c r="AD96" i="11"/>
  <c r="L96" i="11"/>
  <c r="AD95" i="11"/>
  <c r="L95" i="11"/>
  <c r="AD94" i="11"/>
  <c r="L94" i="11"/>
  <c r="AD93" i="11"/>
  <c r="L93" i="11"/>
  <c r="AD92" i="11"/>
  <c r="L92" i="11"/>
  <c r="AD91" i="11"/>
  <c r="L91" i="11"/>
  <c r="AD90" i="11"/>
  <c r="L90" i="11"/>
  <c r="AD89" i="11"/>
  <c r="L89" i="11"/>
  <c r="AD88" i="11"/>
  <c r="L88" i="11"/>
  <c r="AD87" i="11"/>
  <c r="L87" i="11"/>
  <c r="AD86" i="11"/>
  <c r="L86" i="11"/>
  <c r="AD85" i="11"/>
  <c r="L85" i="11"/>
  <c r="AD84" i="11"/>
  <c r="L84" i="11"/>
  <c r="AD83" i="11"/>
  <c r="L83" i="11"/>
  <c r="AD82" i="11"/>
  <c r="L82" i="11"/>
  <c r="AD81" i="11"/>
  <c r="L81" i="11"/>
  <c r="AD80" i="11"/>
  <c r="L80" i="11"/>
  <c r="AD79" i="11"/>
  <c r="L79" i="11"/>
  <c r="AD78" i="11"/>
  <c r="L78" i="11"/>
  <c r="AD77" i="11"/>
  <c r="L77" i="11"/>
  <c r="AD76" i="11"/>
  <c r="L76" i="11"/>
  <c r="AD75" i="11"/>
  <c r="L75" i="11"/>
  <c r="AD74" i="11"/>
  <c r="L74" i="11"/>
  <c r="AD73" i="11"/>
  <c r="L73" i="11"/>
  <c r="AD72" i="11"/>
  <c r="L72" i="11"/>
  <c r="AD71" i="11"/>
  <c r="L71" i="11"/>
  <c r="AD70" i="11"/>
  <c r="L70" i="11"/>
  <c r="AD69" i="11"/>
  <c r="L69" i="11"/>
  <c r="AD68" i="11"/>
  <c r="L68" i="11"/>
  <c r="AD67" i="11"/>
  <c r="L67" i="11"/>
  <c r="AD66" i="11"/>
  <c r="L66" i="11"/>
  <c r="AD65" i="11"/>
  <c r="L65" i="11"/>
  <c r="AD64" i="11"/>
  <c r="L64" i="11"/>
  <c r="AD63" i="11"/>
  <c r="L63" i="11"/>
  <c r="AD62" i="11"/>
  <c r="L62" i="11"/>
  <c r="AD61" i="11"/>
  <c r="L61" i="11"/>
  <c r="AD60" i="11"/>
  <c r="L60" i="11"/>
  <c r="AD59" i="11"/>
  <c r="L59" i="11"/>
  <c r="AD58" i="11"/>
  <c r="L58" i="11"/>
  <c r="AD57" i="11"/>
  <c r="L57" i="11"/>
  <c r="AD56" i="11"/>
  <c r="L56" i="11"/>
  <c r="AD55" i="11"/>
  <c r="L55" i="11"/>
  <c r="AD54" i="11"/>
  <c r="L54" i="11"/>
  <c r="AD53" i="11"/>
  <c r="L53" i="11"/>
  <c r="AD52" i="11"/>
  <c r="L52" i="11"/>
  <c r="AD51" i="11"/>
  <c r="L51" i="11"/>
  <c r="AD50" i="11"/>
  <c r="L50" i="11"/>
  <c r="AD49" i="11"/>
  <c r="L49" i="11"/>
  <c r="AD48" i="11"/>
  <c r="L48" i="11"/>
  <c r="AD47" i="11"/>
  <c r="U47" i="11"/>
  <c r="L47" i="11"/>
  <c r="AD46" i="11"/>
  <c r="U46" i="11"/>
  <c r="L46" i="11"/>
  <c r="AD45" i="11"/>
  <c r="U45" i="11"/>
  <c r="L45" i="11"/>
  <c r="AD44" i="11"/>
  <c r="U44" i="11"/>
  <c r="L44" i="11"/>
  <c r="AD43" i="11"/>
  <c r="U43" i="11"/>
  <c r="L43" i="11"/>
  <c r="AD42" i="11"/>
  <c r="U42" i="11"/>
  <c r="L42" i="11"/>
  <c r="AD41" i="11"/>
  <c r="U41" i="11"/>
  <c r="L41" i="11"/>
  <c r="AD40" i="11"/>
  <c r="U40" i="11"/>
  <c r="L40" i="11"/>
  <c r="AD39" i="11"/>
  <c r="U39" i="11"/>
  <c r="L39" i="11"/>
  <c r="AD38" i="11"/>
  <c r="U38" i="11"/>
  <c r="L38" i="11"/>
  <c r="AD37" i="11"/>
  <c r="U37" i="11"/>
  <c r="L37" i="11"/>
  <c r="AD36" i="11"/>
  <c r="U36" i="11"/>
  <c r="L36" i="11"/>
  <c r="AD35" i="11"/>
  <c r="U35" i="11"/>
  <c r="L35" i="11"/>
  <c r="AD34" i="11"/>
  <c r="U34" i="11"/>
  <c r="L34" i="11"/>
  <c r="AD33" i="11"/>
  <c r="U33" i="11"/>
  <c r="L33" i="11"/>
  <c r="AD32" i="11"/>
  <c r="U32" i="11"/>
  <c r="L32" i="11"/>
  <c r="AD31" i="11"/>
  <c r="U31" i="11"/>
  <c r="L31" i="11"/>
  <c r="AD30" i="11"/>
  <c r="U30" i="11"/>
  <c r="L30" i="11"/>
  <c r="AD29" i="11"/>
  <c r="U29" i="11"/>
  <c r="L29" i="11"/>
  <c r="U28" i="11"/>
  <c r="AD27" i="11"/>
  <c r="U27" i="11"/>
  <c r="AD26" i="11"/>
  <c r="U26" i="11"/>
  <c r="L26" i="11"/>
  <c r="U25" i="11"/>
  <c r="L25" i="11"/>
  <c r="AD24" i="11"/>
  <c r="U24" i="11"/>
  <c r="L24" i="11"/>
  <c r="AD23" i="11"/>
  <c r="U23" i="11"/>
  <c r="L23" i="11"/>
  <c r="AD22" i="11"/>
  <c r="U22" i="11"/>
  <c r="L22" i="11"/>
  <c r="AD21" i="11"/>
  <c r="U21" i="11"/>
  <c r="L21" i="11"/>
  <c r="AD20" i="11"/>
  <c r="U20" i="11"/>
  <c r="L20" i="11"/>
  <c r="AD19" i="11"/>
  <c r="L19" i="11"/>
  <c r="AD18" i="11"/>
  <c r="L18" i="11"/>
  <c r="AD17" i="11"/>
  <c r="L17" i="11"/>
  <c r="AD16" i="11"/>
  <c r="L16" i="11"/>
  <c r="AD15" i="11"/>
  <c r="L15" i="11"/>
  <c r="AD14" i="11"/>
  <c r="L14" i="11"/>
  <c r="L13" i="11"/>
  <c r="AD12" i="11"/>
  <c r="L12" i="11"/>
  <c r="AD11" i="11"/>
  <c r="L11" i="11"/>
  <c r="AD10" i="11"/>
  <c r="L10" i="11"/>
  <c r="AY9" i="11"/>
  <c r="AD9" i="11"/>
  <c r="L9" i="11"/>
  <c r="AU8" i="11"/>
  <c r="AV8" i="11" s="1"/>
  <c r="AT8" i="11"/>
  <c r="AS8" i="11"/>
  <c r="AR8" i="11"/>
  <c r="AQ8" i="11"/>
  <c r="AP8" i="11"/>
  <c r="AO8" i="11"/>
  <c r="AD8" i="11"/>
  <c r="L8" i="11"/>
  <c r="AT7" i="11"/>
  <c r="AS7" i="11"/>
  <c r="AU7" i="11" s="1"/>
  <c r="AV7" i="11" s="1"/>
  <c r="AR7" i="11"/>
  <c r="AQ7" i="11"/>
  <c r="AP7" i="11"/>
  <c r="AO7" i="11"/>
  <c r="AD7" i="11"/>
  <c r="L7" i="11"/>
  <c r="AT6" i="11"/>
  <c r="AS6" i="11"/>
  <c r="AR6" i="11"/>
  <c r="AQ6" i="11"/>
  <c r="AU6" i="11" s="1"/>
  <c r="AV6" i="11" s="1"/>
  <c r="AP6" i="11"/>
  <c r="L6" i="11"/>
  <c r="AT5" i="11"/>
  <c r="AS5" i="11"/>
  <c r="AR5" i="11"/>
  <c r="AQ5" i="11"/>
  <c r="AP5" i="11"/>
  <c r="AO5" i="11"/>
  <c r="L5" i="11"/>
  <c r="AT4" i="11"/>
  <c r="AS4" i="11"/>
  <c r="AR4" i="11"/>
  <c r="AQ4" i="11"/>
  <c r="AP4" i="11"/>
  <c r="AO4" i="11"/>
  <c r="AU4" i="11" s="1"/>
  <c r="AV4" i="11" s="1"/>
  <c r="L4" i="11"/>
  <c r="AT3" i="11"/>
  <c r="AS3" i="11"/>
  <c r="AR3" i="11"/>
  <c r="AU3" i="11" s="1"/>
  <c r="AV3" i="11" s="1"/>
  <c r="AQ3" i="11"/>
  <c r="AP3" i="11"/>
  <c r="AO3" i="11"/>
  <c r="L3" i="11"/>
  <c r="AV115" i="8"/>
  <c r="AF115" i="8"/>
  <c r="T115" i="8"/>
  <c r="H115" i="8"/>
  <c r="AV114" i="8"/>
  <c r="AF114" i="8"/>
  <c r="T114" i="8"/>
  <c r="H114" i="8"/>
  <c r="AZ64" i="8"/>
  <c r="AR64" i="8"/>
  <c r="AN64" i="8"/>
  <c r="AB64" i="8"/>
  <c r="X64" i="8"/>
  <c r="P64" i="8"/>
  <c r="L64" i="8"/>
  <c r="D64" i="8"/>
  <c r="AZ63" i="8"/>
  <c r="AR63" i="8"/>
  <c r="AN63" i="8"/>
  <c r="AB63" i="8"/>
  <c r="X63" i="8"/>
  <c r="P63" i="8"/>
  <c r="L63" i="8"/>
  <c r="D63" i="8"/>
  <c r="CN54" i="8"/>
  <c r="CJ54" i="8"/>
  <c r="CF54" i="8"/>
  <c r="CB54" i="8"/>
  <c r="BT54" i="8"/>
  <c r="BP54" i="8"/>
  <c r="BL54" i="8"/>
  <c r="BH54" i="8"/>
  <c r="BD54" i="8"/>
  <c r="CN53" i="8"/>
  <c r="CJ53" i="8"/>
  <c r="CF53" i="8"/>
  <c r="CB53" i="8"/>
  <c r="BT53" i="8"/>
  <c r="BP53" i="8"/>
  <c r="BL53" i="8"/>
  <c r="BH53" i="8"/>
  <c r="BD53" i="8"/>
  <c r="AF37" i="8"/>
  <c r="T37" i="8"/>
  <c r="H37" i="8"/>
  <c r="AF36" i="8"/>
  <c r="T36" i="8"/>
  <c r="H36" i="8"/>
  <c r="AB28" i="8"/>
  <c r="AB27" i="8"/>
  <c r="AJ24" i="8"/>
  <c r="X24" i="8"/>
  <c r="P24" i="8"/>
  <c r="L24" i="8"/>
  <c r="D24" i="8"/>
  <c r="AJ23" i="8"/>
  <c r="X23" i="8"/>
  <c r="P23" i="8"/>
  <c r="L23" i="8"/>
  <c r="D23" i="8"/>
  <c r="L207" i="6"/>
  <c r="J207" i="6"/>
  <c r="I207" i="6"/>
  <c r="H207" i="6"/>
  <c r="G207" i="6"/>
  <c r="F207" i="6"/>
  <c r="E207" i="6"/>
  <c r="D207" i="6"/>
  <c r="L185" i="6"/>
  <c r="L184" i="6"/>
  <c r="L183" i="6"/>
  <c r="L182" i="6"/>
  <c r="L181" i="6"/>
  <c r="L180" i="6"/>
  <c r="L179" i="6"/>
  <c r="L178" i="6"/>
  <c r="L177" i="6"/>
  <c r="L174" i="6"/>
  <c r="L173" i="6"/>
  <c r="L172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J22" i="6"/>
  <c r="L21" i="6"/>
  <c r="J21" i="6"/>
  <c r="L20" i="6"/>
  <c r="J20" i="6"/>
  <c r="L19" i="6"/>
  <c r="J19" i="6"/>
  <c r="L18" i="6"/>
  <c r="J18" i="6"/>
  <c r="L17" i="6"/>
  <c r="J17" i="6"/>
  <c r="L16" i="6"/>
  <c r="J16" i="6"/>
  <c r="L15" i="6"/>
  <c r="J15" i="6"/>
  <c r="L14" i="6"/>
  <c r="J14" i="6"/>
  <c r="L13" i="6"/>
  <c r="J13" i="6"/>
  <c r="L12" i="6"/>
  <c r="J12" i="6"/>
  <c r="L11" i="6"/>
  <c r="J11" i="6"/>
  <c r="L10" i="6"/>
  <c r="J10" i="6"/>
  <c r="L9" i="6"/>
  <c r="J9" i="6"/>
  <c r="L8" i="6"/>
  <c r="J8" i="6"/>
  <c r="E55" i="4"/>
  <c r="E54" i="4"/>
  <c r="E53" i="4"/>
  <c r="D53" i="4"/>
  <c r="E52" i="4"/>
  <c r="D52" i="4"/>
  <c r="E51" i="4"/>
  <c r="D51" i="4"/>
  <c r="T50" i="4"/>
  <c r="E50" i="4"/>
  <c r="D50" i="4"/>
  <c r="T49" i="4"/>
  <c r="E49" i="4"/>
  <c r="D49" i="4"/>
  <c r="T48" i="4"/>
  <c r="E48" i="4"/>
  <c r="D48" i="4"/>
  <c r="T47" i="4"/>
  <c r="E47" i="4"/>
  <c r="D47" i="4"/>
  <c r="T46" i="4"/>
  <c r="E46" i="4"/>
  <c r="D46" i="4"/>
  <c r="T45" i="4"/>
  <c r="E45" i="4"/>
  <c r="D45" i="4"/>
  <c r="T44" i="4"/>
  <c r="T43" i="4"/>
  <c r="E43" i="4"/>
  <c r="D43" i="4"/>
  <c r="T42" i="4"/>
  <c r="E42" i="4"/>
  <c r="D42" i="4"/>
  <c r="T41" i="4"/>
  <c r="E41" i="4"/>
  <c r="D41" i="4"/>
  <c r="T40" i="4"/>
  <c r="E40" i="4"/>
  <c r="D40" i="4"/>
  <c r="T39" i="4"/>
  <c r="T38" i="4"/>
  <c r="E38" i="4"/>
  <c r="D38" i="4"/>
  <c r="T37" i="4"/>
  <c r="E37" i="4"/>
  <c r="D37" i="4"/>
  <c r="T36" i="4"/>
  <c r="E36" i="4"/>
  <c r="D36" i="4"/>
  <c r="T35" i="4"/>
  <c r="E35" i="4"/>
  <c r="D35" i="4"/>
  <c r="T34" i="4"/>
  <c r="E34" i="4"/>
  <c r="D34" i="4"/>
  <c r="T33" i="4"/>
  <c r="E33" i="4"/>
  <c r="D33" i="4"/>
  <c r="T32" i="4"/>
  <c r="E32" i="4"/>
  <c r="D32" i="4"/>
  <c r="T31" i="4"/>
  <c r="E31" i="4"/>
  <c r="D31" i="4"/>
  <c r="T30" i="4"/>
  <c r="E30" i="4"/>
  <c r="D30" i="4"/>
  <c r="T29" i="4"/>
  <c r="T28" i="4"/>
  <c r="E28" i="4"/>
  <c r="D28" i="4"/>
  <c r="T27" i="4"/>
  <c r="T26" i="4"/>
  <c r="E26" i="4"/>
  <c r="D26" i="4"/>
  <c r="T25" i="4"/>
  <c r="E25" i="4"/>
  <c r="D25" i="4"/>
  <c r="T24" i="4"/>
  <c r="E24" i="4"/>
  <c r="D24" i="4"/>
  <c r="T23" i="4"/>
  <c r="E23" i="4"/>
  <c r="D23" i="4"/>
  <c r="T22" i="4"/>
  <c r="E22" i="4"/>
  <c r="D22" i="4"/>
  <c r="T21" i="4"/>
  <c r="E21" i="4"/>
  <c r="D21" i="4"/>
  <c r="T20" i="4"/>
  <c r="E20" i="4"/>
  <c r="D20" i="4"/>
  <c r="T19" i="4"/>
  <c r="E19" i="4"/>
  <c r="D19" i="4"/>
  <c r="T18" i="4"/>
  <c r="E18" i="4"/>
  <c r="D18" i="4"/>
  <c r="T17" i="4"/>
  <c r="E17" i="4"/>
  <c r="D17" i="4"/>
  <c r="T16" i="4"/>
  <c r="E16" i="4"/>
  <c r="D16" i="4"/>
  <c r="T15" i="4"/>
  <c r="E15" i="4"/>
  <c r="D15" i="4"/>
  <c r="T14" i="4"/>
  <c r="E14" i="4"/>
  <c r="D14" i="4"/>
  <c r="T13" i="4"/>
  <c r="E13" i="4"/>
  <c r="D13" i="4"/>
  <c r="T12" i="4"/>
  <c r="E12" i="4"/>
  <c r="D12" i="4"/>
  <c r="T11" i="4"/>
  <c r="E11" i="4"/>
  <c r="D11" i="4"/>
  <c r="T10" i="4"/>
  <c r="E10" i="4"/>
  <c r="D10" i="4"/>
  <c r="T9" i="4"/>
  <c r="E9" i="4"/>
  <c r="D9" i="4"/>
  <c r="T8" i="4"/>
  <c r="E8" i="4"/>
  <c r="D8" i="4"/>
  <c r="T7" i="4"/>
  <c r="E7" i="4"/>
  <c r="D7" i="4"/>
  <c r="J65" i="3"/>
  <c r="H34" i="3"/>
  <c r="H33" i="3"/>
  <c r="H32" i="3"/>
  <c r="I30" i="3"/>
  <c r="I15" i="3"/>
  <c r="O74" i="12" l="1"/>
  <c r="Q74" i="12" s="1"/>
  <c r="R74" i="12" s="1"/>
  <c r="S74" i="12"/>
  <c r="N67" i="12"/>
  <c r="P67" i="12" s="1"/>
  <c r="M67" i="12"/>
  <c r="L67" i="12"/>
  <c r="N92" i="12"/>
  <c r="P92" i="12" s="1"/>
  <c r="M92" i="12"/>
  <c r="L92" i="12"/>
  <c r="R7" i="12"/>
  <c r="R69" i="12"/>
  <c r="S43" i="12"/>
  <c r="O43" i="12"/>
  <c r="Q43" i="12" s="1"/>
  <c r="R43" i="12" s="1"/>
  <c r="N16" i="12"/>
  <c r="P16" i="12" s="1"/>
  <c r="M16" i="12"/>
  <c r="L16" i="12"/>
  <c r="R48" i="12"/>
  <c r="N38" i="12"/>
  <c r="P38" i="12" s="1"/>
  <c r="M38" i="12"/>
  <c r="L38" i="12"/>
  <c r="T14" i="13"/>
  <c r="P14" i="13"/>
  <c r="R14" i="13" s="1"/>
  <c r="S14" i="13" s="1"/>
  <c r="S11" i="12"/>
  <c r="O11" i="12"/>
  <c r="Q11" i="12" s="1"/>
  <c r="R11" i="12" s="1"/>
  <c r="S50" i="12"/>
  <c r="O50" i="12"/>
  <c r="Q50" i="12" s="1"/>
  <c r="R50" i="12" s="1"/>
  <c r="S83" i="12"/>
  <c r="O83" i="12"/>
  <c r="Q83" i="12" s="1"/>
  <c r="R83" i="12" s="1"/>
  <c r="S29" i="12"/>
  <c r="O29" i="12"/>
  <c r="Q29" i="12" s="1"/>
  <c r="R29" i="12" s="1"/>
  <c r="R44" i="12"/>
  <c r="S18" i="13"/>
  <c r="AG172" i="11"/>
  <c r="R31" i="12"/>
  <c r="N53" i="12"/>
  <c r="P53" i="12" s="1"/>
  <c r="M53" i="12"/>
  <c r="L53" i="12"/>
  <c r="O86" i="12"/>
  <c r="Q86" i="12" s="1"/>
  <c r="R86" i="12" s="1"/>
  <c r="S86" i="12"/>
  <c r="N15" i="12"/>
  <c r="P15" i="12" s="1"/>
  <c r="M15" i="12"/>
  <c r="L15" i="12"/>
  <c r="S42" i="12"/>
  <c r="O42" i="12"/>
  <c r="Q42" i="12" s="1"/>
  <c r="R42" i="12" s="1"/>
  <c r="R71" i="12"/>
  <c r="S10" i="12"/>
  <c r="O12" i="12"/>
  <c r="Q12" i="12" s="1"/>
  <c r="R12" i="12" s="1"/>
  <c r="S28" i="12"/>
  <c r="O30" i="12"/>
  <c r="Q30" i="12" s="1"/>
  <c r="R30" i="12" s="1"/>
  <c r="N32" i="12"/>
  <c r="P32" i="12" s="1"/>
  <c r="M32" i="12"/>
  <c r="L32" i="12"/>
  <c r="N37" i="12"/>
  <c r="P37" i="12" s="1"/>
  <c r="M37" i="12"/>
  <c r="O55" i="12"/>
  <c r="Q55" i="12" s="1"/>
  <c r="R55" i="12" s="1"/>
  <c r="S61" i="12"/>
  <c r="O61" i="12"/>
  <c r="Q61" i="12" s="1"/>
  <c r="R61" i="12" s="1"/>
  <c r="O68" i="12"/>
  <c r="Q68" i="12" s="1"/>
  <c r="R68" i="12" s="1"/>
  <c r="N76" i="12"/>
  <c r="P76" i="12" s="1"/>
  <c r="M76" i="12"/>
  <c r="L76" i="12"/>
  <c r="L80" i="12"/>
  <c r="N5" i="13"/>
  <c r="M5" i="13"/>
  <c r="O9" i="13"/>
  <c r="Q9" i="13" s="1"/>
  <c r="N9" i="13"/>
  <c r="M9" i="13"/>
  <c r="M13" i="13"/>
  <c r="AU5" i="11"/>
  <c r="AV5" i="11" s="1"/>
  <c r="M80" i="12"/>
  <c r="S89" i="12"/>
  <c r="O89" i="12"/>
  <c r="Q89" i="12" s="1"/>
  <c r="R89" i="12" s="1"/>
  <c r="P2" i="13"/>
  <c r="R2" i="13" s="1"/>
  <c r="S2" i="13" s="1"/>
  <c r="N13" i="13"/>
  <c r="L4" i="12"/>
  <c r="O17" i="12"/>
  <c r="Q17" i="12" s="1"/>
  <c r="R17" i="12" s="1"/>
  <c r="L22" i="12"/>
  <c r="M34" i="12"/>
  <c r="L37" i="12"/>
  <c r="L43" i="12"/>
  <c r="L50" i="12"/>
  <c r="S57" i="12"/>
  <c r="O5" i="13"/>
  <c r="Q5" i="13" s="1"/>
  <c r="M4" i="12"/>
  <c r="N9" i="12"/>
  <c r="P9" i="12" s="1"/>
  <c r="M9" i="12"/>
  <c r="L9" i="12"/>
  <c r="L11" i="12"/>
  <c r="M22" i="12"/>
  <c r="N27" i="12"/>
  <c r="P27" i="12" s="1"/>
  <c r="M27" i="12"/>
  <c r="L27" i="12"/>
  <c r="L29" i="12"/>
  <c r="N34" i="12"/>
  <c r="P34" i="12" s="1"/>
  <c r="O39" i="12"/>
  <c r="Q39" i="12" s="1"/>
  <c r="R39" i="12" s="1"/>
  <c r="N41" i="12"/>
  <c r="P41" i="12" s="1"/>
  <c r="M41" i="12"/>
  <c r="L41" i="12"/>
  <c r="L46" i="12"/>
  <c r="N46" i="12"/>
  <c r="P46" i="12" s="1"/>
  <c r="M46" i="12"/>
  <c r="N56" i="12"/>
  <c r="P56" i="12" s="1"/>
  <c r="M56" i="12"/>
  <c r="L56" i="12"/>
  <c r="L74" i="12"/>
  <c r="M90" i="12"/>
  <c r="L90" i="12"/>
  <c r="O3" i="13"/>
  <c r="Q3" i="13" s="1"/>
  <c r="N3" i="13"/>
  <c r="M3" i="13"/>
  <c r="M7" i="13"/>
  <c r="T16" i="13"/>
  <c r="P16" i="13"/>
  <c r="R16" i="13" s="1"/>
  <c r="S16" i="13" s="1"/>
  <c r="M54" i="12"/>
  <c r="N60" i="12"/>
  <c r="P60" i="12" s="1"/>
  <c r="M60" i="12"/>
  <c r="L60" i="12"/>
  <c r="R63" i="12"/>
  <c r="N58" i="12"/>
  <c r="P58" i="12" s="1"/>
  <c r="M84" i="12"/>
  <c r="L84" i="12"/>
  <c r="N88" i="12"/>
  <c r="P88" i="12" s="1"/>
  <c r="M88" i="12"/>
  <c r="L88" i="12"/>
  <c r="T10" i="13"/>
  <c r="P10" i="13"/>
  <c r="R10" i="13" s="1"/>
  <c r="S10" i="13" s="1"/>
  <c r="N17" i="13"/>
  <c r="M17" i="13"/>
  <c r="F23" i="13"/>
  <c r="N3" i="12"/>
  <c r="P3" i="12" s="1"/>
  <c r="M3" i="12"/>
  <c r="L3" i="12"/>
  <c r="L5" i="12"/>
  <c r="N21" i="12"/>
  <c r="P21" i="12" s="1"/>
  <c r="M21" i="12"/>
  <c r="L21" i="12"/>
  <c r="L23" i="12"/>
  <c r="E72" i="12"/>
  <c r="F72" i="12" s="1"/>
  <c r="N47" i="12"/>
  <c r="P47" i="12" s="1"/>
  <c r="M47" i="12"/>
  <c r="S48" i="12"/>
  <c r="G62" i="12"/>
  <c r="O58" i="12"/>
  <c r="Q58" i="12" s="1"/>
  <c r="O62" i="12"/>
  <c r="Q62" i="12" s="1"/>
  <c r="R62" i="12" s="1"/>
  <c r="S77" i="12"/>
  <c r="O77" i="12"/>
  <c r="Q77" i="12" s="1"/>
  <c r="R77" i="12" s="1"/>
  <c r="O81" i="12"/>
  <c r="Q81" i="12" s="1"/>
  <c r="R81" i="12" s="1"/>
  <c r="F28" i="13"/>
  <c r="O19" i="13"/>
  <c r="Q19" i="13" s="1"/>
  <c r="M5" i="12"/>
  <c r="O18" i="12"/>
  <c r="Q18" i="12" s="1"/>
  <c r="R18" i="12" s="1"/>
  <c r="M23" i="12"/>
  <c r="N49" i="12"/>
  <c r="P49" i="12" s="1"/>
  <c r="M49" i="12"/>
  <c r="L49" i="12"/>
  <c r="O65" i="12"/>
  <c r="Q65" i="12" s="1"/>
  <c r="R65" i="12" s="1"/>
  <c r="N84" i="12"/>
  <c r="P84" i="12" s="1"/>
  <c r="O17" i="13"/>
  <c r="Q17" i="13" s="1"/>
  <c r="L47" i="12"/>
  <c r="M78" i="12"/>
  <c r="L78" i="12"/>
  <c r="N82" i="12"/>
  <c r="P82" i="12" s="1"/>
  <c r="M82" i="12"/>
  <c r="L82" i="12"/>
  <c r="L86" i="12"/>
  <c r="T4" i="13"/>
  <c r="P4" i="13"/>
  <c r="R4" i="13" s="1"/>
  <c r="S4" i="13" s="1"/>
  <c r="N11" i="13"/>
  <c r="M11" i="13"/>
  <c r="O15" i="13"/>
  <c r="Q15" i="13" s="1"/>
  <c r="N15" i="13"/>
  <c r="M15" i="13"/>
  <c r="M19" i="13"/>
  <c r="G63" i="12"/>
  <c r="N73" i="12"/>
  <c r="P73" i="12" s="1"/>
  <c r="M73" i="12"/>
  <c r="N79" i="12"/>
  <c r="P79" i="12" s="1"/>
  <c r="M79" i="12"/>
  <c r="N85" i="12"/>
  <c r="P85" i="12" s="1"/>
  <c r="M85" i="12"/>
  <c r="N91" i="12"/>
  <c r="P91" i="12" s="1"/>
  <c r="M91" i="12"/>
  <c r="O6" i="13"/>
  <c r="Q6" i="13" s="1"/>
  <c r="S6" i="13" s="1"/>
  <c r="N6" i="13"/>
  <c r="O12" i="13"/>
  <c r="Q12" i="13" s="1"/>
  <c r="S12" i="13" s="1"/>
  <c r="N12" i="13"/>
  <c r="O18" i="13"/>
  <c r="Q18" i="13" s="1"/>
  <c r="N18" i="13"/>
  <c r="N59" i="12"/>
  <c r="P59" i="12" s="1"/>
  <c r="M59" i="12"/>
  <c r="N66" i="12"/>
  <c r="P66" i="12" s="1"/>
  <c r="M66" i="12"/>
  <c r="L66" i="12"/>
  <c r="M72" i="12" l="1"/>
  <c r="L72" i="12"/>
  <c r="N72" i="12"/>
  <c r="P72" i="12" s="1"/>
  <c r="S23" i="12"/>
  <c r="O23" i="12"/>
  <c r="Q23" i="12" s="1"/>
  <c r="R23" i="12" s="1"/>
  <c r="T17" i="13"/>
  <c r="P17" i="13"/>
  <c r="R17" i="13" s="1"/>
  <c r="S17" i="13" s="1"/>
  <c r="S90" i="12"/>
  <c r="O90" i="12"/>
  <c r="Q90" i="12" s="1"/>
  <c r="R90" i="12" s="1"/>
  <c r="T5" i="13"/>
  <c r="P5" i="13"/>
  <c r="R5" i="13" s="1"/>
  <c r="S5" i="13" s="1"/>
  <c r="O15" i="12"/>
  <c r="Q15" i="12" s="1"/>
  <c r="R15" i="12" s="1"/>
  <c r="S15" i="12"/>
  <c r="O49" i="12"/>
  <c r="Q49" i="12" s="1"/>
  <c r="R49" i="12" s="1"/>
  <c r="S49" i="12"/>
  <c r="O4" i="12"/>
  <c r="Q4" i="12" s="1"/>
  <c r="R4" i="12" s="1"/>
  <c r="S4" i="12"/>
  <c r="S5" i="12"/>
  <c r="O5" i="12"/>
  <c r="Q5" i="12" s="1"/>
  <c r="R5" i="12" s="1"/>
  <c r="O85" i="12"/>
  <c r="Q85" i="12" s="1"/>
  <c r="R85" i="12" s="1"/>
  <c r="S85" i="12"/>
  <c r="S56" i="12"/>
  <c r="O56" i="12"/>
  <c r="Q56" i="12" s="1"/>
  <c r="R56" i="12" s="1"/>
  <c r="O27" i="12"/>
  <c r="Q27" i="12" s="1"/>
  <c r="R27" i="12" s="1"/>
  <c r="S27" i="12"/>
  <c r="O92" i="12"/>
  <c r="Q92" i="12" s="1"/>
  <c r="R92" i="12" s="1"/>
  <c r="S92" i="12"/>
  <c r="O59" i="12"/>
  <c r="Q59" i="12" s="1"/>
  <c r="R59" i="12" s="1"/>
  <c r="S59" i="12"/>
  <c r="O32" i="12"/>
  <c r="Q32" i="12" s="1"/>
  <c r="R32" i="12" s="1"/>
  <c r="S32" i="12"/>
  <c r="S78" i="12"/>
  <c r="O78" i="12"/>
  <c r="Q78" i="12" s="1"/>
  <c r="R78" i="12" s="1"/>
  <c r="O21" i="12"/>
  <c r="Q21" i="12" s="1"/>
  <c r="R21" i="12" s="1"/>
  <c r="S21" i="12"/>
  <c r="S66" i="12"/>
  <c r="O66" i="12"/>
  <c r="Q66" i="12" s="1"/>
  <c r="R66" i="12" s="1"/>
  <c r="O60" i="12"/>
  <c r="Q60" i="12" s="1"/>
  <c r="R60" i="12" s="1"/>
  <c r="S60" i="12"/>
  <c r="S34" i="12"/>
  <c r="O34" i="12"/>
  <c r="Q34" i="12" s="1"/>
  <c r="R34" i="12" s="1"/>
  <c r="O80" i="12"/>
  <c r="Q80" i="12" s="1"/>
  <c r="R80" i="12" s="1"/>
  <c r="S80" i="12"/>
  <c r="S76" i="12"/>
  <c r="O76" i="12"/>
  <c r="Q76" i="12" s="1"/>
  <c r="R76" i="12" s="1"/>
  <c r="O16" i="12"/>
  <c r="Q16" i="12" s="1"/>
  <c r="R16" i="12" s="1"/>
  <c r="S16" i="12"/>
  <c r="O67" i="12"/>
  <c r="Q67" i="12" s="1"/>
  <c r="R67" i="12" s="1"/>
  <c r="S67" i="12"/>
  <c r="O53" i="12"/>
  <c r="Q53" i="12" s="1"/>
  <c r="R53" i="12" s="1"/>
  <c r="S53" i="12"/>
  <c r="S38" i="12"/>
  <c r="O38" i="12"/>
  <c r="Q38" i="12" s="1"/>
  <c r="R38" i="12" s="1"/>
  <c r="P19" i="13"/>
  <c r="R19" i="13" s="1"/>
  <c r="S19" i="13" s="1"/>
  <c r="T19" i="13"/>
  <c r="T11" i="13"/>
  <c r="P11" i="13"/>
  <c r="R11" i="13" s="1"/>
  <c r="S11" i="13" s="1"/>
  <c r="O46" i="12"/>
  <c r="Q46" i="12" s="1"/>
  <c r="R46" i="12" s="1"/>
  <c r="S46" i="12"/>
  <c r="O41" i="12"/>
  <c r="Q41" i="12" s="1"/>
  <c r="R41" i="12" s="1"/>
  <c r="S41" i="12"/>
  <c r="S82" i="12"/>
  <c r="O82" i="12"/>
  <c r="Q82" i="12" s="1"/>
  <c r="R82" i="12" s="1"/>
  <c r="T15" i="13"/>
  <c r="P15" i="13"/>
  <c r="R15" i="13" s="1"/>
  <c r="S15" i="13" s="1"/>
  <c r="O79" i="12"/>
  <c r="Q79" i="12" s="1"/>
  <c r="R79" i="12" s="1"/>
  <c r="S79" i="12"/>
  <c r="S88" i="12"/>
  <c r="O88" i="12"/>
  <c r="Q88" i="12" s="1"/>
  <c r="R88" i="12" s="1"/>
  <c r="O22" i="12"/>
  <c r="Q22" i="12" s="1"/>
  <c r="R22" i="12" s="1"/>
  <c r="S22" i="12"/>
  <c r="R58" i="12"/>
  <c r="O3" i="12"/>
  <c r="Q3" i="12" s="1"/>
  <c r="R3" i="12" s="1"/>
  <c r="S3" i="12"/>
  <c r="O54" i="12"/>
  <c r="Q54" i="12" s="1"/>
  <c r="R54" i="12" s="1"/>
  <c r="S54" i="12"/>
  <c r="O37" i="12"/>
  <c r="Q37" i="12" s="1"/>
  <c r="R37" i="12" s="1"/>
  <c r="S37" i="12"/>
  <c r="O91" i="12"/>
  <c r="Q91" i="12" s="1"/>
  <c r="R91" i="12" s="1"/>
  <c r="S91" i="12"/>
  <c r="O73" i="12"/>
  <c r="Q73" i="12" s="1"/>
  <c r="R73" i="12" s="1"/>
  <c r="S73" i="12"/>
  <c r="P7" i="13"/>
  <c r="R7" i="13" s="1"/>
  <c r="S7" i="13" s="1"/>
  <c r="T7" i="13"/>
  <c r="S47" i="12"/>
  <c r="O47" i="12"/>
  <c r="Q47" i="12" s="1"/>
  <c r="R47" i="12" s="1"/>
  <c r="T9" i="13"/>
  <c r="P9" i="13"/>
  <c r="R9" i="13" s="1"/>
  <c r="S9" i="13" s="1"/>
  <c r="S84" i="12"/>
  <c r="O84" i="12"/>
  <c r="Q84" i="12" s="1"/>
  <c r="R84" i="12" s="1"/>
  <c r="T3" i="13"/>
  <c r="P3" i="13"/>
  <c r="R3" i="13" s="1"/>
  <c r="S3" i="13" s="1"/>
  <c r="O9" i="12"/>
  <c r="Q9" i="12" s="1"/>
  <c r="R9" i="12" s="1"/>
  <c r="S9" i="12"/>
  <c r="P13" i="13"/>
  <c r="R13" i="13" s="1"/>
  <c r="S13" i="13" s="1"/>
  <c r="T13" i="13"/>
  <c r="S72" i="12" l="1"/>
  <c r="O72" i="12"/>
  <c r="Q72" i="12" s="1"/>
  <c r="R7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tc={0347d9e3-1338-4ba0-8699-aa63483f9b7d}</author>
    <author>tc={3cc74ed9-f746-41b1-9bd3-e0ede137c837}</author>
  </authors>
  <commentList>
    <comment ref="I1" authorId="0" shapeId="0" xr:uid="{0347D9E3-1338-4BA0-8699-AA63483F9B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@ana.lima@cibiogas.org incluir coluna para  FOS e TAC</t>
      </text>
    </comment>
    <comment ref="K96" authorId="1" shapeId="0" xr:uid="{3CC74ED9-F746-41B1-9BD3-E0EDE137C8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@leonardo.lins@cibiogas.org @franciele.natividade@cibiogas.org Boa tarde! Fiz esse cronograma para arrumar e validarmos certinho os ensaios da semana, já que tem gerado um pouco de confusão.
Duas dúvidas: os ensaios de sólidos do Ponto 2 serão feitos nas segundas ou somente nas quartas? 
E as amostras semanais serão sempre 3 completas?
Atribuído a leonardo.lins@cibiogas.org
Responder:
    Oi Ana, chamei uma agenda semana que vem para conversarmos mas entendo que é esse o caminho mesmo, ajuste de cronograma e cadastro adequado dos pontos no sistema. Obrigada.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tc={5f27f3e0-27e3-45e6-8904-2f9d26185267}</author>
    <author>tc={18382f56-a98e-43ed-8543-2129cc5f5d8d}</author>
  </authors>
  <commentList>
    <comment ref="B6" authorId="0" shapeId="0" xr:uid="{5F27F3E0-27E3-45E6-8904-2F9D261852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MUDEI O NOME PARA FICAR MAIS NOTÓRIO</t>
      </text>
    </comment>
    <comment ref="T6" authorId="1" shapeId="0" xr:uid="{18382F56-A98E-43ED-8543-2129CC5F5D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biogá real @emilly.vieira@cibiogas.org
Atribuído a emilly.vieira@cibiogas.org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tc={4e6a0adf-f7bb-4b0c-96ec-f7403033e333}</author>
  </authors>
  <commentList>
    <comment ref="J7" authorId="0" shapeId="0" xr:uid="{4E6A0ADF-F7BB-4B0C-96EC-F7403033E3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Desconsiderar correção. Apenas para registro do GA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tc={222da25c-9e60-4d20-bfd6-9fb229e03523}</author>
    <author>tc={86350110-b1bb-4e32-8e6b-256b0751ed41}</author>
    <author>tc={d652888a-dadd-49ee-a3c2-7bf5738a926a}</author>
    <author>tc={247d5485-80d9-4da7-8b81-8849b8075ec5}</author>
    <author>tc={0fba7a3b-64f7-46be-8ce3-d90c36c0d199}</author>
    <author>tc={e7ad27e5-e156-4361-a53d-4e4e3bde9b42}</author>
    <author>tc={6d294e49-f961-48e7-a286-91c9c3fcb126}</author>
    <author>tc={0de990bf-d1e1-4e48-ae59-20ba7b5f14f5}</author>
    <author>tc={b3b71ce2-1bba-49ee-9d65-36edc93b7ec4}</author>
  </authors>
  <commentList>
    <comment ref="M1" authorId="0" shapeId="0" xr:uid="{222DA25C-9E60-4D20-BFD6-9FB229E03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@geovani.geraldi@cibiogas.org para o app, é necessário ter a temperatura inicial e final? ou pode ser só a leitura de T momentânea
Responder:
    É necessário, pois ai vemos as condições de operação durante o período de funcionamento</t>
      </text>
    </comment>
    <comment ref="AF1" authorId="1" shapeId="0" xr:uid="{86350110-B1BB-4E32-8E6B-256B0751ED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Inserir essas análises para acompanhamento em 2025 / conferir junto  @geovani.geraldi@cibiogas.org
Atribuído a geovani.geraldi@cibiogas.org</t>
      </text>
    </comment>
    <comment ref="AI1" authorId="2" shapeId="0" xr:uid="{D652888A-DADD-49EE-A3C2-7BF5738A92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[Tasks]
Há uma tarefa ancorada a este comentário que não pode ser exibida no cliente.
Comentário:
    @thiago.lopez@cibiogas.org
Atribuído a thiago.lopez@cibiogas.org</t>
      </text>
    </comment>
    <comment ref="AF3" authorId="3" shapeId="0" xr:uid="{247D5485-80D9-4DA7-8B81-8849B8075E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exemplo</t>
      </text>
    </comment>
    <comment ref="S23" authorId="4" shapeId="0" xr:uid="{0FBA7A3B-64F7-46BE-8CE3-D90C36C0D1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Contador resetou para 15000. Pois foi alterado o programa do clp.</t>
      </text>
    </comment>
    <comment ref="K27" authorId="5" shapeId="0" xr:uid="{E7AD27E5-E156-4361-A53D-4E4E3BDE9B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foi anotado</t>
      </text>
    </comment>
    <comment ref="AD32" authorId="6" shapeId="0" xr:uid="{6D294E49-F961-48E7-A286-91C9C3FCB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Foi abastecido o ônibus durante a compressão</t>
      </text>
    </comment>
    <comment ref="A118" authorId="7" shapeId="0" xr:uid="{0DE990BF-D1E1-4E48-AE59-20BA7B5F14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Retorno da purificação após obra de revitalização</t>
      </text>
    </comment>
    <comment ref="A132" authorId="8" shapeId="0" xr:uid="{B3B71CE2-1BBA-49EE-9D65-36EDC93B7E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Troca de óleo do compressor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tc={b2425b59-b88b-4e76-a64c-289cf1f7ed0e}</author>
    <author>tc={81cdf1e3-a475-46c4-ac8b-6e530f11aa71}</author>
  </authors>
  <commentList>
    <comment ref="L1" authorId="0" shapeId="0" xr:uid="{B2425B59-B88B-4E76-A64C-289CF1F7ED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esse valores em tese a Itaipu deve compartilhar, verificar</t>
      </text>
    </comment>
    <comment ref="N1" authorId="1" shapeId="0" xr:uid="{81CDF1E3-A475-46C4-AC8B-6E530F11AA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único que pode ser revisado, pois a eficiência em biometano tende a ser menor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tc={1d4440fa-7f86-4674-82a9-ab73aa0c2e7d}</author>
  </authors>
  <commentList>
    <comment ref="C12" authorId="0" shapeId="0" xr:uid="{1D4440FA-7F86-4674-82A9-AB73AA0C2E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Tanque não encheu por completo, devido a espuma.</t>
      </text>
    </comment>
  </commentList>
</comments>
</file>

<file path=xl/sharedStrings.xml><?xml version="1.0" encoding="utf-8"?>
<sst xmlns="http://schemas.openxmlformats.org/spreadsheetml/2006/main" count="2721" uniqueCount="429">
  <si>
    <t>REGISTRO DADOS ALIMENTAÇÃO</t>
  </si>
  <si>
    <t>Data e hora</t>
  </si>
  <si>
    <t>Intervalo entre medições</t>
  </si>
  <si>
    <t>Presão de vapor (mbar)</t>
  </si>
  <si>
    <t>Local de monitoramento</t>
  </si>
  <si>
    <t>Temperatura (K)</t>
  </si>
  <si>
    <t>Volume de Operação Reator (m³)</t>
  </si>
  <si>
    <t>Data da leitura</t>
  </si>
  <si>
    <t>Produção de biogás estimada por calculo (m³)</t>
  </si>
  <si>
    <t>RSO + BORRA DE CAFÉ
(kg recebido)</t>
  </si>
  <si>
    <t>RSO 
(kg descarte)</t>
  </si>
  <si>
    <t>Produção biogás registrada corrigida (m³) (24h)</t>
  </si>
  <si>
    <t>% de descarte no RSO</t>
  </si>
  <si>
    <t>RSO
(kg alimentado)</t>
  </si>
  <si>
    <t>Água
inicial (L)</t>
  </si>
  <si>
    <t>Água intermediária (L)</t>
  </si>
  <si>
    <t>Consumo de água por kg de RSO processado (L/Kg)</t>
  </si>
  <si>
    <t>Água
final (L)</t>
  </si>
  <si>
    <t>Água utilizada 
inicial-final (L)</t>
  </si>
  <si>
    <t>Consumo TOTAL de água por kg de RSO processado e limpeza 
(L/Kg)</t>
  </si>
  <si>
    <t>Recirculação
Sim | Não</t>
  </si>
  <si>
    <t>Descarte Laboratório (L)</t>
  </si>
  <si>
    <t>Medidor de vazão alimentação
inicial</t>
  </si>
  <si>
    <t>Rendimento da Produção (%)</t>
  </si>
  <si>
    <t>Medidor de vazão alimentação
final</t>
  </si>
  <si>
    <t>Vazão digestato 
m³</t>
  </si>
  <si>
    <t>Temperatura biodigestor (água quente)</t>
  </si>
  <si>
    <t>R totalizer Nm³
inicial</t>
  </si>
  <si>
    <t>R totalizer Nm³
final</t>
  </si>
  <si>
    <t>Totalizer Total
Nm³</t>
  </si>
  <si>
    <t>Produção biogás registrada normalizada (m³) (CNTP)</t>
  </si>
  <si>
    <t>Produção de bigás estimada por cálculo (OPERAÇÃO)</t>
  </si>
  <si>
    <t xml:space="preserve">Resp. </t>
  </si>
  <si>
    <t>Biogás (L) gerado por (m³) de efluente do reator</t>
  </si>
  <si>
    <t>COV (kg/m³)</t>
  </si>
  <si>
    <t>TRH (dias)</t>
  </si>
  <si>
    <t>kg de SV em base úmida</t>
  </si>
  <si>
    <t>Total Alimentação (kg/dia)</t>
  </si>
  <si>
    <t>Total alimentação (kg/dia) SEM diluição</t>
  </si>
  <si>
    <t>Outros resíduos EXCETO RSO (kg)</t>
  </si>
  <si>
    <t>Litros/kg de alimentação</t>
  </si>
  <si>
    <t>Efluente de diluição + recirculado
(litros)</t>
  </si>
  <si>
    <t>Descarte dos resídos dos restaurantes (kg)</t>
  </si>
  <si>
    <t>Resíduo de Restaurante</t>
  </si>
  <si>
    <t>Volume (kg) 
Resíduo de Restaurante</t>
  </si>
  <si>
    <t>SV Base úmida (%) 
Resíduo de Restaurante</t>
  </si>
  <si>
    <t>Produção de Biogás/ kg de substrato
 Resíduo de Restaurante</t>
  </si>
  <si>
    <t>Resíduo 2</t>
  </si>
  <si>
    <t>Volume 
Resíduo 2 (kg)</t>
  </si>
  <si>
    <t>SV Base úmida 
Resíduo 2</t>
  </si>
  <si>
    <t>Produção de Biogás/ kg de substrato 
Resíduo 2</t>
  </si>
  <si>
    <t>Resíduo 3</t>
  </si>
  <si>
    <t>Volume 
Resíduo 3 (kg)</t>
  </si>
  <si>
    <t>SV Base úmida 
Resíduo 3</t>
  </si>
  <si>
    <t>Produção de Biogás/ kg de substrato 
Resíduo 3</t>
  </si>
  <si>
    <t>Resíduo 4</t>
  </si>
  <si>
    <t>Volume 
Resíduo 4 (kg)</t>
  </si>
  <si>
    <t>SV Base úmida
 Resíduo 4</t>
  </si>
  <si>
    <t>Produção de Biogás/ kg de substrato 
Resíduo 4</t>
  </si>
  <si>
    <t>Resíduo 5</t>
  </si>
  <si>
    <t>Volume 
Resíduo 5 (kg)</t>
  </si>
  <si>
    <t>SV Base úmida 
 Resíduo 5</t>
  </si>
  <si>
    <t>Produção de Biogás/ kg de substrato 
Resíduo 5</t>
  </si>
  <si>
    <t>Resíduo 6</t>
  </si>
  <si>
    <t>Volume 
Resíduo 6 (kg)</t>
  </si>
  <si>
    <t>SV Base úmida 
Resíduo 6</t>
  </si>
  <si>
    <t>Produção de Biogás/ kg de substrato 
Resíduo 6</t>
  </si>
  <si>
    <t>Resíduo 7</t>
  </si>
  <si>
    <t>Volume 
Resíduo 7 (kg)</t>
  </si>
  <si>
    <t>SV Base úmida 
Resíduo 7</t>
  </si>
  <si>
    <t>Produção de Biogás/ kg de substrato 
Resíduo 7</t>
  </si>
  <si>
    <t>Resíduo 8</t>
  </si>
  <si>
    <t>Volume 
Resíduo 8 (kg)</t>
  </si>
  <si>
    <t>SV Base úmida 
Resíduo 8</t>
  </si>
  <si>
    <t>Produção de Biogás/ kg de substrato 
Resíduo 8</t>
  </si>
  <si>
    <t>Resíduo 9</t>
  </si>
  <si>
    <t>Volume 
Resíduo 9 (kg)</t>
  </si>
  <si>
    <t>SV Base úmida 
Resíduo 9</t>
  </si>
  <si>
    <t>Produção de Biogás/ kg de substrato 
Resíduo 9</t>
  </si>
  <si>
    <t>Resíduo 10</t>
  </si>
  <si>
    <t>Volume 
Resíduo 10 (kg)</t>
  </si>
  <si>
    <t>SV Base úmida 
Resíduo 10</t>
  </si>
  <si>
    <t>Produção de Biogás/ kg de substrato 
Resíduo 10</t>
  </si>
  <si>
    <t>Resíduo 11</t>
  </si>
  <si>
    <t>Volume 
Resíduo 11 (kg)</t>
  </si>
  <si>
    <t>SV Base úmida 
Resíduo 11</t>
  </si>
  <si>
    <t>Produção de Biogás/ kg de substrato 
Resíduo 11</t>
  </si>
  <si>
    <t>Resíduo 12</t>
  </si>
  <si>
    <t>Volume 
Resíduo 12 (kg)</t>
  </si>
  <si>
    <t>SV Base úmida 
Resíduo 12</t>
  </si>
  <si>
    <t>Observação</t>
  </si>
  <si>
    <t>Produção de Biogás/ kg de substrato 
Resíduo 12</t>
  </si>
  <si>
    <t>Resíduo 13</t>
  </si>
  <si>
    <t>Volume 
Resíduo 13 (kg)</t>
  </si>
  <si>
    <t>SV Base úmida 
Resíduo 13</t>
  </si>
  <si>
    <t>Produção de Biogás/ kg de substrato 
Resíduo 13</t>
  </si>
  <si>
    <t>Resíduo 14</t>
  </si>
  <si>
    <t>Volume 
Resíduo 14 (kg)</t>
  </si>
  <si>
    <t>SV Base úmida 
Resíduo 14</t>
  </si>
  <si>
    <t>Produção de Biogás/ kg de substrato 
Resíduo 14</t>
  </si>
  <si>
    <t>-</t>
  </si>
  <si>
    <t>Resíduo 15</t>
  </si>
  <si>
    <t>Volume 
Resíduo 15 (kg)</t>
  </si>
  <si>
    <t>SV Base úmida 
Resíduo 15</t>
  </si>
  <si>
    <t>Produção de Biogás/ kg de substrato 
Resíduo 15</t>
  </si>
  <si>
    <t>Resíduo 16</t>
  </si>
  <si>
    <t>Volume 
Resíduo 16 (kg)</t>
  </si>
  <si>
    <t>SV Base úmida 
Resíduo 16</t>
  </si>
  <si>
    <t>Produção de Biogás/ kg de substrato 
Resíduo 16</t>
  </si>
  <si>
    <t>Resíduo 17</t>
  </si>
  <si>
    <t>Volume 
Resíduo 17 (kg)</t>
  </si>
  <si>
    <t>SV Base úmida 
Resíduo 17</t>
  </si>
  <si>
    <t>Produção de Biogás/ kg de substrato 
Resíduo 17</t>
  </si>
  <si>
    <t>Resíduo 18</t>
  </si>
  <si>
    <t>Volume 
Resíduo 18 (kg)</t>
  </si>
  <si>
    <t>SV Base úmida 
Resíduo 18</t>
  </si>
  <si>
    <t>Produção de Biogás/ kg de substrato 
Resíduo 18</t>
  </si>
  <si>
    <t>Resíduo 19</t>
  </si>
  <si>
    <t>Volume 
Resíduo 19 (kg)</t>
  </si>
  <si>
    <t>SV Base úmida 
Resíduo 19</t>
  </si>
  <si>
    <t>Produção de Biogás/ kg de substrato 
Resíduo 19</t>
  </si>
  <si>
    <t>Resíduo 20</t>
  </si>
  <si>
    <t>25/02</t>
  </si>
  <si>
    <t>Residuo de restaurante</t>
  </si>
  <si>
    <t xml:space="preserve">Café em pó </t>
  </si>
  <si>
    <t>Leite em pó</t>
  </si>
  <si>
    <t>TOTAL</t>
  </si>
  <si>
    <t xml:space="preserve"> </t>
  </si>
  <si>
    <t>Azeite de Oliva</t>
  </si>
  <si>
    <t>Coco ralado</t>
  </si>
  <si>
    <t>Data</t>
  </si>
  <si>
    <t>Observações</t>
  </si>
  <si>
    <t>Data de coleta</t>
  </si>
  <si>
    <t>Protocolo</t>
  </si>
  <si>
    <t>Outras informações</t>
  </si>
  <si>
    <t>Identificação</t>
  </si>
  <si>
    <t>% ST</t>
  </si>
  <si>
    <t>% SV BS</t>
  </si>
  <si>
    <t>% SF BS</t>
  </si>
  <si>
    <t>FOS/TAC</t>
  </si>
  <si>
    <t>FOS (ácidos orgânicos voláteis)</t>
  </si>
  <si>
    <t>TAC (carbono inorgânico total)</t>
  </si>
  <si>
    <t>pH</t>
  </si>
  <si>
    <t>Alcalinidade (mg/L)</t>
  </si>
  <si>
    <t>DQO (mg/L)</t>
  </si>
  <si>
    <t>Amônio (mg/L)</t>
  </si>
  <si>
    <t>N Total (mg/L)</t>
  </si>
  <si>
    <t>P Total (mg/L)</t>
  </si>
  <si>
    <t>K Total (mg/L)</t>
  </si>
  <si>
    <t>Sólidos Sedimentáveis (ml/L)</t>
  </si>
  <si>
    <t>Instabilidade</t>
  </si>
  <si>
    <t>Subcarga</t>
  </si>
  <si>
    <t>1.2026</t>
  </si>
  <si>
    <t>Efluente do Biodigestor</t>
  </si>
  <si>
    <t>Ponto de coleta 4</t>
  </si>
  <si>
    <t>15.2026</t>
  </si>
  <si>
    <t>19.2026</t>
  </si>
  <si>
    <t>35.2026</t>
  </si>
  <si>
    <t>37.2026</t>
  </si>
  <si>
    <t>38.2026</t>
  </si>
  <si>
    <t>45.2026</t>
  </si>
  <si>
    <t>Ponto de coleta 1</t>
  </si>
  <si>
    <t>46.2026</t>
  </si>
  <si>
    <t>Ponto de coleta 2</t>
  </si>
  <si>
    <t>47.2026</t>
  </si>
  <si>
    <t>Ponto de coleta 3</t>
  </si>
  <si>
    <t>49.2026</t>
  </si>
  <si>
    <t>51.2026</t>
  </si>
  <si>
    <t>67.2026</t>
  </si>
  <si>
    <t>89.2026</t>
  </si>
  <si>
    <t>90.2026</t>
  </si>
  <si>
    <t>102.2026</t>
  </si>
  <si>
    <t>105.2026</t>
  </si>
  <si>
    <t xml:space="preserve">Ponto de coleta 1 </t>
  </si>
  <si>
    <t>106.2026</t>
  </si>
  <si>
    <t>107.2026</t>
  </si>
  <si>
    <t>108.2026</t>
  </si>
  <si>
    <t>109.2026</t>
  </si>
  <si>
    <t>Entrada</t>
  </si>
  <si>
    <t xml:space="preserve">Entrada </t>
  </si>
  <si>
    <t>111.2026</t>
  </si>
  <si>
    <t>116.2026</t>
  </si>
  <si>
    <t>139.2026</t>
  </si>
  <si>
    <t>Leite</t>
  </si>
  <si>
    <t>140.2026</t>
  </si>
  <si>
    <t>141.2026</t>
  </si>
  <si>
    <t>142.2026</t>
  </si>
  <si>
    <t>143.2026</t>
  </si>
  <si>
    <t>157.2026</t>
  </si>
  <si>
    <t>171.2026</t>
  </si>
  <si>
    <t>183.2026</t>
  </si>
  <si>
    <t>Ovos</t>
  </si>
  <si>
    <t>197.2026</t>
  </si>
  <si>
    <t>198.2026</t>
  </si>
  <si>
    <t>199.226</t>
  </si>
  <si>
    <t>200.2026</t>
  </si>
  <si>
    <t>206.2026</t>
  </si>
  <si>
    <t>207.2026</t>
  </si>
  <si>
    <t>225.2026</t>
  </si>
  <si>
    <t>232.2026</t>
  </si>
  <si>
    <t>233.2026</t>
  </si>
  <si>
    <t>235.2026</t>
  </si>
  <si>
    <t>236.2026</t>
  </si>
  <si>
    <t>237.2026</t>
  </si>
  <si>
    <t>253.2026</t>
  </si>
  <si>
    <t>259.2026</t>
  </si>
  <si>
    <t>263.2026</t>
  </si>
  <si>
    <t>280.2026</t>
  </si>
  <si>
    <t>281.2026</t>
  </si>
  <si>
    <t>282.2026</t>
  </si>
  <si>
    <t>283.2026</t>
  </si>
  <si>
    <t>286.2026</t>
  </si>
  <si>
    <t>302.2026</t>
  </si>
  <si>
    <t>303.2026</t>
  </si>
  <si>
    <t>317.2026</t>
  </si>
  <si>
    <t>329.2026</t>
  </si>
  <si>
    <t>Ponto de coleta 5</t>
  </si>
  <si>
    <t>333.2026</t>
  </si>
  <si>
    <t>Volume (m³)</t>
  </si>
  <si>
    <t>Aveia</t>
  </si>
  <si>
    <t>(  ) Tubulação de Biogás (saída do biorreator)
(  ) Refinaria 1    (  ) Refinaria 2
 (x) Entrada (gasômetro)    (   ) Outro:</t>
  </si>
  <si>
    <t>Equipamento de medição utilizado:</t>
  </si>
  <si>
    <t>Hora</t>
  </si>
  <si>
    <t>Local de medição</t>
  </si>
  <si>
    <t>CH4 (%)</t>
  </si>
  <si>
    <t>CO2 (%)</t>
  </si>
  <si>
    <t>O2 (%)</t>
  </si>
  <si>
    <t>NH3 (ppm)</t>
  </si>
  <si>
    <t>CO (ppm)</t>
  </si>
  <si>
    <t>H2S (ppm)</t>
  </si>
  <si>
    <t>Bal (%)</t>
  </si>
  <si>
    <t>Totalizador (m³)</t>
  </si>
  <si>
    <t>Produção (m³)</t>
  </si>
  <si>
    <t>Biodigestor</t>
  </si>
  <si>
    <t>Pinheiro</t>
  </si>
  <si>
    <t>13/0102026</t>
  </si>
  <si>
    <t>Geraldi</t>
  </si>
  <si>
    <t>Sistema ficou fechado</t>
  </si>
  <si>
    <t xml:space="preserve">Biodigestor </t>
  </si>
  <si>
    <t>Biodigesor</t>
  </si>
  <si>
    <t>Retirada de válvula de segurança</t>
  </si>
  <si>
    <t>Sensor sem energia</t>
  </si>
  <si>
    <t>Entrada de ar pelo selo</t>
  </si>
  <si>
    <t>Ribeiro</t>
  </si>
  <si>
    <t>Adicionado Cebola</t>
  </si>
  <si>
    <t>entrada de ar pelo selo</t>
  </si>
  <si>
    <t>Biodigesitor</t>
  </si>
  <si>
    <t>Biodisgestor</t>
  </si>
  <si>
    <t>Feriado / entrada de ar</t>
  </si>
  <si>
    <t>Entrada de ar</t>
  </si>
  <si>
    <t>31/0/2026</t>
  </si>
  <si>
    <t>Valor medio da semana</t>
  </si>
  <si>
    <t>Correção</t>
  </si>
  <si>
    <t>GAsometro 1</t>
  </si>
  <si>
    <t>/</t>
  </si>
  <si>
    <t>Farinha de trigo</t>
  </si>
  <si>
    <t>CIBiogás</t>
  </si>
  <si>
    <t>Itaipu</t>
  </si>
  <si>
    <t>Itaipu Parquetec</t>
  </si>
  <si>
    <t xml:space="preserve"> % ST</t>
  </si>
  <si>
    <t>SUM de % SF BS</t>
  </si>
  <si>
    <t>Total geral</t>
  </si>
  <si>
    <t>Média</t>
  </si>
  <si>
    <t>Desvio</t>
  </si>
  <si>
    <t>SUM de FOS (ácidos orgânicos voláteis)</t>
  </si>
  <si>
    <t>SUM de TAC (carbono inorgânico total)</t>
  </si>
  <si>
    <t>SUM de FOS/TAC</t>
  </si>
  <si>
    <t>SUM de pH</t>
  </si>
  <si>
    <t>SUM de % ST</t>
  </si>
  <si>
    <t>SUM de % SV BS</t>
  </si>
  <si>
    <t>SUM de Alcalinidade (mg/L)</t>
  </si>
  <si>
    <t>SUM de DQO (mg/L)</t>
  </si>
  <si>
    <t>SUM de Amônio (mg/L)</t>
  </si>
  <si>
    <t>SUM de N Total (mg/L)</t>
  </si>
  <si>
    <t>SUM de P Total (mg/L)</t>
  </si>
  <si>
    <t>SUM de K Total (mg/L)</t>
  </si>
  <si>
    <t>SUM de Sólidos Sedimentáveis (ml/L)</t>
  </si>
  <si>
    <t xml:space="preserve">  </t>
  </si>
  <si>
    <t>Horário</t>
  </si>
  <si>
    <t>Gasômetro</t>
  </si>
  <si>
    <t>Qualidade gasômetro</t>
  </si>
  <si>
    <t>Horímetro (horas)</t>
  </si>
  <si>
    <t>Temperatura Ambiente (ºC)</t>
  </si>
  <si>
    <t>Temperatura Biogás (ºC)</t>
  </si>
  <si>
    <t>Temperatura Biometano (ºC)</t>
  </si>
  <si>
    <t>Pressão Saída Biometano (bar)</t>
  </si>
  <si>
    <t>Vazão de Biometano inicial (Nm³/h)</t>
  </si>
  <si>
    <t>Vazão de Biometano Final (Nm³/h)</t>
  </si>
  <si>
    <t>Produção de biometano (Nm³)</t>
  </si>
  <si>
    <t>Qualidade Biometano</t>
  </si>
  <si>
    <t>Horímetro compressor Tecnisub (horas) Óleo 250h</t>
  </si>
  <si>
    <t>Pressões nos cestos em bar .</t>
  </si>
  <si>
    <t>Volume nos cestos em Nm³ .</t>
  </si>
  <si>
    <t>Armazenamento de biometano</t>
  </si>
  <si>
    <t>Cestos</t>
  </si>
  <si>
    <t>Capacidade</t>
  </si>
  <si>
    <t>Pressão máxima operacional</t>
  </si>
  <si>
    <t>Última medição</t>
  </si>
  <si>
    <t>Diferença</t>
  </si>
  <si>
    <t>Início</t>
  </si>
  <si>
    <t>Fim</t>
  </si>
  <si>
    <t>1 ou 2</t>
  </si>
  <si>
    <t>CH4
(%)</t>
  </si>
  <si>
    <t>CO2
(%)</t>
  </si>
  <si>
    <t>O2
(%)</t>
  </si>
  <si>
    <t>H2S
(ppm)</t>
  </si>
  <si>
    <t>Balanço
(%)</t>
  </si>
  <si>
    <t>Tempo</t>
  </si>
  <si>
    <t>Saída</t>
  </si>
  <si>
    <t>Pressão inicial cesto (Bar)</t>
  </si>
  <si>
    <t>Pressão final Cesto (bar)</t>
  </si>
  <si>
    <t>Qntde cilindros</t>
  </si>
  <si>
    <t>Tpt (ºC)</t>
  </si>
  <si>
    <t>C1</t>
  </si>
  <si>
    <t>C2</t>
  </si>
  <si>
    <t>C3</t>
  </si>
  <si>
    <t>C4</t>
  </si>
  <si>
    <t>C5</t>
  </si>
  <si>
    <t>C6</t>
  </si>
  <si>
    <t>Volume total</t>
  </si>
  <si>
    <t>(m³)</t>
  </si>
  <si>
    <t>(bar)</t>
  </si>
  <si>
    <t>Real</t>
  </si>
  <si>
    <t>Normal</t>
  </si>
  <si>
    <t>Cesto 1</t>
  </si>
  <si>
    <t>Cesto 2</t>
  </si>
  <si>
    <t>Cesto 3</t>
  </si>
  <si>
    <t>Cesto 4</t>
  </si>
  <si>
    <t>1 e 2</t>
  </si>
  <si>
    <t>Cesto 5</t>
  </si>
  <si>
    <t>Cesto 6</t>
  </si>
  <si>
    <t>Total</t>
  </si>
  <si>
    <t>Instituição</t>
  </si>
  <si>
    <t>Veiculo</t>
  </si>
  <si>
    <t>Placa</t>
  </si>
  <si>
    <t xml:space="preserve">Kg </t>
  </si>
  <si>
    <t>M³ biometano</t>
  </si>
  <si>
    <t>Pressão inicial</t>
  </si>
  <si>
    <t>Pressão final</t>
  </si>
  <si>
    <t>Km inicial</t>
  </si>
  <si>
    <t>Km final</t>
  </si>
  <si>
    <t xml:space="preserve">Km rodados </t>
  </si>
  <si>
    <t xml:space="preserve">Km rodados através do biometano </t>
  </si>
  <si>
    <t xml:space="preserve">Eq. em L de etanol </t>
  </si>
  <si>
    <t>MJ biometano</t>
  </si>
  <si>
    <t>MJ etanol</t>
  </si>
  <si>
    <t>Emissão Biometano (KgCO2eq/MJ)</t>
  </si>
  <si>
    <t>Emissão Etanol (KgCO2eq/MJ)</t>
  </si>
  <si>
    <t>GEE Evitado (Kg)</t>
  </si>
  <si>
    <t>Custo evitado (R$)</t>
  </si>
  <si>
    <t>SIENA</t>
  </si>
  <si>
    <t>Teste</t>
  </si>
  <si>
    <t xml:space="preserve">1 e 2 </t>
  </si>
  <si>
    <t>LOGAN</t>
  </si>
  <si>
    <t>BBY 8691</t>
  </si>
  <si>
    <t>BBY 8693</t>
  </si>
  <si>
    <t>BBY 8690</t>
  </si>
  <si>
    <t>BBY8693</t>
  </si>
  <si>
    <t>BBY8695</t>
  </si>
  <si>
    <t>BBY8690</t>
  </si>
  <si>
    <t>BBY8698</t>
  </si>
  <si>
    <t>BBY8694</t>
  </si>
  <si>
    <t>BBY8699</t>
  </si>
  <si>
    <t>BBZ5274</t>
  </si>
  <si>
    <t>BBY8697</t>
  </si>
  <si>
    <t>BBY8691</t>
  </si>
  <si>
    <t>X</t>
  </si>
  <si>
    <t>38,,4</t>
  </si>
  <si>
    <t>BAC4C35</t>
  </si>
  <si>
    <t>04/08/0206</t>
  </si>
  <si>
    <t>BAC4243</t>
  </si>
  <si>
    <t>AZU9527</t>
  </si>
  <si>
    <t>15/09/0205</t>
  </si>
  <si>
    <t>:</t>
  </si>
  <si>
    <t>Frutas (Média)</t>
  </si>
  <si>
    <t>Cebola</t>
  </si>
  <si>
    <t>Batata</t>
  </si>
  <si>
    <t>1 E 2</t>
  </si>
  <si>
    <t>Rama de Mandioca</t>
  </si>
  <si>
    <t>Kg biometano</t>
  </si>
  <si>
    <t>m³</t>
  </si>
  <si>
    <t>Km rodados</t>
  </si>
  <si>
    <t>Quantidade de
passageiros</t>
  </si>
  <si>
    <t>Equivalente em Litros de Diesel</t>
  </si>
  <si>
    <t>MJ Biometano</t>
  </si>
  <si>
    <t>MJ Diesel</t>
  </si>
  <si>
    <t>Emissão diesel
 (kgCO2eq/MJ)</t>
  </si>
  <si>
    <t>GEE Evitado</t>
  </si>
  <si>
    <t>R$ evitado</t>
  </si>
  <si>
    <t>ÔNIBUS</t>
  </si>
  <si>
    <t>ARO4337</t>
  </si>
  <si>
    <t>Vinho (mistura tinto e branco)</t>
  </si>
  <si>
    <t>ARO4338</t>
  </si>
  <si>
    <t>ARO4339</t>
  </si>
  <si>
    <t xml:space="preserve">Carne Vermelha </t>
  </si>
  <si>
    <t>Milho triturado</t>
  </si>
  <si>
    <t>Azeitona in natura (sem caroço)</t>
  </si>
  <si>
    <t>Vegetais (Média)</t>
  </si>
  <si>
    <t>Trigo</t>
  </si>
  <si>
    <t xml:space="preserve">Açúcar cristal </t>
  </si>
  <si>
    <t>Mel</t>
  </si>
  <si>
    <t>Amendoim</t>
  </si>
  <si>
    <t>Arroz com casca</t>
  </si>
  <si>
    <t xml:space="preserve">Alho </t>
  </si>
  <si>
    <t xml:space="preserve">Queijo Mussarela </t>
  </si>
  <si>
    <t xml:space="preserve">Vinho Tinto Suave </t>
  </si>
  <si>
    <t xml:space="preserve">Mistura de Embutidos emlatdos </t>
  </si>
  <si>
    <t xml:space="preserve">Azeitonas em conserva </t>
  </si>
  <si>
    <t xml:space="preserve">Mistura de Ervas de Terére e Chimarão </t>
  </si>
  <si>
    <t>Tempero</t>
  </si>
  <si>
    <t>Camarão</t>
  </si>
  <si>
    <t>Feijão Preto Cru</t>
  </si>
  <si>
    <t>Milho moido</t>
  </si>
  <si>
    <t>Resíduo de Embutidos (MAPA)</t>
  </si>
  <si>
    <t>Limite de aplicação</t>
  </si>
  <si>
    <t>Cargas</t>
  </si>
  <si>
    <t>Caixas</t>
  </si>
  <si>
    <t>Area de aplicação</t>
  </si>
  <si>
    <t>Area 1</t>
  </si>
  <si>
    <t>Area 2</t>
  </si>
  <si>
    <t>Area 3</t>
  </si>
  <si>
    <t>Area 4</t>
  </si>
  <si>
    <t>Area 1 (m³)</t>
  </si>
  <si>
    <t>Area 2 (m³)</t>
  </si>
  <si>
    <t>Area 3 (m³)</t>
  </si>
  <si>
    <t>Area 4 (m³)</t>
  </si>
  <si>
    <t>x</t>
  </si>
  <si>
    <t>#REF!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</si>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</sst>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64" formatCode="0.0"/>
    <numFmt numFmtId="165" formatCode="dd/mm/yy"/>
    <numFmt numFmtId="166" formatCode="#,##0.0"/>
    <numFmt numFmtId="167" formatCode="0.000"/>
    <numFmt numFmtId="168" formatCode="d/m/yyyy"/>
    <numFmt numFmtId="169" formatCode="dd/mm"/>
    <numFmt numFmtId="170" formatCode="dd\ mmm\ yy"/>
    <numFmt numFmtId="171" formatCode="dd&quot;/&quot;mm&quot;/&quot;yy"/>
    <numFmt numFmtId="172" formatCode="dd&quot;/&quot;mm&quot;/&quot;yyyy"/>
    <numFmt numFmtId="173" formatCode="d/m"/>
  </numFmts>
  <fonts count="19">
    <font>
      <sz val="10"/>
      <color rgb="FF000000"/>
      <name val="Arial"/>
      <scheme val="minor"/>
    </font>
    <font>
      <sz val="10"/>
      <color theme="1"/>
      <name val="Arial"/>
    </font>
    <font>
      <sz val="10"/>
      <name val="Arial"/>
    </font>
    <font>
      <b/>
      <sz val="12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b/>
      <sz val="10"/>
      <color theme="1"/>
      <name val="Arial"/>
    </font>
    <font>
      <b/>
      <sz val="9"/>
      <color theme="1"/>
      <name val="Arial"/>
    </font>
    <font>
      <sz val="11"/>
      <color rgb="FF0F4762"/>
      <name val="&quot;Aptos Narrow&quot;"/>
    </font>
    <font>
      <sz val="10"/>
      <color rgb="FF0F4762"/>
      <name val="Arial"/>
    </font>
    <font>
      <sz val="11"/>
      <color rgb="FF0F4762"/>
      <name val="Arial"/>
    </font>
    <font>
      <sz val="9"/>
      <color theme="1"/>
      <name val="Arial"/>
      <scheme val="minor"/>
    </font>
    <font>
      <sz val="10"/>
      <color rgb="FFCCCCCC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Calibri"/>
    </font>
    <font>
      <b/>
      <sz val="10"/>
      <color theme="1"/>
      <name val="Arial"/>
      <scheme val="minor"/>
    </font>
    <font>
      <sz val="10"/>
      <color rgb="FF434343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CC0000"/>
        <bgColor rgb="FFCC0000"/>
      </patternFill>
    </fill>
    <fill>
      <patternFill patternType="solid">
        <fgColor rgb="FFC0E4F5"/>
        <bgColor rgb="FFC0E4F5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EEF7E3"/>
        <bgColor rgb="FFEEF7E3"/>
      </patternFill>
    </fill>
    <fill>
      <patternFill patternType="solid">
        <fgColor rgb="FF63D297"/>
        <bgColor rgb="FF63D297"/>
      </patternFill>
    </fill>
    <fill>
      <patternFill patternType="solid">
        <fgColor rgb="FFF1C232"/>
        <bgColor rgb="FFF1C232"/>
      </patternFill>
    </fill>
    <fill>
      <patternFill patternType="solid">
        <fgColor rgb="FFB7E1CD"/>
        <bgColor rgb="FFB7E1CD"/>
      </patternFill>
    </fill>
    <fill>
      <patternFill patternType="solid">
        <fgColor rgb="FFE7F9EF"/>
        <bgColor rgb="FFE7F9EF"/>
      </patternFill>
    </fill>
    <fill>
      <patternFill patternType="solid">
        <fgColor rgb="FF93C47D"/>
        <bgColor rgb="FF93C47D"/>
      </patternFill>
    </fill>
    <fill>
      <patternFill patternType="solid">
        <fgColor rgb="FFC1F1C8"/>
        <bgColor rgb="FFC1F1C8"/>
      </patternFill>
    </fill>
    <fill>
      <patternFill patternType="solid">
        <fgColor rgb="FFAFE9CA"/>
        <bgColor rgb="FFAFE9CA"/>
      </patternFill>
    </fill>
    <fill>
      <patternFill patternType="solid">
        <fgColor rgb="FFBDBDBD"/>
        <bgColor rgb="FFBDBDBD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/>
      <right/>
      <top style="thick">
        <color rgb="FF000000"/>
      </top>
      <bottom/>
      <diagonal/>
    </border>
  </borders>
  <cellStyleXfs count="1">
    <xf numFmtId="0" fontId="0" fillId="0" borderId="0"/>
  </cellStyleXfs>
  <cellXfs count="233">
    <xf numFmtId="0" fontId="0" fillId="0" borderId="0" xfId="0"/>
    <xf numFmtId="0" fontId="4" fillId="0" borderId="0" xfId="0" applyFont="1" applyAlignment="1">
      <alignment horizontal="center"/>
    </xf>
    <xf numFmtId="2" fontId="7" fillId="2" borderId="13" xfId="0" applyNumberFormat="1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165" fontId="7" fillId="2" borderId="12" xfId="0" applyNumberFormat="1" applyFont="1" applyFill="1" applyBorder="1" applyAlignment="1">
      <alignment horizontal="center" vertical="center" wrapText="1"/>
    </xf>
    <xf numFmtId="14" fontId="8" fillId="5" borderId="0" xfId="0" applyNumberFormat="1" applyFont="1" applyFill="1" applyAlignment="1">
      <alignment horizontal="right"/>
    </xf>
    <xf numFmtId="0" fontId="9" fillId="5" borderId="14" xfId="0" applyFont="1" applyFill="1" applyBorder="1"/>
    <xf numFmtId="10" fontId="1" fillId="6" borderId="13" xfId="0" applyNumberFormat="1" applyFont="1" applyFill="1" applyBorder="1" applyAlignment="1">
      <alignment horizontal="center"/>
    </xf>
    <xf numFmtId="166" fontId="1" fillId="6" borderId="13" xfId="0" applyNumberFormat="1" applyFont="1" applyFill="1" applyBorder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7" fontId="1" fillId="6" borderId="0" xfId="0" applyNumberFormat="1" applyFont="1" applyFill="1" applyAlignment="1">
      <alignment horizontal="center"/>
    </xf>
    <xf numFmtId="166" fontId="1" fillId="6" borderId="0" xfId="0" applyNumberFormat="1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164" fontId="1" fillId="4" borderId="0" xfId="0" applyNumberFormat="1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center"/>
    </xf>
    <xf numFmtId="14" fontId="8" fillId="0" borderId="0" xfId="0" applyNumberFormat="1" applyFont="1" applyAlignment="1">
      <alignment horizontal="right"/>
    </xf>
    <xf numFmtId="0" fontId="9" fillId="0" borderId="14" xfId="0" applyFont="1" applyBorder="1" applyAlignment="1">
      <alignment horizontal="right"/>
    </xf>
    <xf numFmtId="0" fontId="9" fillId="0" borderId="14" xfId="0" applyFont="1" applyBorder="1"/>
    <xf numFmtId="0" fontId="1" fillId="0" borderId="0" xfId="0" applyFont="1"/>
    <xf numFmtId="0" fontId="1" fillId="0" borderId="0" xfId="0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4" fillId="4" borderId="0" xfId="0" applyFont="1" applyFill="1" applyAlignment="1">
      <alignment horizontal="center"/>
    </xf>
    <xf numFmtId="14" fontId="8" fillId="7" borderId="0" xfId="0" applyNumberFormat="1" applyFont="1" applyFill="1" applyAlignment="1">
      <alignment horizontal="right"/>
    </xf>
    <xf numFmtId="0" fontId="9" fillId="7" borderId="14" xfId="0" applyFont="1" applyFill="1" applyBorder="1" applyAlignment="1">
      <alignment horizontal="right"/>
    </xf>
    <xf numFmtId="0" fontId="9" fillId="7" borderId="14" xfId="0" applyFont="1" applyFill="1" applyBorder="1"/>
    <xf numFmtId="10" fontId="1" fillId="7" borderId="13" xfId="0" applyNumberFormat="1" applyFont="1" applyFill="1" applyBorder="1" applyAlignment="1">
      <alignment horizontal="center"/>
    </xf>
    <xf numFmtId="166" fontId="1" fillId="7" borderId="13" xfId="0" applyNumberFormat="1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1" fillId="7" borderId="13" xfId="0" applyFont="1" applyFill="1" applyBorder="1" applyAlignment="1">
      <alignment horizontal="center"/>
    </xf>
    <xf numFmtId="14" fontId="10" fillId="7" borderId="0" xfId="0" applyNumberFormat="1" applyFont="1" applyFill="1" applyAlignment="1">
      <alignment horizontal="right"/>
    </xf>
    <xf numFmtId="14" fontId="10" fillId="5" borderId="0" xfId="0" applyNumberFormat="1" applyFont="1" applyFill="1" applyAlignment="1">
      <alignment horizontal="right"/>
    </xf>
    <xf numFmtId="168" fontId="10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5" borderId="0" xfId="0" applyNumberFormat="1" applyFont="1" applyFill="1" applyAlignment="1">
      <alignment horizontal="right"/>
    </xf>
    <xf numFmtId="168" fontId="8" fillId="7" borderId="0" xfId="0" applyNumberFormat="1" applyFont="1" applyFill="1" applyAlignment="1">
      <alignment horizontal="right"/>
    </xf>
    <xf numFmtId="0" fontId="9" fillId="5" borderId="14" xfId="0" applyFont="1" applyFill="1" applyBorder="1" applyAlignment="1">
      <alignment horizontal="right"/>
    </xf>
    <xf numFmtId="20" fontId="4" fillId="0" borderId="0" xfId="0" applyNumberFormat="1" applyFont="1" applyAlignment="1">
      <alignment horizontal="center"/>
    </xf>
    <xf numFmtId="169" fontId="10" fillId="5" borderId="0" xfId="0" applyNumberFormat="1" applyFont="1" applyFill="1" applyAlignment="1">
      <alignment horizontal="right"/>
    </xf>
    <xf numFmtId="0" fontId="10" fillId="5" borderId="0" xfId="0" applyFont="1" applyFill="1" applyAlignment="1">
      <alignment horizontal="right"/>
    </xf>
    <xf numFmtId="14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14" fontId="4" fillId="0" borderId="0" xfId="0" applyNumberFormat="1" applyFont="1" applyAlignment="1">
      <alignment horizontal="center"/>
    </xf>
    <xf numFmtId="0" fontId="6" fillId="3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4" fillId="0" borderId="0" xfId="0" applyFont="1"/>
    <xf numFmtId="165" fontId="4" fillId="0" borderId="0" xfId="0" applyNumberFormat="1" applyFont="1"/>
    <xf numFmtId="0" fontId="13" fillId="9" borderId="18" xfId="0" applyFont="1" applyFill="1" applyBorder="1" applyAlignment="1">
      <alignment horizontal="center" vertical="center"/>
    </xf>
    <xf numFmtId="0" fontId="13" fillId="8" borderId="19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/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11" borderId="20" xfId="0" applyFont="1" applyFill="1" applyBorder="1" applyAlignment="1">
      <alignment horizontal="center" vertical="center" wrapText="1"/>
    </xf>
    <xf numFmtId="0" fontId="5" fillId="11" borderId="21" xfId="0" applyFont="1" applyFill="1" applyBorder="1" applyAlignment="1">
      <alignment horizontal="center" vertical="center" wrapText="1"/>
    </xf>
    <xf numFmtId="0" fontId="14" fillId="11" borderId="21" xfId="0" applyFont="1" applyFill="1" applyBorder="1" applyAlignment="1">
      <alignment horizontal="center" vertical="center" wrapText="1"/>
    </xf>
    <xf numFmtId="0" fontId="14" fillId="11" borderId="8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11" borderId="9" xfId="0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 vertical="center"/>
    </xf>
    <xf numFmtId="168" fontId="15" fillId="0" borderId="13" xfId="0" applyNumberFormat="1" applyFont="1" applyBorder="1" applyAlignment="1">
      <alignment horizontal="center" vertical="center"/>
    </xf>
    <xf numFmtId="20" fontId="15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/>
    </xf>
    <xf numFmtId="14" fontId="15" fillId="0" borderId="13" xfId="0" applyNumberFormat="1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/>
    </xf>
    <xf numFmtId="168" fontId="15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6" fillId="8" borderId="0" xfId="0" applyFont="1" applyFill="1" applyAlignment="1">
      <alignment horizontal="center"/>
    </xf>
    <xf numFmtId="0" fontId="5" fillId="12" borderId="13" xfId="0" applyFont="1" applyFill="1" applyBorder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4" fillId="8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4" fontId="4" fillId="0" borderId="0" xfId="0" applyNumberFormat="1" applyFont="1"/>
    <xf numFmtId="14" fontId="4" fillId="8" borderId="0" xfId="0" applyNumberFormat="1" applyFont="1" applyFill="1" applyAlignment="1">
      <alignment horizontal="center"/>
    </xf>
    <xf numFmtId="0" fontId="1" fillId="15" borderId="13" xfId="0" applyFont="1" applyFill="1" applyBorder="1" applyAlignment="1">
      <alignment horizontal="center"/>
    </xf>
    <xf numFmtId="0" fontId="6" fillId="15" borderId="13" xfId="0" applyFont="1" applyFill="1" applyBorder="1" applyAlignment="1">
      <alignment horizontal="center" wrapText="1"/>
    </xf>
    <xf numFmtId="0" fontId="4" fillId="0" borderId="2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5" borderId="23" xfId="0" applyFont="1" applyFill="1" applyBorder="1" applyAlignment="1">
      <alignment horizontal="center" wrapText="1"/>
    </xf>
    <xf numFmtId="0" fontId="6" fillId="15" borderId="24" xfId="0" applyFont="1" applyFill="1" applyBorder="1" applyAlignment="1">
      <alignment horizontal="center" wrapText="1"/>
    </xf>
    <xf numFmtId="0" fontId="17" fillId="15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wrapText="1"/>
    </xf>
    <xf numFmtId="14" fontId="4" fillId="8" borderId="26" xfId="0" applyNumberFormat="1" applyFont="1" applyFill="1" applyBorder="1" applyAlignment="1">
      <alignment horizontal="center"/>
    </xf>
    <xf numFmtId="20" fontId="4" fillId="8" borderId="26" xfId="0" applyNumberFormat="1" applyFont="1" applyFill="1" applyBorder="1" applyAlignment="1">
      <alignment horizontal="center"/>
    </xf>
    <xf numFmtId="0" fontId="4" fillId="8" borderId="26" xfId="0" applyFont="1" applyFill="1" applyBorder="1" applyAlignment="1">
      <alignment horizontal="center"/>
    </xf>
    <xf numFmtId="0" fontId="4" fillId="8" borderId="24" xfId="0" applyFont="1" applyFill="1" applyBorder="1" applyAlignment="1">
      <alignment horizontal="center"/>
    </xf>
    <xf numFmtId="171" fontId="1" fillId="8" borderId="26" xfId="0" applyNumberFormat="1" applyFont="1" applyFill="1" applyBorder="1" applyAlignment="1">
      <alignment horizontal="center"/>
    </xf>
    <xf numFmtId="20" fontId="1" fillId="8" borderId="26" xfId="0" applyNumberFormat="1" applyFont="1" applyFill="1" applyBorder="1" applyAlignment="1">
      <alignment horizontal="center"/>
    </xf>
    <xf numFmtId="0" fontId="1" fillId="16" borderId="0" xfId="0" applyFont="1" applyFill="1" applyAlignment="1">
      <alignment horizontal="center"/>
    </xf>
    <xf numFmtId="1" fontId="1" fillId="16" borderId="25" xfId="0" applyNumberFormat="1" applyFont="1" applyFill="1" applyBorder="1" applyAlignment="1">
      <alignment horizontal="center"/>
    </xf>
    <xf numFmtId="1" fontId="1" fillId="16" borderId="0" xfId="0" applyNumberFormat="1" applyFont="1" applyFill="1" applyAlignment="1">
      <alignment horizontal="center"/>
    </xf>
    <xf numFmtId="9" fontId="1" fillId="16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17" borderId="0" xfId="0" applyNumberFormat="1" applyFont="1" applyFill="1" applyAlignment="1">
      <alignment horizontal="center"/>
    </xf>
    <xf numFmtId="14" fontId="4" fillId="18" borderId="24" xfId="0" applyNumberFormat="1" applyFont="1" applyFill="1" applyBorder="1" applyAlignment="1">
      <alignment horizontal="center"/>
    </xf>
    <xf numFmtId="20" fontId="4" fillId="18" borderId="24" xfId="0" applyNumberFormat="1" applyFont="1" applyFill="1" applyBorder="1" applyAlignment="1">
      <alignment horizontal="center"/>
    </xf>
    <xf numFmtId="0" fontId="4" fillId="18" borderId="24" xfId="0" applyFont="1" applyFill="1" applyBorder="1" applyAlignment="1">
      <alignment horizontal="center"/>
    </xf>
    <xf numFmtId="171" fontId="1" fillId="18" borderId="24" xfId="0" applyNumberFormat="1" applyFont="1" applyFill="1" applyBorder="1" applyAlignment="1">
      <alignment horizontal="center"/>
    </xf>
    <xf numFmtId="20" fontId="1" fillId="18" borderId="24" xfId="0" applyNumberFormat="1" applyFont="1" applyFill="1" applyBorder="1" applyAlignment="1">
      <alignment horizontal="center"/>
    </xf>
    <xf numFmtId="0" fontId="1" fillId="18" borderId="0" xfId="0" applyFont="1" applyFill="1" applyAlignment="1">
      <alignment horizontal="center"/>
    </xf>
    <xf numFmtId="0" fontId="4" fillId="0" borderId="13" xfId="0" applyFont="1" applyBorder="1" applyAlignment="1">
      <alignment horizontal="center"/>
    </xf>
    <xf numFmtId="1" fontId="1" fillId="18" borderId="0" xfId="0" applyNumberFormat="1" applyFont="1" applyFill="1" applyAlignment="1">
      <alignment horizontal="center"/>
    </xf>
    <xf numFmtId="14" fontId="4" fillId="8" borderId="24" xfId="0" applyNumberFormat="1" applyFont="1" applyFill="1" applyBorder="1" applyAlignment="1">
      <alignment horizontal="center"/>
    </xf>
    <xf numFmtId="20" fontId="4" fillId="8" borderId="24" xfId="0" applyNumberFormat="1" applyFont="1" applyFill="1" applyBorder="1" applyAlignment="1">
      <alignment horizontal="center"/>
    </xf>
    <xf numFmtId="171" fontId="1" fillId="8" borderId="24" xfId="0" applyNumberFormat="1" applyFont="1" applyFill="1" applyBorder="1" applyAlignment="1">
      <alignment horizontal="center"/>
    </xf>
    <xf numFmtId="20" fontId="1" fillId="8" borderId="24" xfId="0" applyNumberFormat="1" applyFont="1" applyFill="1" applyBorder="1" applyAlignment="1">
      <alignment horizontal="center"/>
    </xf>
    <xf numFmtId="1" fontId="1" fillId="8" borderId="25" xfId="0" applyNumberFormat="1" applyFont="1" applyFill="1" applyBorder="1" applyAlignment="1">
      <alignment horizontal="center"/>
    </xf>
    <xf numFmtId="9" fontId="1" fillId="8" borderId="0" xfId="0" applyNumberFormat="1" applyFont="1" applyFill="1" applyAlignment="1">
      <alignment horizontal="center"/>
    </xf>
    <xf numFmtId="0" fontId="1" fillId="18" borderId="24" xfId="0" applyFont="1" applyFill="1" applyBorder="1"/>
    <xf numFmtId="0" fontId="4" fillId="18" borderId="0" xfId="0" applyFont="1" applyFill="1" applyAlignment="1">
      <alignment horizontal="center"/>
    </xf>
    <xf numFmtId="1" fontId="1" fillId="18" borderId="25" xfId="0" applyNumberFormat="1" applyFont="1" applyFill="1" applyBorder="1" applyAlignment="1">
      <alignment horizontal="center"/>
    </xf>
    <xf numFmtId="9" fontId="1" fillId="18" borderId="0" xfId="0" applyNumberFormat="1" applyFont="1" applyFill="1" applyAlignment="1">
      <alignment horizontal="center"/>
    </xf>
    <xf numFmtId="0" fontId="1" fillId="8" borderId="24" xfId="0" applyFont="1" applyFill="1" applyBorder="1"/>
    <xf numFmtId="0" fontId="6" fillId="8" borderId="0" xfId="0" applyFont="1" applyFill="1" applyAlignment="1">
      <alignment horizontal="center"/>
    </xf>
    <xf numFmtId="0" fontId="4" fillId="18" borderId="2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11" fontId="4" fillId="18" borderId="24" xfId="0" applyNumberFormat="1" applyFont="1" applyFill="1" applyBorder="1" applyAlignment="1">
      <alignment horizontal="center"/>
    </xf>
    <xf numFmtId="0" fontId="6" fillId="4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1" fillId="18" borderId="24" xfId="0" applyFont="1" applyFill="1" applyBorder="1" applyAlignment="1">
      <alignment horizontal="center"/>
    </xf>
    <xf numFmtId="0" fontId="6" fillId="19" borderId="0" xfId="0" applyFont="1" applyFill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0" fontId="1" fillId="8" borderId="24" xfId="0" applyFont="1" applyFill="1" applyBorder="1" applyAlignment="1">
      <alignment horizontal="center"/>
    </xf>
    <xf numFmtId="172" fontId="18" fillId="8" borderId="0" xfId="0" applyNumberFormat="1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14" fontId="4" fillId="18" borderId="0" xfId="0" applyNumberFormat="1" applyFont="1" applyFill="1" applyAlignment="1">
      <alignment horizontal="center"/>
    </xf>
    <xf numFmtId="0" fontId="18" fillId="8" borderId="0" xfId="0" applyFont="1" applyFill="1" applyAlignment="1">
      <alignment horizontal="center" vertical="center"/>
    </xf>
    <xf numFmtId="2" fontId="18" fillId="20" borderId="0" xfId="0" applyNumberFormat="1" applyFont="1" applyFill="1"/>
    <xf numFmtId="0" fontId="18" fillId="20" borderId="0" xfId="0" applyFont="1" applyFill="1"/>
    <xf numFmtId="0" fontId="1" fillId="18" borderId="0" xfId="0" applyFont="1" applyFill="1"/>
    <xf numFmtId="0" fontId="1" fillId="8" borderId="0" xfId="0" applyFont="1" applyFill="1"/>
    <xf numFmtId="167" fontId="18" fillId="20" borderId="0" xfId="0" applyNumberFormat="1" applyFont="1" applyFill="1"/>
    <xf numFmtId="164" fontId="18" fillId="20" borderId="0" xfId="0" applyNumberFormat="1" applyFont="1" applyFill="1"/>
    <xf numFmtId="172" fontId="18" fillId="14" borderId="0" xfId="0" applyNumberFormat="1" applyFont="1" applyFill="1" applyAlignment="1">
      <alignment vertical="center"/>
    </xf>
    <xf numFmtId="0" fontId="18" fillId="14" borderId="0" xfId="0" applyFont="1" applyFill="1" applyAlignment="1">
      <alignment horizontal="center" vertical="center"/>
    </xf>
    <xf numFmtId="20" fontId="4" fillId="8" borderId="0" xfId="0" applyNumberFormat="1" applyFont="1" applyFill="1" applyAlignment="1">
      <alignment horizontal="center"/>
    </xf>
    <xf numFmtId="20" fontId="4" fillId="18" borderId="0" xfId="0" applyNumberFormat="1" applyFont="1" applyFill="1" applyAlignment="1">
      <alignment horizontal="center"/>
    </xf>
    <xf numFmtId="1" fontId="4" fillId="8" borderId="0" xfId="0" applyNumberFormat="1" applyFont="1" applyFill="1" applyAlignment="1">
      <alignment horizontal="center"/>
    </xf>
    <xf numFmtId="172" fontId="18" fillId="14" borderId="0" xfId="0" applyNumberFormat="1" applyFont="1" applyFill="1"/>
    <xf numFmtId="0" fontId="18" fillId="0" borderId="0" xfId="0" applyFont="1" applyAlignment="1">
      <alignment horizontal="center"/>
    </xf>
    <xf numFmtId="0" fontId="18" fillId="14" borderId="0" xfId="0" applyFont="1" applyFill="1" applyAlignment="1">
      <alignment horizontal="center"/>
    </xf>
    <xf numFmtId="2" fontId="18" fillId="14" borderId="0" xfId="0" applyNumberFormat="1" applyFont="1" applyFill="1" applyAlignment="1">
      <alignment horizontal="center"/>
    </xf>
    <xf numFmtId="14" fontId="4" fillId="10" borderId="0" xfId="0" applyNumberFormat="1" applyFont="1" applyFill="1" applyAlignment="1">
      <alignment horizontal="center"/>
    </xf>
    <xf numFmtId="20" fontId="4" fillId="10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0" borderId="24" xfId="0" applyFont="1" applyFill="1" applyBorder="1" applyAlignment="1">
      <alignment horizontal="center"/>
    </xf>
    <xf numFmtId="167" fontId="4" fillId="0" borderId="0" xfId="0" applyNumberFormat="1" applyFont="1"/>
    <xf numFmtId="2" fontId="1" fillId="10" borderId="0" xfId="0" applyNumberFormat="1" applyFont="1" applyFill="1"/>
    <xf numFmtId="2" fontId="1" fillId="8" borderId="0" xfId="0" applyNumberFormat="1" applyFont="1" applyFill="1"/>
    <xf numFmtId="2" fontId="1" fillId="18" borderId="0" xfId="0" applyNumberFormat="1" applyFont="1" applyFill="1"/>
    <xf numFmtId="0" fontId="4" fillId="21" borderId="0" xfId="0" applyFont="1" applyFill="1" applyAlignment="1">
      <alignment horizontal="center"/>
    </xf>
    <xf numFmtId="2" fontId="1" fillId="21" borderId="0" xfId="0" applyNumberFormat="1" applyFont="1" applyFill="1"/>
    <xf numFmtId="0" fontId="1" fillId="21" borderId="0" xfId="0" applyFont="1" applyFill="1"/>
    <xf numFmtId="0" fontId="6" fillId="7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/>
    </xf>
    <xf numFmtId="14" fontId="1" fillId="5" borderId="0" xfId="0" applyNumberFormat="1" applyFont="1" applyFill="1" applyAlignment="1">
      <alignment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22" borderId="0" xfId="0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169" fontId="4" fillId="13" borderId="0" xfId="0" applyNumberFormat="1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169" fontId="4" fillId="8" borderId="0" xfId="0" applyNumberFormat="1" applyFont="1" applyFill="1" applyAlignment="1">
      <alignment horizontal="center" vertical="center"/>
    </xf>
    <xf numFmtId="173" fontId="4" fillId="13" borderId="0" xfId="0" applyNumberFormat="1" applyFont="1" applyFill="1" applyAlignment="1">
      <alignment horizontal="center" vertical="center"/>
    </xf>
    <xf numFmtId="173" fontId="4" fillId="8" borderId="0" xfId="0" applyNumberFormat="1" applyFont="1" applyFill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173" fontId="4" fillId="0" borderId="0" xfId="0" applyNumberFormat="1" applyFont="1" applyAlignment="1">
      <alignment horizontal="center"/>
    </xf>
    <xf numFmtId="169" fontId="4" fillId="0" borderId="28" xfId="0" applyNumberFormat="1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8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/>
    <xf numFmtId="0" fontId="17" fillId="2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3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/>
    <xf numFmtId="0" fontId="2" fillId="0" borderId="6" xfId="0" applyFont="1" applyBorder="1"/>
    <xf numFmtId="0" fontId="2" fillId="0" borderId="9" xfId="0" applyFont="1" applyBorder="1"/>
    <xf numFmtId="0" fontId="6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164" fontId="15" fillId="0" borderId="0" xfId="0" applyNumberFormat="1" applyFont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2" fillId="0" borderId="15" xfId="0" applyFont="1" applyBorder="1"/>
    <xf numFmtId="0" fontId="14" fillId="0" borderId="11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6" fillId="15" borderId="16" xfId="0" applyFont="1" applyFill="1" applyBorder="1" applyAlignment="1">
      <alignment horizontal="center" wrapText="1"/>
    </xf>
    <xf numFmtId="0" fontId="2" fillId="0" borderId="17" xfId="0" applyFont="1" applyBorder="1"/>
    <xf numFmtId="14" fontId="4" fillId="18" borderId="27" xfId="0" applyNumberFormat="1" applyFont="1" applyFill="1" applyBorder="1" applyAlignment="1">
      <alignment horizontal="center" vertical="center"/>
    </xf>
    <xf numFmtId="0" fontId="2" fillId="8" borderId="26" xfId="0" applyFont="1" applyFill="1" applyBorder="1"/>
    <xf numFmtId="20" fontId="4" fillId="18" borderId="27" xfId="0" applyNumberFormat="1" applyFont="1" applyFill="1" applyBorder="1" applyAlignment="1">
      <alignment horizontal="center" vertical="center"/>
    </xf>
    <xf numFmtId="0" fontId="4" fillId="18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6" fillId="0" borderId="25" xfId="0" applyFont="1" applyBorder="1" applyAlignment="1">
      <alignment horizontal="center" wrapText="1"/>
    </xf>
    <xf numFmtId="0" fontId="6" fillId="15" borderId="2" xfId="0" applyFont="1" applyFill="1" applyBorder="1" applyAlignment="1">
      <alignment horizontal="center" wrapText="1"/>
    </xf>
    <xf numFmtId="0" fontId="2" fillId="0" borderId="14" xfId="0" applyFont="1" applyBorder="1"/>
    <xf numFmtId="0" fontId="6" fillId="15" borderId="2" xfId="0" applyFont="1" applyFill="1" applyBorder="1" applyAlignment="1">
      <alignment horizontal="center" vertical="center" wrapText="1"/>
    </xf>
    <xf numFmtId="0" fontId="6" fillId="15" borderId="22" xfId="0" applyFont="1" applyFill="1" applyBorder="1" applyAlignment="1">
      <alignment horizontal="center" wrapText="1"/>
    </xf>
    <xf numFmtId="0" fontId="2" fillId="0" borderId="22" xfId="0" applyFont="1" applyBorder="1"/>
    <xf numFmtId="0" fontId="2" fillId="0" borderId="23" xfId="0" applyFont="1" applyBorder="1"/>
    <xf numFmtId="14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16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BC34A"/>
          <bgColor rgb="FF8BC34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75">
    <tableStyle name="Operação_CSTR-style" pivot="0" count="4" xr9:uid="{00000000-0011-0000-FFFF-FFFF00000000}">
      <tableStyleElement type="wholeTable" size="0" dxfId="162"/>
      <tableStyleElement type="headerRow" dxfId="161"/>
      <tableStyleElement type="firstRowStripe" dxfId="160"/>
      <tableStyleElement type="secondRowStripe" dxfId="159"/>
    </tableStyle>
    <tableStyle name="Resíduos recebidos-style" pivot="0" count="2" xr9:uid="{00000000-0011-0000-FFFF-FFFF01000000}">
      <tableStyleElement type="firstRowStripe" dxfId="158"/>
      <tableStyleElement type="secondRowStripe" dxfId="157"/>
    </tableStyle>
    <tableStyle name="Ensaios_Lab-style" pivot="0" count="4" xr9:uid="{00000000-0011-0000-FFFF-FFFF02000000}">
      <tableStyleElement type="wholeTable" size="0" dxfId="156"/>
      <tableStyleElement type="headerRow" dxfId="155"/>
      <tableStyleElement type="firstRowStripe" dxfId="154"/>
      <tableStyleElement type="secondRowStripe" dxfId="153"/>
    </tableStyle>
    <tableStyle name="Ensaios_Lab-style 2" pivot="0" count="2" xr9:uid="{00000000-0011-0000-FFFF-FFFF03000000}">
      <tableStyleElement type="firstRowStripe" dxfId="152"/>
      <tableStyleElement type="secondRowStripe" dxfId="151"/>
    </tableStyle>
    <tableStyle name="Ensaios_Lab-style 3" pivot="0" count="2" xr9:uid="{00000000-0011-0000-FFFF-FFFF04000000}">
      <tableStyleElement type="firstRowStripe" dxfId="150"/>
      <tableStyleElement type="secondRowStripe" dxfId="149"/>
    </tableStyle>
    <tableStyle name="TESTE IRON X-style" pivot="0" count="3" xr9:uid="{00000000-0011-0000-FFFF-FFFF05000000}">
      <tableStyleElement type="headerRow" dxfId="148"/>
      <tableStyleElement type="firstRowStripe" dxfId="147"/>
      <tableStyleElement type="secondRowStripe" dxfId="146"/>
    </tableStyle>
    <tableStyle name="TESTE IRON X-style 2" pivot="0" count="4" xr9:uid="{00000000-0011-0000-FFFF-FFFF06000000}">
      <tableStyleElement type="wholeTable" size="0" dxfId="145"/>
      <tableStyleElement type="headerRow" dxfId="144"/>
      <tableStyleElement type="firstRowStripe" dxfId="143"/>
      <tableStyleElement type="secondRowStripe" dxfId="142"/>
    </tableStyle>
    <tableStyle name="Compilação para Relatorio 12025-style" pivot="0" count="2" xr9:uid="{00000000-0011-0000-FFFF-FFFF07000000}">
      <tableStyleElement type="firstRowStripe" dxfId="141"/>
      <tableStyleElement type="secondRowStripe" dxfId="140"/>
    </tableStyle>
    <tableStyle name="Compilação para Relatorio 12025-style 2" pivot="0" count="2" xr9:uid="{00000000-0011-0000-FFFF-FFFF08000000}">
      <tableStyleElement type="firstRowStripe" dxfId="139"/>
      <tableStyleElement type="secondRowStripe" dxfId="138"/>
    </tableStyle>
    <tableStyle name="Compilação para Relatorio 12025-style 3" pivot="0" count="2" xr9:uid="{00000000-0011-0000-FFFF-FFFF09000000}">
      <tableStyleElement type="firstRowStripe" dxfId="137"/>
      <tableStyleElement type="secondRowStripe" dxfId="136"/>
    </tableStyle>
    <tableStyle name="Compilação para Relatorio 12025-style 4" pivot="0" count="2" xr9:uid="{00000000-0011-0000-FFFF-FFFF0A000000}">
      <tableStyleElement type="firstRowStripe" dxfId="135"/>
      <tableStyleElement type="secondRowStripe" dxfId="134"/>
    </tableStyle>
    <tableStyle name="Compilação para Relatorio 12025-style 5" pivot="0" count="2" xr9:uid="{00000000-0011-0000-FFFF-FFFF0B000000}">
      <tableStyleElement type="firstRowStripe" dxfId="133"/>
      <tableStyleElement type="secondRowStripe" dxfId="132"/>
    </tableStyle>
    <tableStyle name="Compilação para Relatorio 12025-style 6" pivot="0" count="2" xr9:uid="{00000000-0011-0000-FFFF-FFFF0C000000}">
      <tableStyleElement type="firstRowStripe" dxfId="131"/>
      <tableStyleElement type="secondRowStripe" dxfId="130"/>
    </tableStyle>
    <tableStyle name="Compilação para Relatorio 12025-style 7" pivot="0" count="2" xr9:uid="{00000000-0011-0000-FFFF-FFFF0D000000}">
      <tableStyleElement type="firstRowStripe" dxfId="129"/>
      <tableStyleElement type="secondRowStripe" dxfId="128"/>
    </tableStyle>
    <tableStyle name="Compilação para Relatorio 12025-style 8" pivot="0" count="2" xr9:uid="{00000000-0011-0000-FFFF-FFFF0E000000}">
      <tableStyleElement type="firstRowStripe" dxfId="127"/>
      <tableStyleElement type="secondRowStripe" dxfId="126"/>
    </tableStyle>
    <tableStyle name="Compilação para Relatorio 12025-style 9" pivot="0" count="2" xr9:uid="{00000000-0011-0000-FFFF-FFFF0F000000}">
      <tableStyleElement type="firstRowStripe" dxfId="125"/>
      <tableStyleElement type="secondRowStripe" dxfId="124"/>
    </tableStyle>
    <tableStyle name="Compilação para Relatorio 12025-style 10" pivot="0" count="2" xr9:uid="{00000000-0011-0000-FFFF-FFFF10000000}">
      <tableStyleElement type="firstRowStripe" dxfId="123"/>
      <tableStyleElement type="secondRowStripe" dxfId="122"/>
    </tableStyle>
    <tableStyle name="Abastecimento_leves-style" pivot="0" count="4" xr9:uid="{00000000-0011-0000-FFFF-FFFF11000000}">
      <tableStyleElement type="wholeTable" size="0" dxfId="121"/>
      <tableStyleElement type="headerRow" dxfId="120"/>
      <tableStyleElement type="firstRowStripe" dxfId="119"/>
      <tableStyleElement type="secondRowStripe" dxfId="118"/>
    </tableStyle>
    <tableStyle name="Abastecimento_leves-style 2" pivot="0" count="2" xr9:uid="{00000000-0011-0000-FFFF-FFFF12000000}">
      <tableStyleElement type="firstRowStripe" dxfId="117"/>
      <tableStyleElement type="secondRowStripe" dxfId="116"/>
    </tableStyle>
    <tableStyle name="Abastecimento_leves-style 3" pivot="0" count="2" xr9:uid="{00000000-0011-0000-FFFF-FFFF13000000}">
      <tableStyleElement type="firstRowStripe" dxfId="115"/>
      <tableStyleElement type="secondRowStripe" dxfId="114"/>
    </tableStyle>
    <tableStyle name="Abastecimento_pesados-style" pivot="0" count="4" xr9:uid="{00000000-0011-0000-FFFF-FFFF14000000}">
      <tableStyleElement type="wholeTable" size="0" dxfId="113"/>
      <tableStyleElement type="headerRow" dxfId="112"/>
      <tableStyleElement type="firstRowStripe" dxfId="111"/>
      <tableStyleElement type="secondRowStripe" dxfId="110"/>
    </tableStyle>
    <tableStyle name="Cálculo Alimentação-style" pivot="0" count="3" xr9:uid="{00000000-0011-0000-FFFF-FFFF15000000}">
      <tableStyleElement type="headerRow" dxfId="109"/>
      <tableStyleElement type="firstRowStripe" dxfId="108"/>
      <tableStyleElement type="secondRowStripe" dxfId="107"/>
    </tableStyle>
    <tableStyle name="Cálculo Alimentação-style 2" pivot="0" count="3" xr9:uid="{00000000-0011-0000-FFFF-FFFF16000000}">
      <tableStyleElement type="headerRow" dxfId="106"/>
      <tableStyleElement type="firstRowStripe" dxfId="105"/>
      <tableStyleElement type="secondRowStripe" dxfId="104"/>
    </tableStyle>
    <tableStyle name="Invisible" pivot="0" table="0" count="0" xr9:uid="{03C0BB3B-2650-4A1C-BF89-AAB42207E4F3}"/>
    <tableStyle name="Relatório-style" pivot="0" count="2" xr9:uid="{00000000-0011-0000-FFFF-FFFF17000000}">
      <tableStyleElement type="firstRowStripe" dxfId="103"/>
      <tableStyleElement type="secondRowStripe" dxfId="102"/>
    </tableStyle>
    <tableStyle name="Relatório-style 2" pivot="0" count="2" xr9:uid="{00000000-0011-0000-FFFF-FFFF18000000}">
      <tableStyleElement type="firstRowStripe" dxfId="101"/>
      <tableStyleElement type="secondRowStripe" dxfId="100"/>
    </tableStyle>
    <tableStyle name="Relatório-style 3" pivot="0" count="2" xr9:uid="{00000000-0011-0000-FFFF-FFFF19000000}">
      <tableStyleElement type="firstRowStripe" dxfId="99"/>
      <tableStyleElement type="secondRowStripe" dxfId="98"/>
    </tableStyle>
    <tableStyle name="Relatório-style 4" pivot="0" count="3" xr9:uid="{00000000-0011-0000-FFFF-FFFF1A000000}">
      <tableStyleElement type="headerRow" dxfId="97"/>
      <tableStyleElement type="firstRowStripe" dxfId="96"/>
      <tableStyleElement type="secondRowStripe" dxfId="95"/>
    </tableStyle>
    <tableStyle name="Relatório-style 5" pivot="0" count="3" xr9:uid="{00000000-0011-0000-FFFF-FFFF1B000000}">
      <tableStyleElement type="headerRow" dxfId="94"/>
      <tableStyleElement type="firstRowStripe" dxfId="93"/>
      <tableStyleElement type="secondRowStripe" dxfId="92"/>
    </tableStyle>
    <tableStyle name="Relatório-style 6" pivot="0" count="2" xr9:uid="{00000000-0011-0000-FFFF-FFFF1C000000}">
      <tableStyleElement type="firstRowStripe" dxfId="91"/>
      <tableStyleElement type="secondRowStripe" dxfId="90"/>
    </tableStyle>
    <tableStyle name="Relatório-style 7" pivot="0" count="2" xr9:uid="{00000000-0011-0000-FFFF-FFFF1D000000}">
      <tableStyleElement type="firstRowStripe" dxfId="89"/>
      <tableStyleElement type="secondRowStripe" dxfId="88"/>
    </tableStyle>
    <tableStyle name="Relatório-style 8" pivot="0" count="2" xr9:uid="{00000000-0011-0000-FFFF-FFFF1E000000}">
      <tableStyleElement type="firstRowStripe" dxfId="87"/>
      <tableStyleElement type="secondRowStripe" dxfId="86"/>
    </tableStyle>
    <tableStyle name="Relatório-style 9" pivot="0" count="2" xr9:uid="{00000000-0011-0000-FFFF-FFFF1F000000}">
      <tableStyleElement type="firstRowStripe" dxfId="85"/>
      <tableStyleElement type="secondRowStripe" dxfId="84"/>
    </tableStyle>
    <tableStyle name="Relatório-style 10" pivot="0" count="2" xr9:uid="{00000000-0011-0000-FFFF-FFFF20000000}">
      <tableStyleElement type="firstRowStripe" dxfId="83"/>
      <tableStyleElement type="secondRowStripe" dxfId="82"/>
    </tableStyle>
    <tableStyle name="Relatório-style 11" pivot="0" count="2" xr9:uid="{00000000-0011-0000-FFFF-FFFF21000000}">
      <tableStyleElement type="firstRowStripe" dxfId="81"/>
      <tableStyleElement type="secondRowStripe" dxfId="80"/>
    </tableStyle>
    <tableStyle name="Relatório-style 12" pivot="0" count="2" xr9:uid="{00000000-0011-0000-FFFF-FFFF22000000}">
      <tableStyleElement type="firstRowStripe" dxfId="79"/>
      <tableStyleElement type="secondRowStripe" dxfId="78"/>
    </tableStyle>
    <tableStyle name="Relatório-style 13" pivot="0" count="2" xr9:uid="{00000000-0011-0000-FFFF-FFFF23000000}">
      <tableStyleElement type="firstRowStripe" dxfId="77"/>
      <tableStyleElement type="secondRowStripe" dxfId="76"/>
    </tableStyle>
    <tableStyle name="Relatório-style 14" pivot="0" count="2" xr9:uid="{00000000-0011-0000-FFFF-FFFF24000000}">
      <tableStyleElement type="firstRowStripe" dxfId="75"/>
      <tableStyleElement type="secondRowStripe" dxfId="74"/>
    </tableStyle>
    <tableStyle name="Relatório-style 15" pivot="0" count="2" xr9:uid="{00000000-0011-0000-FFFF-FFFF25000000}">
      <tableStyleElement type="firstRowStripe" dxfId="73"/>
      <tableStyleElement type="secondRowStripe" dxfId="72"/>
    </tableStyle>
    <tableStyle name="Relatório-style 16" pivot="0" count="2" xr9:uid="{00000000-0011-0000-FFFF-FFFF26000000}">
      <tableStyleElement type="firstRowStripe" dxfId="71"/>
      <tableStyleElement type="secondRowStripe" dxfId="70"/>
    </tableStyle>
    <tableStyle name="Relatório-style 17" pivot="0" count="2" xr9:uid="{00000000-0011-0000-FFFF-FFFF27000000}">
      <tableStyleElement type="firstRowStripe" dxfId="69"/>
      <tableStyleElement type="secondRowStripe" dxfId="68"/>
    </tableStyle>
    <tableStyle name="Relatório-style 18" pivot="0" count="2" xr9:uid="{00000000-0011-0000-FFFF-FFFF28000000}">
      <tableStyleElement type="firstRowStripe" dxfId="67"/>
      <tableStyleElement type="secondRowStripe" dxfId="66"/>
    </tableStyle>
    <tableStyle name="Relatório-style 19" pivot="0" count="2" xr9:uid="{00000000-0011-0000-FFFF-FFFF29000000}">
      <tableStyleElement type="firstRowStripe" dxfId="65"/>
      <tableStyleElement type="secondRowStripe" dxfId="64"/>
    </tableStyle>
    <tableStyle name="Relatório-style 20" pivot="0" count="2" xr9:uid="{00000000-0011-0000-FFFF-FFFF2A000000}">
      <tableStyleElement type="firstRowStripe" dxfId="63"/>
      <tableStyleElement type="secondRowStripe" dxfId="62"/>
    </tableStyle>
    <tableStyle name="Relatório-style 21" pivot="0" count="2" xr9:uid="{00000000-0011-0000-FFFF-FFFF2B000000}">
      <tableStyleElement type="firstRowStripe" dxfId="61"/>
      <tableStyleElement type="secondRowStripe" dxfId="60"/>
    </tableStyle>
    <tableStyle name="Relatório-style 22" pivot="0" count="2" xr9:uid="{00000000-0011-0000-FFFF-FFFF2C000000}">
      <tableStyleElement type="firstRowStripe" dxfId="59"/>
      <tableStyleElement type="secondRowStripe" dxfId="58"/>
    </tableStyle>
    <tableStyle name="Relatório-style 23" pivot="0" count="2" xr9:uid="{00000000-0011-0000-FFFF-FFFF2D000000}">
      <tableStyleElement type="firstRowStripe" dxfId="57"/>
      <tableStyleElement type="secondRowStripe" dxfId="56"/>
    </tableStyle>
    <tableStyle name="Relatório-style 24" pivot="0" count="2" xr9:uid="{00000000-0011-0000-FFFF-FFFF2E000000}">
      <tableStyleElement type="firstRowStripe" dxfId="55"/>
      <tableStyleElement type="secondRowStripe" dxfId="54"/>
    </tableStyle>
    <tableStyle name="Relatório-style 25" pivot="0" count="2" xr9:uid="{00000000-0011-0000-FFFF-FFFF2F000000}">
      <tableStyleElement type="firstRowStripe" dxfId="53"/>
      <tableStyleElement type="secondRowStripe" dxfId="52"/>
    </tableStyle>
    <tableStyle name="Relatório-style 26" pivot="0" count="2" xr9:uid="{00000000-0011-0000-FFFF-FFFF30000000}">
      <tableStyleElement type="firstRowStripe" dxfId="51"/>
      <tableStyleElement type="secondRowStripe" dxfId="50"/>
    </tableStyle>
    <tableStyle name="Relatório-style 27" pivot="0" count="2" xr9:uid="{00000000-0011-0000-FFFF-FFFF31000000}">
      <tableStyleElement type="firstRowStripe" dxfId="49"/>
      <tableStyleElement type="secondRowStripe" dxfId="48"/>
    </tableStyle>
    <tableStyle name="Relatório-style 28" pivot="0" count="2" xr9:uid="{00000000-0011-0000-FFFF-FFFF32000000}">
      <tableStyleElement type="firstRowStripe" dxfId="47"/>
      <tableStyleElement type="secondRowStripe" dxfId="46"/>
    </tableStyle>
    <tableStyle name="Relatório-style 29" pivot="0" count="2" xr9:uid="{00000000-0011-0000-FFFF-FFFF33000000}">
      <tableStyleElement type="firstRowStripe" dxfId="45"/>
      <tableStyleElement type="secondRowStripe" dxfId="44"/>
    </tableStyle>
    <tableStyle name="Relatório-style 30" pivot="0" count="2" xr9:uid="{00000000-0011-0000-FFFF-FFFF34000000}">
      <tableStyleElement type="firstRowStripe" dxfId="43"/>
      <tableStyleElement type="secondRowStripe" dxfId="42"/>
    </tableStyle>
    <tableStyle name="Relatório-style 31" pivot="0" count="2" xr9:uid="{00000000-0011-0000-FFFF-FFFF35000000}">
      <tableStyleElement type="firstRowStripe" dxfId="41"/>
      <tableStyleElement type="secondRowStripe" dxfId="40"/>
    </tableStyle>
    <tableStyle name="Relatório-style 32" pivot="0" count="2" xr9:uid="{00000000-0011-0000-FFFF-FFFF36000000}">
      <tableStyleElement type="firstRowStripe" dxfId="39"/>
      <tableStyleElement type="secondRowStripe" dxfId="38"/>
    </tableStyle>
    <tableStyle name="Relatório-style 33" pivot="0" count="2" xr9:uid="{00000000-0011-0000-FFFF-FFFF37000000}">
      <tableStyleElement type="firstRowStripe" dxfId="37"/>
      <tableStyleElement type="secondRowStripe" dxfId="36"/>
    </tableStyle>
    <tableStyle name="Relatório-style 34" pivot="0" count="2" xr9:uid="{00000000-0011-0000-FFFF-FFFF38000000}">
      <tableStyleElement type="firstRowStripe" dxfId="35"/>
      <tableStyleElement type="secondRowStripe" dxfId="34"/>
    </tableStyle>
    <tableStyle name="Relatório-style 35" pivot="0" count="2" xr9:uid="{00000000-0011-0000-FFFF-FFFF39000000}">
      <tableStyleElement type="firstRowStripe" dxfId="33"/>
      <tableStyleElement type="secondRowStripe" dxfId="32"/>
    </tableStyle>
    <tableStyle name="Relatório-style 36" pivot="0" count="2" xr9:uid="{00000000-0011-0000-FFFF-FFFF3A000000}">
      <tableStyleElement type="firstRowStripe" dxfId="31"/>
      <tableStyleElement type="secondRowStripe" dxfId="30"/>
    </tableStyle>
    <tableStyle name="Relatório-style 37" pivot="0" count="2" xr9:uid="{00000000-0011-0000-FFFF-FFFF3B000000}">
      <tableStyleElement type="firstRowStripe" dxfId="29"/>
      <tableStyleElement type="secondRowStripe" dxfId="28"/>
    </tableStyle>
    <tableStyle name="Relatório-style 38" pivot="0" count="2" xr9:uid="{00000000-0011-0000-FFFF-FFFF3C000000}">
      <tableStyleElement type="firstRowStripe" dxfId="27"/>
      <tableStyleElement type="secondRowStripe" dxfId="26"/>
    </tableStyle>
    <tableStyle name="Relatório-style 39" pivot="0" count="2" xr9:uid="{00000000-0011-0000-FFFF-FFFF3D000000}">
      <tableStyleElement type="firstRowStripe" dxfId="25"/>
      <tableStyleElement type="secondRowStripe" dxfId="24"/>
    </tableStyle>
    <tableStyle name="Relatório-style 40" pivot="0" count="2" xr9:uid="{00000000-0011-0000-FFFF-FFFF3E000000}">
      <tableStyleElement type="firstRowStripe" dxfId="23"/>
      <tableStyleElement type="secondRowStripe" dxfId="22"/>
    </tableStyle>
    <tableStyle name="Relatório-style 41" pivot="0" count="2" xr9:uid="{00000000-0011-0000-FFFF-FFFF3F000000}">
      <tableStyleElement type="firstRowStripe" dxfId="21"/>
      <tableStyleElement type="secondRowStripe" dxfId="20"/>
    </tableStyle>
    <tableStyle name="Relatório-style 42" pivot="0" count="2" xr9:uid="{00000000-0011-0000-FFFF-FFFF40000000}">
      <tableStyleElement type="firstRowStripe" dxfId="19"/>
      <tableStyleElement type="secondRowStripe" dxfId="18"/>
    </tableStyle>
    <tableStyle name="Relatório-style 43" pivot="0" count="2" xr9:uid="{00000000-0011-0000-FFFF-FFFF41000000}">
      <tableStyleElement type="firstRowStripe" dxfId="17"/>
      <tableStyleElement type="secondRowStripe" dxfId="16"/>
    </tableStyle>
    <tableStyle name="Relatório-style 44" pivot="0" count="2" xr9:uid="{00000000-0011-0000-FFFF-FFFF42000000}">
      <tableStyleElement type="firstRowStripe" dxfId="15"/>
      <tableStyleElement type="secondRowStripe" dxfId="14"/>
    </tableStyle>
    <tableStyle name="Relatório-style 45" pivot="0" count="2" xr9:uid="{00000000-0011-0000-FFFF-FFFF43000000}">
      <tableStyleElement type="firstRowStripe" dxfId="13"/>
      <tableStyleElement type="secondRowStripe" dxfId="12"/>
    </tableStyle>
    <tableStyle name="Relatório-style 46" pivot="0" count="2" xr9:uid="{00000000-0011-0000-FFFF-FFFF44000000}">
      <tableStyleElement type="firstRowStripe" dxfId="11"/>
      <tableStyleElement type="secondRowStripe" dxfId="10"/>
    </tableStyle>
    <tableStyle name="Relatório-style 47" pivot="0" count="2" xr9:uid="{00000000-0011-0000-FFFF-FFFF45000000}">
      <tableStyleElement type="firstRowStripe" dxfId="9"/>
      <tableStyleElement type="secondRowStripe" dxfId="8"/>
    </tableStyle>
    <tableStyle name="Relatório-style 48" pivot="0" count="2" xr9:uid="{00000000-0011-0000-FFFF-FFFF46000000}">
      <tableStyleElement type="firstRowStripe" dxfId="7"/>
      <tableStyleElement type="secondRowStripe" dxfId="6"/>
    </tableStyle>
    <tableStyle name="Relatório-style 49" pivot="0" count="2" xr9:uid="{00000000-0011-0000-FFFF-FFFF47000000}">
      <tableStyleElement type="firstRowStripe" dxfId="5"/>
      <tableStyleElement type="secondRowStripe" dxfId="4"/>
    </tableStyle>
    <tableStyle name="Relatório-style 50" pivot="0" count="2" xr9:uid="{00000000-0011-0000-FFFF-FFFF48000000}">
      <tableStyleElement type="firstRowStripe" dxfId="3"/>
      <tableStyleElement type="secondRowStripe" dxfId="2"/>
    </tableStyle>
    <tableStyle name="Relatório-style 51" pivot="0" count="2" xr9:uid="{00000000-0011-0000-FFFF-FFFF49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lang="pt-BR" b="1">
                <a:solidFill>
                  <a:srgbClr val="757575"/>
                </a:solidFill>
                <a:latin typeface="+mn-lt"/>
              </a:rPr>
              <a:t>Monitoramento Fos/Tac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Fos/Tac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Ensaios_Lab!$B$3:$B$76</c:f>
              <c:numCache>
                <c:formatCode>m/d/yyyy</c:formatCode>
                <c:ptCount val="74"/>
                <c:pt idx="0">
                  <c:v>46030</c:v>
                </c:pt>
                <c:pt idx="1">
                  <c:v>46036</c:v>
                </c:pt>
                <c:pt idx="2">
                  <c:v>46043</c:v>
                </c:pt>
                <c:pt idx="3">
                  <c:v>46057</c:v>
                </c:pt>
                <c:pt idx="4">
                  <c:v>46064</c:v>
                </c:pt>
                <c:pt idx="5">
                  <c:v>46078</c:v>
                </c:pt>
                <c:pt idx="6">
                  <c:v>46078</c:v>
                </c:pt>
                <c:pt idx="7">
                  <c:v>46078</c:v>
                </c:pt>
                <c:pt idx="8">
                  <c:v>46078</c:v>
                </c:pt>
                <c:pt idx="9">
                  <c:v>46085</c:v>
                </c:pt>
                <c:pt idx="10">
                  <c:v>46092</c:v>
                </c:pt>
                <c:pt idx="11">
                  <c:v>46099</c:v>
                </c:pt>
                <c:pt idx="12">
                  <c:v>46106</c:v>
                </c:pt>
                <c:pt idx="13">
                  <c:v>46114</c:v>
                </c:pt>
                <c:pt idx="14">
                  <c:v>46120</c:v>
                </c:pt>
                <c:pt idx="15">
                  <c:v>46120</c:v>
                </c:pt>
                <c:pt idx="16">
                  <c:v>46120</c:v>
                </c:pt>
                <c:pt idx="17">
                  <c:v>46120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46149</c:v>
                </c:pt>
                <c:pt idx="22">
                  <c:v>46149</c:v>
                </c:pt>
                <c:pt idx="23">
                  <c:v>46149</c:v>
                </c:pt>
                <c:pt idx="24">
                  <c:v>46149</c:v>
                </c:pt>
                <c:pt idx="25">
                  <c:v>46155</c:v>
                </c:pt>
                <c:pt idx="26">
                  <c:v>46164</c:v>
                </c:pt>
                <c:pt idx="27">
                  <c:v>46176</c:v>
                </c:pt>
                <c:pt idx="28">
                  <c:v>46190</c:v>
                </c:pt>
                <c:pt idx="29">
                  <c:v>46198</c:v>
                </c:pt>
                <c:pt idx="30">
                  <c:v>46198</c:v>
                </c:pt>
                <c:pt idx="31">
                  <c:v>46198</c:v>
                </c:pt>
                <c:pt idx="32">
                  <c:v>46198</c:v>
                </c:pt>
                <c:pt idx="33">
                  <c:v>46205</c:v>
                </c:pt>
                <c:pt idx="34">
                  <c:v>46206</c:v>
                </c:pt>
                <c:pt idx="35">
                  <c:v>46211</c:v>
                </c:pt>
                <c:pt idx="36">
                  <c:v>46219</c:v>
                </c:pt>
                <c:pt idx="37">
                  <c:v>46219</c:v>
                </c:pt>
                <c:pt idx="38">
                  <c:v>46219</c:v>
                </c:pt>
                <c:pt idx="39">
                  <c:v>46219</c:v>
                </c:pt>
                <c:pt idx="40">
                  <c:v>46219</c:v>
                </c:pt>
                <c:pt idx="41">
                  <c:v>46225</c:v>
                </c:pt>
                <c:pt idx="42">
                  <c:v>46233</c:v>
                </c:pt>
                <c:pt idx="43">
                  <c:v>46246</c:v>
                </c:pt>
                <c:pt idx="44">
                  <c:v>46265</c:v>
                </c:pt>
                <c:pt idx="45">
                  <c:v>46265</c:v>
                </c:pt>
                <c:pt idx="46">
                  <c:v>46265</c:v>
                </c:pt>
                <c:pt idx="47">
                  <c:v>46265</c:v>
                </c:pt>
                <c:pt idx="48">
                  <c:v>46260</c:v>
                </c:pt>
                <c:pt idx="49">
                  <c:v>46267</c:v>
                </c:pt>
                <c:pt idx="50">
                  <c:v>46274</c:v>
                </c:pt>
                <c:pt idx="51">
                  <c:v>46281</c:v>
                </c:pt>
                <c:pt idx="52">
                  <c:v>46288</c:v>
                </c:pt>
                <c:pt idx="53">
                  <c:v>46295</c:v>
                </c:pt>
              </c:numCache>
            </c:numRef>
          </c:xVal>
          <c:yVal>
            <c:numRef>
              <c:f>Ensaios_Lab!$I$3:$I$76</c:f>
              <c:numCache>
                <c:formatCode>0.00</c:formatCode>
                <c:ptCount val="74"/>
                <c:pt idx="0">
                  <c:v>0.17</c:v>
                </c:pt>
                <c:pt idx="1">
                  <c:v>0.23</c:v>
                </c:pt>
                <c:pt idx="2">
                  <c:v>0.22</c:v>
                </c:pt>
                <c:pt idx="3">
                  <c:v>0.17</c:v>
                </c:pt>
                <c:pt idx="4">
                  <c:v>0.15</c:v>
                </c:pt>
                <c:pt idx="8">
                  <c:v>0.18</c:v>
                </c:pt>
                <c:pt idx="9">
                  <c:v>0.19</c:v>
                </c:pt>
                <c:pt idx="10">
                  <c:v>0.23</c:v>
                </c:pt>
                <c:pt idx="11">
                  <c:v>0.2</c:v>
                </c:pt>
                <c:pt idx="12">
                  <c:v>0.18397887323943662</c:v>
                </c:pt>
                <c:pt idx="13">
                  <c:v>0.15</c:v>
                </c:pt>
                <c:pt idx="17">
                  <c:v>0.21</c:v>
                </c:pt>
                <c:pt idx="19">
                  <c:v>0.21</c:v>
                </c:pt>
                <c:pt idx="20">
                  <c:v>0.2</c:v>
                </c:pt>
                <c:pt idx="24">
                  <c:v>0.22</c:v>
                </c:pt>
                <c:pt idx="25">
                  <c:v>0.25</c:v>
                </c:pt>
                <c:pt idx="26">
                  <c:v>0.3</c:v>
                </c:pt>
                <c:pt idx="27">
                  <c:v>0.28684922244759975</c:v>
                </c:pt>
                <c:pt idx="28">
                  <c:v>0.18</c:v>
                </c:pt>
                <c:pt idx="32">
                  <c:v>0.21</c:v>
                </c:pt>
                <c:pt idx="33">
                  <c:v>0.16</c:v>
                </c:pt>
                <c:pt idx="34">
                  <c:v>0.21</c:v>
                </c:pt>
                <c:pt idx="35">
                  <c:v>0.2</c:v>
                </c:pt>
                <c:pt idx="39">
                  <c:v>0.18</c:v>
                </c:pt>
                <c:pt idx="41">
                  <c:v>0.24</c:v>
                </c:pt>
                <c:pt idx="42">
                  <c:v>0.22</c:v>
                </c:pt>
                <c:pt idx="43">
                  <c:v>0.16</c:v>
                </c:pt>
                <c:pt idx="47">
                  <c:v>0.22</c:v>
                </c:pt>
                <c:pt idx="49">
                  <c:v>0.25</c:v>
                </c:pt>
                <c:pt idx="50">
                  <c:v>0.24</c:v>
                </c:pt>
                <c:pt idx="51">
                  <c:v>0.27</c:v>
                </c:pt>
                <c:pt idx="52">
                  <c:v>0.28000000000000003</c:v>
                </c:pt>
                <c:pt idx="53">
                  <c:v>0.23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173-4956-97FB-4BD17D7B7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682195"/>
        <c:axId val="693500074"/>
      </c:scatterChart>
      <c:valAx>
        <c:axId val="4086821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Data</a:t>
                </a:r>
              </a:p>
            </c:rich>
          </c:tx>
          <c:overlay val="0"/>
        </c:title>
        <c:numFmt formatCode="m/d/yyyy" sourceLinked="1"/>
        <c:majorTickMark val="none"/>
        <c:minorTickMark val="none"/>
        <c:tickLblPos val="nextTo"/>
        <c:spPr>
          <a:ln>
            <a:noFill/>
          </a:ln>
        </c:spPr>
        <c:txPr>
          <a:bodyPr rot="-54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693500074"/>
        <c:crosses val="autoZero"/>
        <c:crossBetween val="midCat"/>
      </c:valAx>
      <c:valAx>
        <c:axId val="693500074"/>
        <c:scaling>
          <c:orientation val="minMax"/>
          <c:max val="0.9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Fos/Tac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408682195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6165778650929542"/>
          <c:y val="0.1197632058287796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Fos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Ensaios_Lab!$B$2:$B$76</c:f>
              <c:numCache>
                <c:formatCode>m/d/yyyy</c:formatCode>
                <c:ptCount val="75"/>
                <c:pt idx="0">
                  <c:v>46024</c:v>
                </c:pt>
                <c:pt idx="1">
                  <c:v>46030</c:v>
                </c:pt>
                <c:pt idx="2">
                  <c:v>46036</c:v>
                </c:pt>
                <c:pt idx="3">
                  <c:v>46043</c:v>
                </c:pt>
                <c:pt idx="4">
                  <c:v>46057</c:v>
                </c:pt>
                <c:pt idx="5">
                  <c:v>46064</c:v>
                </c:pt>
                <c:pt idx="6">
                  <c:v>46078</c:v>
                </c:pt>
                <c:pt idx="7">
                  <c:v>46078</c:v>
                </c:pt>
                <c:pt idx="8">
                  <c:v>46078</c:v>
                </c:pt>
                <c:pt idx="9">
                  <c:v>46078</c:v>
                </c:pt>
                <c:pt idx="10">
                  <c:v>46085</c:v>
                </c:pt>
                <c:pt idx="11">
                  <c:v>46092</c:v>
                </c:pt>
                <c:pt idx="12">
                  <c:v>46099</c:v>
                </c:pt>
                <c:pt idx="13">
                  <c:v>46106</c:v>
                </c:pt>
                <c:pt idx="14">
                  <c:v>46114</c:v>
                </c:pt>
                <c:pt idx="15">
                  <c:v>46120</c:v>
                </c:pt>
                <c:pt idx="16">
                  <c:v>46120</c:v>
                </c:pt>
                <c:pt idx="17">
                  <c:v>46120</c:v>
                </c:pt>
                <c:pt idx="18">
                  <c:v>46120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46149</c:v>
                </c:pt>
                <c:pt idx="23">
                  <c:v>46149</c:v>
                </c:pt>
                <c:pt idx="24">
                  <c:v>46149</c:v>
                </c:pt>
                <c:pt idx="25">
                  <c:v>46149</c:v>
                </c:pt>
                <c:pt idx="26">
                  <c:v>46155</c:v>
                </c:pt>
                <c:pt idx="27">
                  <c:v>46164</c:v>
                </c:pt>
                <c:pt idx="28">
                  <c:v>46176</c:v>
                </c:pt>
                <c:pt idx="29">
                  <c:v>46190</c:v>
                </c:pt>
                <c:pt idx="30">
                  <c:v>46198</c:v>
                </c:pt>
                <c:pt idx="31">
                  <c:v>46198</c:v>
                </c:pt>
                <c:pt idx="32">
                  <c:v>46198</c:v>
                </c:pt>
                <c:pt idx="33">
                  <c:v>46198</c:v>
                </c:pt>
                <c:pt idx="34">
                  <c:v>46205</c:v>
                </c:pt>
                <c:pt idx="35">
                  <c:v>46206</c:v>
                </c:pt>
                <c:pt idx="36">
                  <c:v>46211</c:v>
                </c:pt>
                <c:pt idx="37">
                  <c:v>46219</c:v>
                </c:pt>
                <c:pt idx="38">
                  <c:v>46219</c:v>
                </c:pt>
                <c:pt idx="39">
                  <c:v>46219</c:v>
                </c:pt>
                <c:pt idx="40">
                  <c:v>46219</c:v>
                </c:pt>
                <c:pt idx="41">
                  <c:v>46219</c:v>
                </c:pt>
                <c:pt idx="42">
                  <c:v>46225</c:v>
                </c:pt>
                <c:pt idx="43">
                  <c:v>46233</c:v>
                </c:pt>
                <c:pt idx="44">
                  <c:v>46246</c:v>
                </c:pt>
                <c:pt idx="45">
                  <c:v>46265</c:v>
                </c:pt>
                <c:pt idx="46">
                  <c:v>46265</c:v>
                </c:pt>
                <c:pt idx="47">
                  <c:v>46265</c:v>
                </c:pt>
                <c:pt idx="48">
                  <c:v>46265</c:v>
                </c:pt>
                <c:pt idx="49">
                  <c:v>46260</c:v>
                </c:pt>
                <c:pt idx="50">
                  <c:v>46267</c:v>
                </c:pt>
                <c:pt idx="51">
                  <c:v>46274</c:v>
                </c:pt>
                <c:pt idx="52">
                  <c:v>46281</c:v>
                </c:pt>
                <c:pt idx="53">
                  <c:v>46288</c:v>
                </c:pt>
                <c:pt idx="54">
                  <c:v>46295</c:v>
                </c:pt>
              </c:numCache>
            </c:numRef>
          </c:xVal>
          <c:yVal>
            <c:numRef>
              <c:f>Ensaios_Lab!$J$2:$J$76</c:f>
              <c:numCache>
                <c:formatCode>General</c:formatCode>
                <c:ptCount val="75"/>
                <c:pt idx="0">
                  <c:v>1469</c:v>
                </c:pt>
                <c:pt idx="1">
                  <c:v>1900</c:v>
                </c:pt>
                <c:pt idx="2">
                  <c:v>2681</c:v>
                </c:pt>
                <c:pt idx="3">
                  <c:v>2730</c:v>
                </c:pt>
                <c:pt idx="4">
                  <c:v>2050</c:v>
                </c:pt>
                <c:pt idx="5">
                  <c:v>1751</c:v>
                </c:pt>
                <c:pt idx="9">
                  <c:v>2149</c:v>
                </c:pt>
                <c:pt idx="10">
                  <c:v>2299</c:v>
                </c:pt>
                <c:pt idx="11">
                  <c:v>2697</c:v>
                </c:pt>
                <c:pt idx="12">
                  <c:v>2448</c:v>
                </c:pt>
                <c:pt idx="13">
                  <c:v>2299</c:v>
                </c:pt>
                <c:pt idx="14">
                  <c:v>1734</c:v>
                </c:pt>
                <c:pt idx="18">
                  <c:v>2598</c:v>
                </c:pt>
                <c:pt idx="20">
                  <c:v>2415</c:v>
                </c:pt>
                <c:pt idx="21">
                  <c:v>2299</c:v>
                </c:pt>
                <c:pt idx="25">
                  <c:v>2681</c:v>
                </c:pt>
                <c:pt idx="26">
                  <c:v>3062</c:v>
                </c:pt>
                <c:pt idx="27">
                  <c:v>3278</c:v>
                </c:pt>
                <c:pt idx="28">
                  <c:v>3394</c:v>
                </c:pt>
                <c:pt idx="29">
                  <c:v>2398</c:v>
                </c:pt>
                <c:pt idx="33">
                  <c:v>2681</c:v>
                </c:pt>
                <c:pt idx="34">
                  <c:v>2133</c:v>
                </c:pt>
                <c:pt idx="35">
                  <c:v>2634</c:v>
                </c:pt>
                <c:pt idx="36">
                  <c:v>2515</c:v>
                </c:pt>
                <c:pt idx="40">
                  <c:v>2481</c:v>
                </c:pt>
                <c:pt idx="42">
                  <c:v>3046</c:v>
                </c:pt>
                <c:pt idx="43">
                  <c:v>2780</c:v>
                </c:pt>
                <c:pt idx="44" formatCode="#,##0">
                  <c:v>2216</c:v>
                </c:pt>
                <c:pt idx="48">
                  <c:v>2847</c:v>
                </c:pt>
                <c:pt idx="50">
                  <c:v>3345</c:v>
                </c:pt>
                <c:pt idx="51">
                  <c:v>3411</c:v>
                </c:pt>
                <c:pt idx="52">
                  <c:v>3328</c:v>
                </c:pt>
                <c:pt idx="53">
                  <c:v>3434</c:v>
                </c:pt>
                <c:pt idx="54">
                  <c:v>2757</c:v>
                </c:pt>
                <c:pt idx="63">
                  <c:v>2415.7272727272725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5E-4CAA-9CB5-2F0A49DF925A}"/>
            </c:ext>
          </c:extLst>
        </c:ser>
        <c:ser>
          <c:idx val="1"/>
          <c:order val="1"/>
          <c:tx>
            <c:v>Tac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Ensaios_Lab!$B$2:$B$76</c:f>
              <c:numCache>
                <c:formatCode>m/d/yyyy</c:formatCode>
                <c:ptCount val="75"/>
                <c:pt idx="0">
                  <c:v>46024</c:v>
                </c:pt>
                <c:pt idx="1">
                  <c:v>46030</c:v>
                </c:pt>
                <c:pt idx="2">
                  <c:v>46036</c:v>
                </c:pt>
                <c:pt idx="3">
                  <c:v>46043</c:v>
                </c:pt>
                <c:pt idx="4">
                  <c:v>46057</c:v>
                </c:pt>
                <c:pt idx="5">
                  <c:v>46064</c:v>
                </c:pt>
                <c:pt idx="6">
                  <c:v>46078</c:v>
                </c:pt>
                <c:pt idx="7">
                  <c:v>46078</c:v>
                </c:pt>
                <c:pt idx="8">
                  <c:v>46078</c:v>
                </c:pt>
                <c:pt idx="9">
                  <c:v>46078</c:v>
                </c:pt>
                <c:pt idx="10">
                  <c:v>46085</c:v>
                </c:pt>
                <c:pt idx="11">
                  <c:v>46092</c:v>
                </c:pt>
                <c:pt idx="12">
                  <c:v>46099</c:v>
                </c:pt>
                <c:pt idx="13">
                  <c:v>46106</c:v>
                </c:pt>
                <c:pt idx="14">
                  <c:v>46114</c:v>
                </c:pt>
                <c:pt idx="15">
                  <c:v>46120</c:v>
                </c:pt>
                <c:pt idx="16">
                  <c:v>46120</c:v>
                </c:pt>
                <c:pt idx="17">
                  <c:v>46120</c:v>
                </c:pt>
                <c:pt idx="18">
                  <c:v>46120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46149</c:v>
                </c:pt>
                <c:pt idx="23">
                  <c:v>46149</c:v>
                </c:pt>
                <c:pt idx="24">
                  <c:v>46149</c:v>
                </c:pt>
                <c:pt idx="25">
                  <c:v>46149</c:v>
                </c:pt>
                <c:pt idx="26">
                  <c:v>46155</c:v>
                </c:pt>
                <c:pt idx="27">
                  <c:v>46164</c:v>
                </c:pt>
                <c:pt idx="28">
                  <c:v>46176</c:v>
                </c:pt>
                <c:pt idx="29">
                  <c:v>46190</c:v>
                </c:pt>
                <c:pt idx="30">
                  <c:v>46198</c:v>
                </c:pt>
                <c:pt idx="31">
                  <c:v>46198</c:v>
                </c:pt>
                <c:pt idx="32">
                  <c:v>46198</c:v>
                </c:pt>
                <c:pt idx="33">
                  <c:v>46198</c:v>
                </c:pt>
                <c:pt idx="34">
                  <c:v>46205</c:v>
                </c:pt>
                <c:pt idx="35">
                  <c:v>46206</c:v>
                </c:pt>
                <c:pt idx="36">
                  <c:v>46211</c:v>
                </c:pt>
                <c:pt idx="37">
                  <c:v>46219</c:v>
                </c:pt>
                <c:pt idx="38">
                  <c:v>46219</c:v>
                </c:pt>
                <c:pt idx="39">
                  <c:v>46219</c:v>
                </c:pt>
                <c:pt idx="40">
                  <c:v>46219</c:v>
                </c:pt>
                <c:pt idx="41">
                  <c:v>46219</c:v>
                </c:pt>
                <c:pt idx="42">
                  <c:v>46225</c:v>
                </c:pt>
                <c:pt idx="43">
                  <c:v>46233</c:v>
                </c:pt>
                <c:pt idx="44">
                  <c:v>46246</c:v>
                </c:pt>
                <c:pt idx="45">
                  <c:v>46265</c:v>
                </c:pt>
                <c:pt idx="46">
                  <c:v>46265</c:v>
                </c:pt>
                <c:pt idx="47">
                  <c:v>46265</c:v>
                </c:pt>
                <c:pt idx="48">
                  <c:v>46265</c:v>
                </c:pt>
                <c:pt idx="49">
                  <c:v>46260</c:v>
                </c:pt>
                <c:pt idx="50">
                  <c:v>46267</c:v>
                </c:pt>
                <c:pt idx="51">
                  <c:v>46274</c:v>
                </c:pt>
                <c:pt idx="52">
                  <c:v>46281</c:v>
                </c:pt>
                <c:pt idx="53">
                  <c:v>46288</c:v>
                </c:pt>
                <c:pt idx="54">
                  <c:v>46295</c:v>
                </c:pt>
              </c:numCache>
            </c:numRef>
          </c:xVal>
          <c:yVal>
            <c:numRef>
              <c:f>Ensaios_Lab!$K$2:$K$76</c:f>
              <c:numCache>
                <c:formatCode>General</c:formatCode>
                <c:ptCount val="75"/>
                <c:pt idx="0">
                  <c:v>11599</c:v>
                </c:pt>
                <c:pt idx="1">
                  <c:v>11427</c:v>
                </c:pt>
                <c:pt idx="2">
                  <c:v>11797</c:v>
                </c:pt>
                <c:pt idx="3">
                  <c:v>12294</c:v>
                </c:pt>
                <c:pt idx="4">
                  <c:v>11761</c:v>
                </c:pt>
                <c:pt idx="5">
                  <c:v>11924</c:v>
                </c:pt>
                <c:pt idx="9">
                  <c:v>12196</c:v>
                </c:pt>
                <c:pt idx="10">
                  <c:v>11805</c:v>
                </c:pt>
                <c:pt idx="11">
                  <c:v>11652</c:v>
                </c:pt>
                <c:pt idx="12">
                  <c:v>12053</c:v>
                </c:pt>
                <c:pt idx="13">
                  <c:v>12496</c:v>
                </c:pt>
                <c:pt idx="14">
                  <c:v>11545</c:v>
                </c:pt>
                <c:pt idx="18">
                  <c:v>12096</c:v>
                </c:pt>
                <c:pt idx="20">
                  <c:v>11561</c:v>
                </c:pt>
                <c:pt idx="21">
                  <c:v>11485</c:v>
                </c:pt>
                <c:pt idx="25">
                  <c:v>12372</c:v>
                </c:pt>
                <c:pt idx="26">
                  <c:v>12072</c:v>
                </c:pt>
                <c:pt idx="27">
                  <c:v>11078</c:v>
                </c:pt>
                <c:pt idx="28">
                  <c:v>11832</c:v>
                </c:pt>
                <c:pt idx="29">
                  <c:v>12971</c:v>
                </c:pt>
                <c:pt idx="33">
                  <c:v>12792</c:v>
                </c:pt>
                <c:pt idx="34">
                  <c:v>13100</c:v>
                </c:pt>
                <c:pt idx="35">
                  <c:v>12505</c:v>
                </c:pt>
                <c:pt idx="36">
                  <c:v>12436</c:v>
                </c:pt>
                <c:pt idx="40">
                  <c:v>13718</c:v>
                </c:pt>
                <c:pt idx="42">
                  <c:v>12871</c:v>
                </c:pt>
                <c:pt idx="43">
                  <c:v>12451</c:v>
                </c:pt>
                <c:pt idx="44" formatCode="#,##0">
                  <c:v>13875</c:v>
                </c:pt>
                <c:pt idx="48">
                  <c:v>12887</c:v>
                </c:pt>
                <c:pt idx="50">
                  <c:v>13344</c:v>
                </c:pt>
                <c:pt idx="51">
                  <c:v>13961</c:v>
                </c:pt>
                <c:pt idx="52">
                  <c:v>12213</c:v>
                </c:pt>
                <c:pt idx="53">
                  <c:v>12200</c:v>
                </c:pt>
                <c:pt idx="54">
                  <c:v>11996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5E-4CAA-9CB5-2F0A49DF9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5836263"/>
        <c:axId val="292332760"/>
      </c:scatterChart>
      <c:valAx>
        <c:axId val="11458362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m/d/yyyy" sourceLinked="1"/>
        <c:majorTickMark val="none"/>
        <c:minorTickMark val="none"/>
        <c:tickLblPos val="nextTo"/>
        <c:spPr>
          <a:ln>
            <a:noFill/>
          </a:ln>
        </c:spPr>
        <c:txPr>
          <a:bodyPr rot="-3600000"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92332760"/>
        <c:crosses val="autoZero"/>
        <c:crossBetween val="midCat"/>
      </c:valAx>
      <c:valAx>
        <c:axId val="292332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45836263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4333007812500008"/>
          <c:y val="4.1913746630727763E-2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1.xml><?xml version="1.0" encoding="utf-8"?>
<Tasks xmlns="http://schemas.microsoft.com/office/tasks/2019/documenttasks">
  <Task id="{87EDF9D3-91F0-48E6-8F1F-AF0E8FD3A48D}">
    <Anchor>
      <Comment id="{3CC74ED9-F746-41B1-9BD3-E0EDE137C837}"/>
    </Anchor>
    <History>
      <Event time="2024-05-29T17:38:45.0" id="{DBA9F12A-87FC-4552-B278-9A1F832E200E}">
        <Attribution userId="placeholder@email.com" userName="Franciele Natividade Luiz" userProvider="google-sheets"/>
        <Anchor>
          <Comment id="{3CC74ED9-F746-41B1-9BD3-E0EDE137C837}"/>
        </Anchor>
        <Create/>
      </Event>
      <Event time="2024-05-29T17:38:45.0" id="{A1DBA98F-D635-4168-A5BE-3D27FC237BDC}">
        <Attribution userId="placeholder@email.com" userName="Franciele Natividade Luiz" userProvider="google-sheets"/>
        <Anchor>
          <Comment id="{3CC74ED9-F746-41B1-9BD3-E0EDE137C837}"/>
        </Anchor>
        <Assign userId="leonardo.lins@cibiogas.org" userName="leonardo.lins@cibiogas.org" userProvider="google-sheets"/>
      </Event>
    </History>
  </Task>
</Tasks>
</file>

<file path=xl/documenttasks/documenttask2.xml><?xml version="1.0" encoding="utf-8"?>
<Tasks xmlns="http://schemas.microsoft.com/office/tasks/2019/documenttasks">
  <Task id="{C7E51BB8-35B2-4383-8142-51D7B8AA1CB4}">
    <Anchor>
      <Comment id="{18382F56-A98E-43ED-8543-2129CC5F5D8D}"/>
    </Anchor>
    <History>
      <Event time="2024-09-19T18:21:58.0" id="{2E90AD85-746E-4030-BEED-C3E1E728035A}">
        <Attribution userId="placeholder@email.com" userName="Franciele Natividade Luiz" userProvider="google-sheets"/>
        <Anchor>
          <Comment id="{18382F56-A98E-43ED-8543-2129CC5F5D8D}"/>
        </Anchor>
        <Create/>
      </Event>
      <Event time="2024-09-19T18:21:58.0" id="{3B5FE415-BF6F-4042-9A2D-D7C254369AFA}">
        <Attribution userId="placeholder@email.com" userName="Franciele Natividade Luiz" userProvider="google-sheets"/>
        <Anchor>
          <Comment id="{18382F56-A98E-43ED-8543-2129CC5F5D8D}"/>
        </Anchor>
        <Assign userId="emilly.vieira@cibiogas.org" userName="emilly.vieira@cibiogas.org" userProvider="google-sheets"/>
      </Event>
    </History>
  </Task>
</Tasks>
</file>

<file path=xl/documenttasks/documenttask3.xml><?xml version="1.0" encoding="utf-8"?>
<Tasks xmlns="http://schemas.microsoft.com/office/tasks/2019/documenttasks">
  <Task id="{C9738992-FBCE-4FF5-87EC-05833B632BCA}">
    <Anchor>
      <Comment id="{D652888A-DADD-49EE-A3C2-7BF5738A926A}"/>
    </Anchor>
    <History>
      <Event time="2025-01-06T18:08:10.0" id="{6D2EA454-6D38-447F-BFBA-CA99B1120B28}">
        <Attribution userId="placeholder@email.com" userName="Franciele Natividade Luiz" userProvider="google-sheets"/>
        <Anchor>
          <Comment id="{D652888A-DADD-49EE-A3C2-7BF5738A926A}"/>
        </Anchor>
        <Create/>
      </Event>
      <Event time="2025-01-06T18:08:10.0" id="{F3C91B07-D529-460D-B3F0-E1F3C4302E0A}">
        <Attribution userId="placeholder@email.com" userName="Franciele Natividade Luiz" userProvider="google-sheets"/>
        <Anchor>
          <Comment id="{D652888A-DADD-49EE-A3C2-7BF5738A926A}"/>
        </Anchor>
        <Assign userId="thiago.lopez@cibiogas.org" userName="thiago.lopez@cibiogas.org" userProvider="google-sheets"/>
      </Event>
    </History>
  </Task>
  <Task id="{CD8C5DFA-5DB2-420E-A392-E7ED139C02EA}">
    <Anchor>
      <Comment id="{86350110-B1BB-4E32-8E6B-256B0751ED41}"/>
    </Anchor>
    <History>
      <Event time="2025-01-06T18:00:49.0" id="{EE680003-C1BC-403D-94BA-CB5B21A4C9B7}">
        <Attribution userId="placeholder@email.com" userName="Franciele Natividade Luiz" userProvider="google-sheets"/>
        <Anchor>
          <Comment id="{86350110-B1BB-4E32-8E6B-256B0751ED41}"/>
        </Anchor>
        <Create/>
      </Event>
      <Event time="2025-01-06T18:00:49.0" id="{83D85821-9163-425E-BA09-18A4F29BB75A}">
        <Attribution userId="placeholder@email.com" userName="Franciele Natividade Luiz" userProvider="google-sheets"/>
        <Anchor>
          <Comment id="{86350110-B1BB-4E32-8E6B-256B0751ED41}"/>
        </Anchor>
        <Assign userId="geovani.geraldi@cibiogas.org" userName="geovani.geraldi@cibiogas.org" userProvider="google-sheets"/>
      </Event>
    </History>
  </Task>
</Task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61</xdr:row>
      <xdr:rowOff>66675</xdr:rowOff>
    </xdr:from>
    <xdr:ext cx="11782425" cy="3562350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89</xdr:row>
      <xdr:rowOff>123825</xdr:rowOff>
    </xdr:from>
    <xdr:ext cx="10077450" cy="59245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15</xdr:col>
      <xdr:colOff>600075</xdr:colOff>
      <xdr:row>93</xdr:row>
      <xdr:rowOff>114300</xdr:rowOff>
    </xdr:from>
    <xdr:ext cx="9210675" cy="5695950"/>
    <xdr:pic>
      <xdr:nvPicPr>
        <xdr:cNvPr id="634559186" name="Chart3" title="Gráfico">
          <a:extLst>
            <a:ext uri="{FF2B5EF4-FFF2-40B4-BE49-F238E27FC236}">
              <a16:creationId xmlns:a16="http://schemas.microsoft.com/office/drawing/2014/main" id="{00000000-0008-0000-0200-0000D29AD225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523875</xdr:colOff>
      <xdr:row>212</xdr:row>
      <xdr:rowOff>133350</xdr:rowOff>
    </xdr:from>
    <xdr:ext cx="5715000" cy="3533775"/>
    <xdr:pic>
      <xdr:nvPicPr>
        <xdr:cNvPr id="608582038" name="Chart6" title="Gráfico">
          <a:extLst>
            <a:ext uri="{FF2B5EF4-FFF2-40B4-BE49-F238E27FC236}">
              <a16:creationId xmlns:a16="http://schemas.microsoft.com/office/drawing/2014/main" id="{00000000-0008-0000-0500-000096394624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895350</xdr:colOff>
      <xdr:row>80</xdr:row>
      <xdr:rowOff>19050</xdr:rowOff>
    </xdr:from>
    <xdr:ext cx="9629775" cy="5953125"/>
    <xdr:pic>
      <xdr:nvPicPr>
        <xdr:cNvPr id="1297181552" name="Chart7" title="Gráfico">
          <a:extLst>
            <a:ext uri="{FF2B5EF4-FFF2-40B4-BE49-F238E27FC236}">
              <a16:creationId xmlns:a16="http://schemas.microsoft.com/office/drawing/2014/main" id="{00000000-0008-0000-0700-0000706B514D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55</xdr:col>
      <xdr:colOff>0</xdr:colOff>
      <xdr:row>33</xdr:row>
      <xdr:rowOff>0</xdr:rowOff>
    </xdr:from>
    <xdr:ext cx="4962525" cy="355282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514350</xdr:colOff>
      <xdr:row>0</xdr:row>
      <xdr:rowOff>104775</xdr:rowOff>
    </xdr:from>
    <xdr:ext cx="5715000" cy="4619625"/>
    <xdr:pic>
      <xdr:nvPicPr>
        <xdr:cNvPr id="2" name="image4.png" title="Imagem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milly Schuda" id="{820687BA-12AA-423E-A8A6-1310AA6D70B5}" userId="" providerId="google-sheets"/>
  <person displayName="Geovani Geraldi" id="{88BC5722-1148-47D0-B7B2-56DE1C2EF171}" userId="" providerId="google-sheets"/>
  <person displayName="Ana Caroline de Lima" id="{1CFB1207-0535-42F0-8882-033ED795A68B}" userId="" providerId="google-sheets"/>
  <person displayName="Thiago Pinheiro Silva" id="{E6A291F0-0961-44C5-9844-7BF222B47CC3}" userId="" providerId="google-sheets"/>
  <person displayName="Franciele Natividade Luiz" id="{1DD020A4-D39E-48F5-AA94-7C77B724B0CA}" userId="" providerId="google-sheets"/>
  <person displayName="Matheus Ribeiro de Jesus Cerqueira" id="{7EB485F3-F35F-4976-B748-8EE043B6CE72}" userId="" providerId="google-sheets"/>
  <person displayName="ana.lima@cibiogas.org" id="{69FCB62D-9E8E-4239-9260-D031DBF304C6}" userId="ana.lima@cibiogas.org" providerId="PeoplePicker"/>
  <person displayName="thiago.lopez@cibiogas.org" id="{19E69756-E51D-4BE6-B66C-5368751490AE}" userId="thiago.lopez@cibiogas.org" providerId="PeoplePicker"/>
  <person displayName="emilly.vieira@cibiogas.org" id="{9FEA7C4F-CCDF-47C9-8CF1-097B788869D3}" userId="emilly.vieira@cibiogas.org" providerId="PeoplePicker"/>
  <person displayName="leonardo.lins@cibiogas.org" id="{626F40AA-0771-414D-B396-57B0388FB9CD}" userId="leonardo.lins@cibiogas.org" providerId="PeoplePicker"/>
  <person displayName="geovani.geraldi@cibiogas.org" id="{107F7B03-4F44-418F-92C7-03314629F7BF}" userId="geovani.geraldi@cibiogas.org" providerId="PeoplePicker"/>
  <person displayName="franciele.natividade@cibiogas.org" id="{1C0B4A31-8FF9-4135-92BD-AB1511091C4A}" userId="franciele.natividade@cibiogas.org" providerId="PeoplePicker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monitoramentoUD" displayName="monitoramentoUD" ref="B1:T60">
  <autoFilter ref="B1:T60" xr:uid="{00000000-0009-0000-0100-000003000000}"/>
  <tableColumns count="19">
    <tableColumn id="1" xr3:uid="{00000000-0010-0000-0100-000001000000}" name="Data de coleta"/>
    <tableColumn id="2" xr3:uid="{00000000-0010-0000-0100-000002000000}" name="Protocolo"/>
    <tableColumn id="3" xr3:uid="{00000000-0010-0000-0100-000003000000}" name="Outras informações"/>
    <tableColumn id="4" xr3:uid="{00000000-0010-0000-0100-000004000000}" name="Identificação"/>
    <tableColumn id="5" xr3:uid="{00000000-0010-0000-0100-000005000000}" name="% ST"/>
    <tableColumn id="6" xr3:uid="{00000000-0010-0000-0100-000006000000}" name="% SV BS"/>
    <tableColumn id="7" xr3:uid="{00000000-0010-0000-0100-000007000000}" name="% SF BS"/>
    <tableColumn id="8" xr3:uid="{00000000-0010-0000-0100-000008000000}" name="FOS/TAC"/>
    <tableColumn id="9" xr3:uid="{00000000-0010-0000-0100-000009000000}" name="FOS (ácidos orgânicos voláteis)"/>
    <tableColumn id="10" xr3:uid="{00000000-0010-0000-0100-00000A000000}" name="TAC (carbono inorgânico total)"/>
    <tableColumn id="11" xr3:uid="{00000000-0010-0000-0100-00000B000000}" name="pH"/>
    <tableColumn id="12" xr3:uid="{00000000-0010-0000-0100-00000C000000}" name="Alcalinidade (mg/L)"/>
    <tableColumn id="13" xr3:uid="{00000000-0010-0000-0100-00000D000000}" name="DQO (mg/L)"/>
    <tableColumn id="14" xr3:uid="{00000000-0010-0000-0100-00000E000000}" name="Amônio (mg/L)"/>
    <tableColumn id="15" xr3:uid="{00000000-0010-0000-0100-00000F000000}" name="N Total (mg/L)"/>
    <tableColumn id="16" xr3:uid="{00000000-0010-0000-0100-000010000000}" name="P Total (mg/L)"/>
    <tableColumn id="17" xr3:uid="{00000000-0010-0000-0100-000011000000}" name="K Total (mg/L)"/>
    <tableColumn id="18" xr3:uid="{00000000-0010-0000-0100-000012000000}" name="Sólidos Sedimentáveis (ml/L)"/>
    <tableColumn id="19" xr3:uid="{00000000-0010-0000-0100-000013000000}" name="Observações"/>
  </tableColumns>
  <tableStyleInfo name="Ensaios_Lab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_2" displayName="Table_2" ref="B62:T62" headerRowCount="0">
  <tableColumns count="19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</tableColumns>
  <tableStyleInfo name="Ensaios_Lab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le_3" displayName="Table_3" ref="B63:T65" headerRowCount="0">
  <tableColumns count="19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  <tableColumn id="16" xr3:uid="{00000000-0010-0000-0300-000010000000}" name="Column16"/>
    <tableColumn id="17" xr3:uid="{00000000-0010-0000-0300-000011000000}" name="Column17"/>
    <tableColumn id="18" xr3:uid="{00000000-0010-0000-0300-000012000000}" name="Column18"/>
    <tableColumn id="19" xr3:uid="{00000000-0010-0000-0300-000013000000}" name="Column19"/>
  </tableColumns>
  <tableStyleInfo name="Ensaios_Lab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Abastecimento_leves" displayName="Abastecimento_leves" ref="A1:S65">
  <tableColumns count="19">
    <tableColumn id="1" xr3:uid="{00000000-0010-0000-1100-000001000000}" name="Data"/>
    <tableColumn id="2" xr3:uid="{00000000-0010-0000-1100-000002000000}" name="Instituição"/>
    <tableColumn id="3" xr3:uid="{00000000-0010-0000-1100-000003000000}" name="Veiculo"/>
    <tableColumn id="4" xr3:uid="{00000000-0010-0000-1100-000004000000}" name="Placa"/>
    <tableColumn id="5" xr3:uid="{00000000-0010-0000-1100-000005000000}" name="Kg "/>
    <tableColumn id="6" xr3:uid="{00000000-0010-0000-1100-000006000000}" name="M³ biometano"/>
    <tableColumn id="7" xr3:uid="{00000000-0010-0000-1100-000007000000}" name="Pressão inicial"/>
    <tableColumn id="8" xr3:uid="{00000000-0010-0000-1100-000008000000}" name="Pressão final"/>
    <tableColumn id="9" xr3:uid="{00000000-0010-0000-1100-000009000000}" name="Km inicial"/>
    <tableColumn id="10" xr3:uid="{00000000-0010-0000-1100-00000A000000}" name="Km final"/>
    <tableColumn id="11" xr3:uid="{00000000-0010-0000-1100-00000B000000}" name="Km rodados "/>
    <tableColumn id="12" xr3:uid="{00000000-0010-0000-1100-00000C000000}" name="Km rodados através do biometano "/>
    <tableColumn id="13" xr3:uid="{00000000-0010-0000-1100-00000D000000}" name="Eq. em L de etanol "/>
    <tableColumn id="14" xr3:uid="{00000000-0010-0000-1100-00000E000000}" name="MJ biometano"/>
    <tableColumn id="15" xr3:uid="{00000000-0010-0000-1100-00000F000000}" name="MJ etanol"/>
    <tableColumn id="16" xr3:uid="{00000000-0010-0000-1100-000010000000}" name="Emissão Biometano (KgCO2eq/MJ)"/>
    <tableColumn id="17" xr3:uid="{00000000-0010-0000-1100-000011000000}" name="Emissão Etanol (KgCO2eq/MJ)"/>
    <tableColumn id="18" xr3:uid="{00000000-0010-0000-1100-000012000000}" name="GEE Evitado (Kg)"/>
    <tableColumn id="19" xr3:uid="{00000000-0010-0000-1100-000013000000}" name="Custo evitado (R$)"/>
  </tableColumns>
  <tableStyleInfo name="Abastecimento_leve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5" displayName="Table_15" ref="A66:S66" headerRowCount="0">
  <tableColumns count="19">
    <tableColumn id="1" xr3:uid="{00000000-0010-0000-1200-000001000000}" name="Column1"/>
    <tableColumn id="2" xr3:uid="{00000000-0010-0000-1200-000002000000}" name="Column2"/>
    <tableColumn id="3" xr3:uid="{00000000-0010-0000-1200-000003000000}" name="Column3"/>
    <tableColumn id="4" xr3:uid="{00000000-0010-0000-1200-000004000000}" name="Column4"/>
    <tableColumn id="5" xr3:uid="{00000000-0010-0000-1200-000005000000}" name="Column5"/>
    <tableColumn id="6" xr3:uid="{00000000-0010-0000-1200-000006000000}" name="Column6"/>
    <tableColumn id="7" xr3:uid="{00000000-0010-0000-1200-000007000000}" name="Column7"/>
    <tableColumn id="8" xr3:uid="{00000000-0010-0000-1200-000008000000}" name="Column8"/>
    <tableColumn id="9" xr3:uid="{00000000-0010-0000-1200-000009000000}" name="Column9"/>
    <tableColumn id="10" xr3:uid="{00000000-0010-0000-1200-00000A000000}" name="Column10"/>
    <tableColumn id="11" xr3:uid="{00000000-0010-0000-1200-00000B000000}" name="Column11"/>
    <tableColumn id="12" xr3:uid="{00000000-0010-0000-1200-00000C000000}" name="Column12"/>
    <tableColumn id="13" xr3:uid="{00000000-0010-0000-1200-00000D000000}" name="Column13"/>
    <tableColumn id="14" xr3:uid="{00000000-0010-0000-1200-00000E000000}" name="Column14"/>
    <tableColumn id="15" xr3:uid="{00000000-0010-0000-1200-00000F000000}" name="Column15"/>
    <tableColumn id="16" xr3:uid="{00000000-0010-0000-1200-000010000000}" name="Column16"/>
    <tableColumn id="17" xr3:uid="{00000000-0010-0000-1200-000011000000}" name="Column17"/>
    <tableColumn id="18" xr3:uid="{00000000-0010-0000-1200-000012000000}" name="Column18"/>
    <tableColumn id="19" xr3:uid="{00000000-0010-0000-1200-000013000000}" name="Column19"/>
  </tableColumns>
  <tableStyleInfo name="Abastecimento_leve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16" displayName="Table_16" ref="A67:S92" headerRowCount="0">
  <tableColumns count="19">
    <tableColumn id="1" xr3:uid="{00000000-0010-0000-1300-000001000000}" name="Column1"/>
    <tableColumn id="2" xr3:uid="{00000000-0010-0000-1300-000002000000}" name="Column2"/>
    <tableColumn id="3" xr3:uid="{00000000-0010-0000-1300-000003000000}" name="Column3"/>
    <tableColumn id="4" xr3:uid="{00000000-0010-0000-1300-000004000000}" name="Column4"/>
    <tableColumn id="5" xr3:uid="{00000000-0010-0000-1300-000005000000}" name="Column5"/>
    <tableColumn id="6" xr3:uid="{00000000-0010-0000-1300-000006000000}" name="Column6"/>
    <tableColumn id="7" xr3:uid="{00000000-0010-0000-1300-000007000000}" name="Column7"/>
    <tableColumn id="8" xr3:uid="{00000000-0010-0000-1300-000008000000}" name="Column8"/>
    <tableColumn id="9" xr3:uid="{00000000-0010-0000-1300-000009000000}" name="Column9"/>
    <tableColumn id="10" xr3:uid="{00000000-0010-0000-1300-00000A000000}" name="Column10"/>
    <tableColumn id="11" xr3:uid="{00000000-0010-0000-1300-00000B000000}" name="Column11"/>
    <tableColumn id="12" xr3:uid="{00000000-0010-0000-1300-00000C000000}" name="Column12"/>
    <tableColumn id="13" xr3:uid="{00000000-0010-0000-1300-00000D000000}" name="Column13"/>
    <tableColumn id="14" xr3:uid="{00000000-0010-0000-1300-00000E000000}" name="Column14"/>
    <tableColumn id="15" xr3:uid="{00000000-0010-0000-1300-00000F000000}" name="Column15"/>
    <tableColumn id="16" xr3:uid="{00000000-0010-0000-1300-000010000000}" name="Column16"/>
    <tableColumn id="17" xr3:uid="{00000000-0010-0000-1300-000011000000}" name="Column17"/>
    <tableColumn id="18" xr3:uid="{00000000-0010-0000-1300-000012000000}" name="Column18"/>
    <tableColumn id="19" xr3:uid="{00000000-0010-0000-1300-000013000000}" name="Column19"/>
  </tableColumns>
  <tableStyleInfo name="Abastecimento_leve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ela_1" displayName="Tabela_1" ref="A1:T20">
  <tableColumns count="20">
    <tableColumn id="1" xr3:uid="{00000000-0010-0000-1400-000001000000}" name="Data"/>
    <tableColumn id="2" xr3:uid="{00000000-0010-0000-1400-000002000000}" name="Instituição"/>
    <tableColumn id="3" xr3:uid="{00000000-0010-0000-1400-000003000000}" name="Veiculo"/>
    <tableColumn id="4" xr3:uid="{00000000-0010-0000-1400-000004000000}" name="Placa"/>
    <tableColumn id="5" xr3:uid="{00000000-0010-0000-1400-000005000000}" name="Kg biometano"/>
    <tableColumn id="6" xr3:uid="{00000000-0010-0000-1400-000006000000}" name="m³"/>
    <tableColumn id="7" xr3:uid="{00000000-0010-0000-1400-000007000000}" name="Pressão inicial"/>
    <tableColumn id="8" xr3:uid="{00000000-0010-0000-1400-000008000000}" name="Pressão final"/>
    <tableColumn id="9" xr3:uid="{00000000-0010-0000-1400-000009000000}" name="Km inicial"/>
    <tableColumn id="10" xr3:uid="{00000000-0010-0000-1400-00000A000000}" name="Km final"/>
    <tableColumn id="11" xr3:uid="{00000000-0010-0000-1400-00000B000000}" name="Km rodados"/>
    <tableColumn id="12" xr3:uid="{00000000-0010-0000-1400-00000C000000}" name="Quantidade de_x000a_passageiros"/>
    <tableColumn id="13" xr3:uid="{00000000-0010-0000-1400-00000D000000}" name="Equivalente em Litros de Diesel"/>
    <tableColumn id="14" xr3:uid="{00000000-0010-0000-1400-00000E000000}" name="Km rodados através do biometano "/>
    <tableColumn id="15" xr3:uid="{00000000-0010-0000-1400-00000F000000}" name="MJ Biometano"/>
    <tableColumn id="16" xr3:uid="{00000000-0010-0000-1400-000010000000}" name="MJ Diesel"/>
    <tableColumn id="17" xr3:uid="{00000000-0010-0000-1400-000011000000}" name="Emissão Biometano (KgCO2eq/MJ)"/>
    <tableColumn id="18" xr3:uid="{00000000-0010-0000-1400-000012000000}" name="Emissão diesel_x000a_ (kgCO2eq/MJ)"/>
    <tableColumn id="19" xr3:uid="{00000000-0010-0000-1400-000013000000}" name="GEE Evitado"/>
    <tableColumn id="20" xr3:uid="{00000000-0010-0000-1400-000014000000}" name="R$ evitado"/>
  </tableColumns>
  <tableStyleInfo name="Abastecimento_pes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5-15T19:09:28.00" personId="{1DD020A4-D39E-48F5-AA94-7C77B724B0CA}" id="{0347D9E3-1338-4BA0-8699-AA63483F9B7D}" done="1">
    <text>@ana.lima@cibiogas.org incluir coluna para  FOS e TAC</text>
    <mentions>
      <mention mentionpersonId="{69FCB62D-9E8E-4239-9260-D031DBF304C6}" mentionId="{A273C426-EA3D-4847-B2D6-B954C9177606}" startIndex="0" length="22"/>
    </mentions>
  </threadedComment>
  <threadedComment ref="K96" dT="2024-05-29T17:38:45.00" personId="{1CFB1207-0535-42F0-8882-033ED795A68B}" id="{3CC74ED9-F746-41B1-9BD3-E0EDE137C837}" done="1">
    <text>@leonardo.lins@cibiogas.org @franciele.natividade@cibiogas.org Boa tarde! Fiz esse cronograma para arrumar e validarmos certinho os ensaios da semana, já que tem gerado um pouco de confusão.
Duas dúvidas: os ensaios de sólidos do Ponto 2 serão feitos nas segundas ou somente nas quartas? 
E as amostras semanais serão sempre 3 completas?
Atribuído a leonardo.lins@cibiogas.org</text>
    <mentions>
      <mention mentionpersonId="{626F40AA-0771-414D-B396-57B0388FB9CD}" mentionId="{4D36E91C-00D9-4F9D-8B5A-95E7AC8B03C3}" startIndex="0" length="27"/>
      <mention mentionpersonId="{1C0B4A31-8FF9-4135-92BD-AB1511091C4A}" mentionId="{BA9A6672-7A5B-44BA-BCD2-45DA0B74FA27}" startIndex="28" length="34"/>
    </mentions>
  </threadedComment>
  <threadedComment ref="K96" dT="2024-05-29T17:49:59.00" personId="{1DD020A4-D39E-48F5-AA94-7C77B724B0CA}" id="{7751EDB2-EDA6-4ECA-AE97-C2E551B02BF1}" parentId="{3CC74ED9-F746-41B1-9BD3-E0EDE137C837}">
    <text>Oi Ana, chamei uma agenda semana que vem para conversarmos mas entendo que é esse o caminho mesmo, ajuste de cronograma e cadastro adequado dos pontos no sistema. Obrigada.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6" dT="2025-08-06T12:26:26.00" personId="{820687BA-12AA-423E-A8A6-1310AA6D70B5}" id="{5F27F3E0-27E3-45E6-8904-2F9D26185267}">
    <text>MUDEI O NOME PARA FICAR MAIS NOTÓRIO</text>
  </threadedComment>
  <threadedComment ref="T6" dT="2024-09-19T18:21:58.00" personId="{7EB485F3-F35F-4976-B748-8EE043B6CE72}" id="{18382F56-A98E-43ED-8543-2129CC5F5D8D}">
    <text>biogá real @emilly.vieira@cibiogas.org
Atribuído a emilly.vieira@cibiogas.org</text>
    <mentions>
      <mention mentionpersonId="{9FEA7C4F-CCDF-47C9-8CF1-097B788869D3}" mentionId="{461C6896-C75C-4122-8FD3-53793ED4760A}" startIndex="11" length="27"/>
    </mentions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" dT="2024-08-21T11:14:45.00" personId="{88BC5722-1148-47D0-B7B2-56DE1C2EF171}" id="{4E6A0ADF-F7BB-4B0C-96EC-F7403033E333}">
    <text>Desconsiderar correção. Apenas para registro do GA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" dT="2025-04-17T14:53:22.00" personId="{820687BA-12AA-423E-A8A6-1310AA6D70B5}" id="{222DA25C-9E60-4D20-BFD6-9FB229E03523}" done="1">
    <text>@geovani.geraldi@cibiogas.org para o app, é necessário ter a temperatura inicial e final? ou pode ser só a leitura de T momentânea</text>
    <mentions>
      <mention mentionpersonId="{107F7B03-4F44-418F-92C7-03314629F7BF}" mentionId="{AF63008C-07FE-4C18-B03E-D6692871DD8D}" startIndex="0" length="29"/>
    </mentions>
  </threadedComment>
  <threadedComment ref="M1" dT="2025-04-17T15:00:54.00" personId="{88BC5722-1148-47D0-B7B2-56DE1C2EF171}" id="{FEC1D0E8-F67E-4718-8C91-43294927379F}" parentId="{222DA25C-9E60-4D20-BFD6-9FB229E03523}">
    <text>É necessário, pois ai vemos as condições de operação durante o período de funcionamento</text>
  </threadedComment>
  <threadedComment ref="AF1" dT="2025-01-06T18:00:49.00" personId="{820687BA-12AA-423E-A8A6-1310AA6D70B5}" id="{86350110-B1BB-4E32-8E6B-256B0751ED41}">
    <text>Inserir essas análises para acompanhamento em 2025 / conferir junto  @geovani.geraldi@cibiogas.org
Atribuído a geovani.geraldi@cibiogas.org</text>
    <mentions>
      <mention mentionpersonId="{107F7B03-4F44-418F-92C7-03314629F7BF}" mentionId="{33D09A5F-A78D-4C27-AAD2-2E43708898CD}" startIndex="69" length="29"/>
    </mentions>
  </threadedComment>
  <threadedComment ref="AI1" dT="2025-01-06T18:08:10.00" personId="{820687BA-12AA-423E-A8A6-1310AA6D70B5}" id="{D652888A-DADD-49EE-A3C2-7BF5738A926A}">
    <text>@thiago.lopez@cibiogas.org
Atribuído a thiago.lopez@cibiogas.org</text>
    <mentions>
      <mention mentionpersonId="{19E69756-E51D-4BE6-B66C-5368751490AE}" mentionId="{BA079949-D939-494E-A82A-5215D6ABDBAA}" startIndex="0" length="26"/>
    </mentions>
  </threadedComment>
  <threadedComment ref="AF3" dT="2025-01-06T18:01:03.00" personId="{820687BA-12AA-423E-A8A6-1310AA6D70B5}" id="{247D5485-80D9-4DA7-8B81-8849B8075EC5}">
    <text>exemplo</text>
  </threadedComment>
  <threadedComment ref="S23" dT="2024-12-11T20:05:22.00" personId="{88BC5722-1148-47D0-B7B2-56DE1C2EF171}" id="{0FBA7A3B-64F7-46BE-8CE3-D90C36C0D199}">
    <text>Contador resetou para 15000. Pois foi alterado o programa do clp.</text>
  </threadedComment>
  <threadedComment ref="K27" dT="2025-01-10T13:51:58.00" personId="{7EB485F3-F35F-4976-B748-8EE043B6CE72}" id="{E7AD27E5-E156-4361-A53D-4E4E3BDE9B42}">
    <text>Não foi anotado</text>
  </threadedComment>
  <threadedComment ref="AD32" dT="2025-02-05T11:44:18.00" personId="{88BC5722-1148-47D0-B7B2-56DE1C2EF171}" id="{6D294E49-F961-48E7-A286-91C9C3FCB126}">
    <text>Foi abastecido o ônibus durante a compressão</text>
  </threadedComment>
  <threadedComment ref="A118" dT="2026-05-28T13:35:57.00" personId="{E6A291F0-0961-44C5-9844-7BF222B47CC3}" id="{0DE990BF-D1E1-4E48-AE59-20BA7B5F14F5}">
    <text>Retorno da purificação após obra de revitalização</text>
  </threadedComment>
  <threadedComment ref="A132" dT="2026-07-03T18:57:10.00" personId="{E6A291F0-0961-44C5-9844-7BF222B47CC3}" id="{B3B71CE2-1BBA-49EE-9D65-36EDC93B7EC4}">
    <text>Troca de óleo do compressor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" dT="2025-08-05T18:13:51.00" personId="{820687BA-12AA-423E-A8A6-1310AA6D70B5}" id="{B2425B59-B88B-4E76-A64C-289CF1F7ED0E}">
    <text>esse valores em tese a Itaipu deve compartilhar, verificar</text>
  </threadedComment>
  <threadedComment ref="N1" dT="2025-08-05T17:54:08.00" personId="{820687BA-12AA-423E-A8A6-1310AA6D70B5}" id="{81CDF1E3-A475-46C4-AC8B-6E530F11AA71}">
    <text>único que pode ser revisado, pois a eficiência em biometano tende a ser menor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12" dT="2025-04-10T12:49:31.00" personId="{88BC5722-1148-47D0-B7B2-56DE1C2EF171}" id="{1D4440FA-7F86-4674-82A9-AB73AA0C2E7D}">
    <text>Tanque não encheu por completo, devido a espuma.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19/04/relationships/documenttask" Target="../documenttasks/documenttask1.xml"/><Relationship Id="rId3" Type="http://schemas.openxmlformats.org/officeDocument/2006/relationships/table" Target="../tables/table1.xml"/><Relationship Id="rId7" Type="http://schemas.microsoft.com/office/2017/10/relationships/threadedComment" Target="../threadedComments/threadedComment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documenttask" Target="../documenttasks/documenttask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5" Type="http://schemas.microsoft.com/office/2019/04/relationships/documenttask" Target="../documenttasks/documenttask3.xml"/><Relationship Id="rId4" Type="http://schemas.microsoft.com/office/2017/10/relationships/threadedComment" Target="../threadedComments/threadedComment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5525A-F71D-4B27-8F72-7E67D6777E74}">
  <dimension ref="A1:CR235"/>
  <sheetViews>
    <sheetView topLeftCell="A31" workbookViewId="0">
      <selection activeCell="B23" sqref="B23"/>
    </sheetView>
  </sheetViews>
  <sheetFormatPr defaultRowHeight="12.75"/>
  <cols>
    <col min="1" max="1" width="10.140625" bestFit="1" customWidth="1"/>
    <col min="3" max="3" width="20.42578125" hidden="1" customWidth="1"/>
    <col min="4" max="4" width="0" hidden="1" customWidth="1"/>
  </cols>
  <sheetData>
    <row r="1" spans="1:96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8</v>
      </c>
      <c r="G1" t="s">
        <v>11</v>
      </c>
      <c r="H1" t="s">
        <v>23</v>
      </c>
      <c r="I1" t="s">
        <v>30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  <c r="R1" t="s">
        <v>41</v>
      </c>
      <c r="S1" t="s">
        <v>42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  <c r="Z1" t="s">
        <v>49</v>
      </c>
      <c r="AA1" t="s">
        <v>50</v>
      </c>
      <c r="AB1" t="s">
        <v>51</v>
      </c>
      <c r="AC1" t="s">
        <v>52</v>
      </c>
      <c r="AD1" t="s">
        <v>53</v>
      </c>
      <c r="AE1" t="s">
        <v>54</v>
      </c>
      <c r="AF1" t="s">
        <v>55</v>
      </c>
      <c r="AG1" t="s">
        <v>56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  <c r="AM1" t="s">
        <v>62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69</v>
      </c>
      <c r="AU1" t="s">
        <v>70</v>
      </c>
      <c r="AV1" t="s">
        <v>71</v>
      </c>
      <c r="AW1" t="s">
        <v>72</v>
      </c>
      <c r="AX1" t="s">
        <v>73</v>
      </c>
      <c r="AY1" t="s">
        <v>74</v>
      </c>
      <c r="AZ1" t="s">
        <v>75</v>
      </c>
      <c r="BA1" t="s">
        <v>76</v>
      </c>
      <c r="BB1" t="s">
        <v>77</v>
      </c>
      <c r="BC1" t="s">
        <v>78</v>
      </c>
      <c r="BD1" t="s">
        <v>79</v>
      </c>
      <c r="BE1" t="s">
        <v>80</v>
      </c>
      <c r="BF1" t="s">
        <v>81</v>
      </c>
      <c r="BG1" t="s">
        <v>82</v>
      </c>
      <c r="BH1" t="s">
        <v>83</v>
      </c>
      <c r="BI1" t="s">
        <v>84</v>
      </c>
      <c r="BJ1" t="s">
        <v>85</v>
      </c>
      <c r="BK1" t="s">
        <v>86</v>
      </c>
      <c r="BL1" t="s">
        <v>87</v>
      </c>
      <c r="BM1" t="s">
        <v>88</v>
      </c>
      <c r="BN1" t="s">
        <v>89</v>
      </c>
      <c r="BO1" t="s">
        <v>91</v>
      </c>
      <c r="BP1" t="s">
        <v>92</v>
      </c>
      <c r="BQ1" t="s">
        <v>93</v>
      </c>
      <c r="BR1" t="s">
        <v>94</v>
      </c>
      <c r="BS1" t="s">
        <v>95</v>
      </c>
      <c r="BT1" t="s">
        <v>96</v>
      </c>
      <c r="BU1" t="s">
        <v>97</v>
      </c>
      <c r="BV1" t="s">
        <v>98</v>
      </c>
      <c r="BW1" t="s">
        <v>99</v>
      </c>
      <c r="BX1" t="s">
        <v>101</v>
      </c>
      <c r="BY1" t="s">
        <v>102</v>
      </c>
      <c r="BZ1" t="s">
        <v>103</v>
      </c>
      <c r="CA1" t="s">
        <v>104</v>
      </c>
      <c r="CB1" t="s">
        <v>105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</row>
    <row r="2" spans="1:96">
      <c r="A2" s="231">
        <v>46024</v>
      </c>
      <c r="B2" s="232" t="e">
        <v>#REF!</v>
      </c>
      <c r="C2" t="e">
        <v>#VALUE!</v>
      </c>
      <c r="D2" t="s">
        <v>427</v>
      </c>
      <c r="E2">
        <v>160</v>
      </c>
      <c r="F2">
        <v>108.39224346542001</v>
      </c>
      <c r="G2">
        <v>0</v>
      </c>
      <c r="H2">
        <v>0</v>
      </c>
      <c r="I2" t="s">
        <v>427</v>
      </c>
      <c r="J2">
        <v>0</v>
      </c>
      <c r="K2">
        <v>0.74561020502499997</v>
      </c>
      <c r="L2">
        <v>435.25571273122961</v>
      </c>
      <c r="M2">
        <v>119.297632804</v>
      </c>
      <c r="N2">
        <v>367.59999999999997</v>
      </c>
      <c r="O2">
        <v>367.59999999999997</v>
      </c>
      <c r="P2">
        <v>80</v>
      </c>
      <c r="Q2">
        <v>0</v>
      </c>
      <c r="S2">
        <v>33.799999999999997</v>
      </c>
      <c r="T2" t="s">
        <v>123</v>
      </c>
      <c r="U2">
        <v>321.39999999999998</v>
      </c>
      <c r="V2">
        <v>15.895179000000001</v>
      </c>
      <c r="W2">
        <v>0.13590378045000001</v>
      </c>
      <c r="X2" t="s">
        <v>124</v>
      </c>
      <c r="Y2">
        <v>10</v>
      </c>
      <c r="Z2">
        <v>90.598980000000012</v>
      </c>
      <c r="AA2">
        <v>0.63056890080000005</v>
      </c>
      <c r="AB2" t="s">
        <v>125</v>
      </c>
      <c r="AC2">
        <v>50</v>
      </c>
      <c r="AD2">
        <v>89.074400000000011</v>
      </c>
      <c r="AE2">
        <v>0.78474546400000011</v>
      </c>
      <c r="AF2" t="s">
        <v>128</v>
      </c>
      <c r="AG2">
        <v>20</v>
      </c>
      <c r="AH2">
        <v>99.93</v>
      </c>
      <c r="AI2">
        <v>1.1881677000000002</v>
      </c>
      <c r="AL2" t="e">
        <v>#N/A</v>
      </c>
      <c r="AM2" t="e">
        <v>#N/A</v>
      </c>
      <c r="AP2" t="e">
        <v>#N/A</v>
      </c>
      <c r="AQ2" t="e">
        <v>#N/A</v>
      </c>
      <c r="AT2" t="e">
        <v>#N/A</v>
      </c>
      <c r="AU2" t="e">
        <v>#N/A</v>
      </c>
      <c r="AX2" t="e">
        <v>#N/A</v>
      </c>
      <c r="AY2" t="e">
        <v>#N/A</v>
      </c>
      <c r="BB2" t="e">
        <v>#N/A</v>
      </c>
      <c r="BC2" t="e">
        <v>#N/A</v>
      </c>
      <c r="BF2" t="e">
        <v>#N/A</v>
      </c>
      <c r="BG2" t="e">
        <v>#N/A</v>
      </c>
      <c r="BJ2" t="e">
        <v>#N/A</v>
      </c>
      <c r="BK2" t="e">
        <v>#N/A</v>
      </c>
      <c r="BN2" t="e">
        <v>#N/A</v>
      </c>
      <c r="BO2" t="e">
        <v>#N/A</v>
      </c>
      <c r="BR2" t="e">
        <v>#N/A</v>
      </c>
      <c r="BS2" t="e">
        <v>#N/A</v>
      </c>
      <c r="BV2" t="e">
        <v>#N/A</v>
      </c>
      <c r="BW2" t="e">
        <v>#N/A</v>
      </c>
      <c r="BZ2">
        <v>45882</v>
      </c>
      <c r="CA2" t="e">
        <v>#REF!</v>
      </c>
      <c r="CB2" t="e">
        <v>#DIV/0!</v>
      </c>
      <c r="CD2" t="e">
        <v>#DIV/0!</v>
      </c>
      <c r="CE2" t="e">
        <v>#DIV/0!</v>
      </c>
      <c r="CH2" t="e">
        <v>#N/A</v>
      </c>
      <c r="CI2" t="e">
        <v>#N/A</v>
      </c>
      <c r="CL2" t="e">
        <v>#N/A</v>
      </c>
      <c r="CM2" t="e">
        <v>#N/A</v>
      </c>
      <c r="CP2" t="e">
        <v>#N/A</v>
      </c>
      <c r="CQ2" t="e">
        <v>#N/A</v>
      </c>
    </row>
    <row r="3" spans="1:96">
      <c r="A3" s="231">
        <v>46025</v>
      </c>
      <c r="B3" s="232">
        <v>1</v>
      </c>
      <c r="C3" t="e">
        <v>#VALUE!</v>
      </c>
      <c r="D3" t="s">
        <v>427</v>
      </c>
      <c r="E3">
        <v>160</v>
      </c>
      <c r="F3">
        <v>106.41074924000002</v>
      </c>
      <c r="G3">
        <v>0</v>
      </c>
      <c r="H3">
        <v>0</v>
      </c>
      <c r="I3" t="s">
        <v>427</v>
      </c>
      <c r="J3">
        <v>0</v>
      </c>
      <c r="K3">
        <v>0.74884806250000013</v>
      </c>
      <c r="L3">
        <v>1230.7692307692307</v>
      </c>
      <c r="M3">
        <v>119.81569000000002</v>
      </c>
      <c r="N3">
        <v>130</v>
      </c>
      <c r="O3">
        <v>130</v>
      </c>
      <c r="P3">
        <v>130</v>
      </c>
      <c r="Q3">
        <v>0</v>
      </c>
      <c r="S3">
        <v>0</v>
      </c>
      <c r="T3" t="s">
        <v>123</v>
      </c>
      <c r="U3">
        <v>0</v>
      </c>
      <c r="V3">
        <v>15.895179000000001</v>
      </c>
      <c r="W3">
        <v>0.13590378045000001</v>
      </c>
      <c r="X3" t="s">
        <v>124</v>
      </c>
      <c r="Y3">
        <v>50</v>
      </c>
      <c r="Z3">
        <v>90.598980000000012</v>
      </c>
      <c r="AA3">
        <v>0.63056890080000005</v>
      </c>
      <c r="AB3" t="s">
        <v>125</v>
      </c>
      <c r="AC3">
        <v>50</v>
      </c>
      <c r="AD3">
        <v>89.074400000000011</v>
      </c>
      <c r="AE3">
        <v>0.78474546400000011</v>
      </c>
      <c r="AF3" t="s">
        <v>128</v>
      </c>
      <c r="AG3">
        <v>30</v>
      </c>
      <c r="AH3">
        <v>99.93</v>
      </c>
      <c r="AI3">
        <v>1.1881677000000002</v>
      </c>
      <c r="AL3" t="e">
        <v>#N/A</v>
      </c>
      <c r="AM3" t="e">
        <v>#N/A</v>
      </c>
      <c r="AP3" t="e">
        <v>#N/A</v>
      </c>
      <c r="AQ3" t="e">
        <v>#N/A</v>
      </c>
      <c r="AT3" t="e">
        <v>#N/A</v>
      </c>
      <c r="AU3" t="e">
        <v>#N/A</v>
      </c>
      <c r="AX3" t="e">
        <v>#N/A</v>
      </c>
      <c r="AY3" t="e">
        <v>#N/A</v>
      </c>
      <c r="BB3" t="e">
        <v>#N/A</v>
      </c>
      <c r="BC3" t="e">
        <v>#N/A</v>
      </c>
      <c r="BF3" t="e">
        <v>#N/A</v>
      </c>
      <c r="BG3" t="e">
        <v>#N/A</v>
      </c>
      <c r="BJ3" t="e">
        <v>#N/A</v>
      </c>
      <c r="BK3" t="e">
        <v>#N/A</v>
      </c>
      <c r="BN3" t="e">
        <v>#N/A</v>
      </c>
      <c r="BO3" t="e">
        <v>#N/A</v>
      </c>
      <c r="BR3" t="e">
        <v>#N/A</v>
      </c>
      <c r="BS3" t="e">
        <v>#N/A</v>
      </c>
      <c r="BV3" t="e">
        <v>#N/A</v>
      </c>
      <c r="BW3" t="e">
        <v>#N/A</v>
      </c>
      <c r="BZ3">
        <v>45883</v>
      </c>
      <c r="CA3">
        <v>1</v>
      </c>
      <c r="CB3" t="e">
        <v>#DIV/0!</v>
      </c>
      <c r="CD3" t="e">
        <v>#DIV/0!</v>
      </c>
      <c r="CE3" t="e">
        <v>#DIV/0!</v>
      </c>
      <c r="CH3" t="e">
        <v>#N/A</v>
      </c>
      <c r="CI3" t="e">
        <v>#N/A</v>
      </c>
      <c r="CL3" t="e">
        <v>#N/A</v>
      </c>
      <c r="CM3" t="e">
        <v>#N/A</v>
      </c>
      <c r="CP3" t="e">
        <v>#N/A</v>
      </c>
      <c r="CQ3" t="e">
        <v>#N/A</v>
      </c>
    </row>
    <row r="4" spans="1:96">
      <c r="A4" s="231">
        <v>46027</v>
      </c>
      <c r="B4" s="232">
        <v>2</v>
      </c>
      <c r="C4" t="e">
        <v>#VALUE!</v>
      </c>
      <c r="D4" t="s">
        <v>427</v>
      </c>
      <c r="E4">
        <v>160</v>
      </c>
      <c r="F4">
        <v>118.596426179155</v>
      </c>
      <c r="G4">
        <v>0</v>
      </c>
      <c r="H4">
        <v>0</v>
      </c>
      <c r="I4" t="s">
        <v>427</v>
      </c>
      <c r="J4">
        <v>0</v>
      </c>
      <c r="K4">
        <v>0.78783734913125003</v>
      </c>
      <c r="L4">
        <v>358.824848620767</v>
      </c>
      <c r="M4">
        <v>126.053975861</v>
      </c>
      <c r="N4">
        <v>445.9</v>
      </c>
      <c r="O4">
        <v>445.9</v>
      </c>
      <c r="P4">
        <v>70</v>
      </c>
      <c r="Q4">
        <v>0</v>
      </c>
      <c r="S4">
        <v>85.5</v>
      </c>
      <c r="T4" t="s">
        <v>123</v>
      </c>
      <c r="U4">
        <v>461.4</v>
      </c>
      <c r="V4">
        <v>15.895179000000001</v>
      </c>
      <c r="W4">
        <v>0.13590378045000001</v>
      </c>
      <c r="X4" t="s">
        <v>125</v>
      </c>
      <c r="Y4">
        <v>25</v>
      </c>
      <c r="Z4">
        <v>89.074400000000011</v>
      </c>
      <c r="AA4">
        <v>0.78474546400000011</v>
      </c>
      <c r="AB4" t="s">
        <v>128</v>
      </c>
      <c r="AC4">
        <v>35</v>
      </c>
      <c r="AD4">
        <v>99.93</v>
      </c>
      <c r="AE4">
        <v>1.1881677000000002</v>
      </c>
      <c r="AF4" t="s">
        <v>124</v>
      </c>
      <c r="AG4">
        <v>10</v>
      </c>
      <c r="AH4">
        <v>90.598980000000012</v>
      </c>
      <c r="AI4">
        <v>0.63056890080000005</v>
      </c>
      <c r="AL4" t="e">
        <v>#N/A</v>
      </c>
      <c r="AM4" t="e">
        <v>#N/A</v>
      </c>
      <c r="AP4" t="e">
        <v>#N/A</v>
      </c>
      <c r="AQ4" t="e">
        <v>#N/A</v>
      </c>
      <c r="AT4" t="e">
        <v>#N/A</v>
      </c>
      <c r="AU4" t="e">
        <v>#N/A</v>
      </c>
      <c r="AX4" t="e">
        <v>#N/A</v>
      </c>
      <c r="AY4" t="e">
        <v>#N/A</v>
      </c>
      <c r="BB4" t="e">
        <v>#N/A</v>
      </c>
      <c r="BC4" t="e">
        <v>#N/A</v>
      </c>
      <c r="BF4" t="e">
        <v>#N/A</v>
      </c>
      <c r="BG4" t="e">
        <v>#N/A</v>
      </c>
      <c r="BJ4" t="e">
        <v>#N/A</v>
      </c>
      <c r="BK4" t="e">
        <v>#N/A</v>
      </c>
      <c r="BN4" t="e">
        <v>#N/A</v>
      </c>
      <c r="BO4" t="e">
        <v>#N/A</v>
      </c>
      <c r="BR4" t="e">
        <v>#N/A</v>
      </c>
      <c r="BS4" t="e">
        <v>#N/A</v>
      </c>
      <c r="BV4" t="e">
        <v>#N/A</v>
      </c>
      <c r="BW4" t="e">
        <v>#N/A</v>
      </c>
      <c r="BZ4">
        <v>45882</v>
      </c>
      <c r="CA4">
        <v>-1</v>
      </c>
      <c r="CB4" t="e">
        <v>#DIV/0!</v>
      </c>
      <c r="CD4" t="e">
        <v>#DIV/0!</v>
      </c>
      <c r="CE4" t="e">
        <v>#DIV/0!</v>
      </c>
      <c r="CH4" t="e">
        <v>#N/A</v>
      </c>
      <c r="CI4" t="e">
        <v>#N/A</v>
      </c>
      <c r="CL4" t="e">
        <v>#N/A</v>
      </c>
      <c r="CM4" t="e">
        <v>#N/A</v>
      </c>
      <c r="CP4" t="e">
        <v>#N/A</v>
      </c>
      <c r="CQ4" t="e">
        <v>#N/A</v>
      </c>
    </row>
    <row r="5" spans="1:96">
      <c r="A5" s="231">
        <v>46028</v>
      </c>
      <c r="B5" s="232">
        <v>1</v>
      </c>
      <c r="C5" t="e">
        <v>#VALUE!</v>
      </c>
      <c r="D5" t="s">
        <v>427</v>
      </c>
      <c r="E5">
        <v>160</v>
      </c>
      <c r="F5">
        <v>124.70059562057503</v>
      </c>
      <c r="G5">
        <v>0</v>
      </c>
      <c r="H5">
        <v>0</v>
      </c>
      <c r="I5" t="s">
        <v>427</v>
      </c>
      <c r="J5">
        <v>0</v>
      </c>
      <c r="K5">
        <v>0.8097292691562501</v>
      </c>
      <c r="L5">
        <v>327.53326509723644</v>
      </c>
      <c r="M5">
        <v>129.55668306500002</v>
      </c>
      <c r="N5">
        <v>488.5</v>
      </c>
      <c r="O5">
        <v>488.5</v>
      </c>
      <c r="P5">
        <v>65</v>
      </c>
      <c r="Q5">
        <v>0</v>
      </c>
      <c r="S5">
        <v>86.2</v>
      </c>
      <c r="T5" t="s">
        <v>123</v>
      </c>
      <c r="U5">
        <v>509.7</v>
      </c>
      <c r="V5">
        <v>15.895179000000001</v>
      </c>
      <c r="W5">
        <v>0.13590378045000001</v>
      </c>
      <c r="X5" t="s">
        <v>125</v>
      </c>
      <c r="Y5">
        <v>25</v>
      </c>
      <c r="Z5">
        <v>89.074400000000011</v>
      </c>
      <c r="AA5">
        <v>0.78474546400000011</v>
      </c>
      <c r="AB5" t="s">
        <v>128</v>
      </c>
      <c r="AC5">
        <v>40</v>
      </c>
      <c r="AD5">
        <v>99.93</v>
      </c>
      <c r="AE5">
        <v>1.1881677000000002</v>
      </c>
      <c r="AF5" t="s">
        <v>124</v>
      </c>
      <c r="AH5">
        <v>90.598980000000012</v>
      </c>
      <c r="AI5">
        <v>0.63056890080000005</v>
      </c>
      <c r="AL5" t="e">
        <v>#N/A</v>
      </c>
      <c r="AM5" t="e">
        <v>#N/A</v>
      </c>
      <c r="AP5" t="e">
        <v>#N/A</v>
      </c>
      <c r="AQ5" t="e">
        <v>#N/A</v>
      </c>
      <c r="AT5" t="e">
        <v>#N/A</v>
      </c>
      <c r="AU5" t="e">
        <v>#N/A</v>
      </c>
      <c r="AX5" t="e">
        <v>#N/A</v>
      </c>
      <c r="AY5" t="e">
        <v>#N/A</v>
      </c>
      <c r="BB5" t="e">
        <v>#N/A</v>
      </c>
      <c r="BC5" t="e">
        <v>#N/A</v>
      </c>
      <c r="BF5" t="e">
        <v>#N/A</v>
      </c>
      <c r="BG5" t="e">
        <v>#N/A</v>
      </c>
      <c r="BJ5" t="e">
        <v>#N/A</v>
      </c>
      <c r="BK5" t="e">
        <v>#N/A</v>
      </c>
      <c r="BN5" t="e">
        <v>#N/A</v>
      </c>
      <c r="BO5" t="e">
        <v>#N/A</v>
      </c>
      <c r="BR5" t="e">
        <v>#N/A</v>
      </c>
      <c r="BS5" t="e">
        <v>#N/A</v>
      </c>
      <c r="BV5" t="e">
        <v>#N/A</v>
      </c>
      <c r="BW5" t="e">
        <v>#N/A</v>
      </c>
      <c r="BZ5">
        <v>45883</v>
      </c>
      <c r="CA5">
        <v>1</v>
      </c>
      <c r="CB5" t="e">
        <v>#DIV/0!</v>
      </c>
      <c r="CD5" t="e">
        <v>#DIV/0!</v>
      </c>
      <c r="CE5" t="e">
        <v>#DIV/0!</v>
      </c>
      <c r="CH5" t="e">
        <v>#N/A</v>
      </c>
      <c r="CI5" t="e">
        <v>#N/A</v>
      </c>
      <c r="CL5" t="e">
        <v>#N/A</v>
      </c>
      <c r="CM5" t="e">
        <v>#N/A</v>
      </c>
      <c r="CP5" t="e">
        <v>#N/A</v>
      </c>
      <c r="CQ5" t="e">
        <v>#N/A</v>
      </c>
    </row>
    <row r="6" spans="1:96">
      <c r="A6" s="231">
        <v>46029</v>
      </c>
      <c r="B6" s="232">
        <v>1</v>
      </c>
      <c r="C6" t="e">
        <v>#VALUE!</v>
      </c>
      <c r="D6" t="s">
        <v>427</v>
      </c>
      <c r="E6">
        <v>160</v>
      </c>
      <c r="F6">
        <v>118.31665962206002</v>
      </c>
      <c r="G6">
        <v>0</v>
      </c>
      <c r="H6">
        <v>0</v>
      </c>
      <c r="I6" t="s">
        <v>427</v>
      </c>
      <c r="J6">
        <v>0</v>
      </c>
      <c r="K6">
        <v>0.80428913732500007</v>
      </c>
      <c r="L6">
        <v>489.59608323133409</v>
      </c>
      <c r="M6">
        <v>128.68626197200001</v>
      </c>
      <c r="N6">
        <v>326.8</v>
      </c>
      <c r="O6">
        <v>326.8</v>
      </c>
      <c r="P6">
        <v>100</v>
      </c>
      <c r="Q6">
        <v>0</v>
      </c>
      <c r="S6">
        <v>22.1</v>
      </c>
      <c r="T6" t="s">
        <v>123</v>
      </c>
      <c r="U6">
        <v>248.9</v>
      </c>
      <c r="V6">
        <v>15.895179000000001</v>
      </c>
      <c r="W6">
        <v>0.13590378045000001</v>
      </c>
      <c r="X6" t="s">
        <v>124</v>
      </c>
      <c r="Y6">
        <v>20</v>
      </c>
      <c r="Z6">
        <v>90.598980000000012</v>
      </c>
      <c r="AA6">
        <v>0.63056890080000005</v>
      </c>
      <c r="AB6" t="s">
        <v>125</v>
      </c>
      <c r="AC6">
        <v>50</v>
      </c>
      <c r="AD6">
        <v>89.074400000000011</v>
      </c>
      <c r="AE6">
        <v>0.78474546400000011</v>
      </c>
      <c r="AF6" t="s">
        <v>128</v>
      </c>
      <c r="AG6">
        <v>30</v>
      </c>
      <c r="AH6">
        <v>99.93</v>
      </c>
      <c r="AI6">
        <v>1.1881677000000002</v>
      </c>
      <c r="AL6" t="e">
        <v>#N/A</v>
      </c>
      <c r="AM6" t="e">
        <v>#N/A</v>
      </c>
      <c r="AP6" t="e">
        <v>#N/A</v>
      </c>
      <c r="AQ6" t="e">
        <v>#N/A</v>
      </c>
      <c r="AT6" t="e">
        <v>#N/A</v>
      </c>
      <c r="AU6" t="e">
        <v>#N/A</v>
      </c>
      <c r="AX6" t="e">
        <v>#N/A</v>
      </c>
      <c r="AY6" t="e">
        <v>#N/A</v>
      </c>
      <c r="BB6" t="e">
        <v>#N/A</v>
      </c>
      <c r="BC6" t="e">
        <v>#N/A</v>
      </c>
      <c r="BF6" t="e">
        <v>#N/A</v>
      </c>
      <c r="BG6" t="e">
        <v>#N/A</v>
      </c>
      <c r="BJ6" t="e">
        <v>#N/A</v>
      </c>
      <c r="BK6" t="e">
        <v>#N/A</v>
      </c>
      <c r="BN6" t="e">
        <v>#N/A</v>
      </c>
      <c r="BO6" t="e">
        <v>#N/A</v>
      </c>
      <c r="BR6" t="e">
        <v>#N/A</v>
      </c>
      <c r="BS6" t="e">
        <v>#N/A</v>
      </c>
      <c r="BV6" t="e">
        <v>#N/A</v>
      </c>
      <c r="BW6" t="e">
        <v>#N/A</v>
      </c>
      <c r="BZ6">
        <v>45882</v>
      </c>
      <c r="CA6">
        <v>-1</v>
      </c>
      <c r="CB6" t="e">
        <v>#DIV/0!</v>
      </c>
      <c r="CD6" t="e">
        <v>#DIV/0!</v>
      </c>
      <c r="CE6" t="e">
        <v>#DIV/0!</v>
      </c>
      <c r="CH6" t="e">
        <v>#N/A</v>
      </c>
      <c r="CI6" t="e">
        <v>#N/A</v>
      </c>
      <c r="CL6" t="e">
        <v>#N/A</v>
      </c>
      <c r="CM6" t="e">
        <v>#N/A</v>
      </c>
      <c r="CP6" t="e">
        <v>#N/A</v>
      </c>
      <c r="CQ6" t="e">
        <v>#N/A</v>
      </c>
    </row>
    <row r="7" spans="1:96">
      <c r="A7" s="231">
        <v>46030</v>
      </c>
      <c r="B7" s="232">
        <v>1</v>
      </c>
      <c r="C7" t="e">
        <v>#VALUE!</v>
      </c>
      <c r="D7" t="s">
        <v>427</v>
      </c>
      <c r="E7">
        <v>160</v>
      </c>
      <c r="F7">
        <v>121.39719181440002</v>
      </c>
      <c r="G7">
        <v>0</v>
      </c>
      <c r="H7">
        <v>0</v>
      </c>
      <c r="I7" t="s">
        <v>427</v>
      </c>
      <c r="J7">
        <v>0</v>
      </c>
      <c r="K7">
        <v>0.80386426499999997</v>
      </c>
      <c r="L7">
        <v>1142.8571428571427</v>
      </c>
      <c r="M7">
        <v>128.6182824</v>
      </c>
      <c r="N7">
        <v>140</v>
      </c>
      <c r="O7">
        <v>140</v>
      </c>
      <c r="P7">
        <v>140</v>
      </c>
      <c r="Q7">
        <v>0</v>
      </c>
      <c r="T7" t="s">
        <v>123</v>
      </c>
      <c r="V7">
        <v>15.895179000000001</v>
      </c>
      <c r="W7">
        <v>0.13590378045000001</v>
      </c>
      <c r="X7" t="s">
        <v>125</v>
      </c>
      <c r="Y7">
        <v>75</v>
      </c>
      <c r="Z7">
        <v>89.074400000000011</v>
      </c>
      <c r="AA7">
        <v>0.78474546400000011</v>
      </c>
      <c r="AB7" t="s">
        <v>124</v>
      </c>
      <c r="AC7">
        <v>20</v>
      </c>
      <c r="AD7">
        <v>90.598980000000012</v>
      </c>
      <c r="AE7">
        <v>0.63056890080000005</v>
      </c>
      <c r="AF7" t="s">
        <v>128</v>
      </c>
      <c r="AG7">
        <v>25</v>
      </c>
      <c r="AH7">
        <v>99.93</v>
      </c>
      <c r="AI7">
        <v>1.1881677000000002</v>
      </c>
      <c r="AJ7" t="s">
        <v>129</v>
      </c>
      <c r="AK7">
        <v>20</v>
      </c>
      <c r="AL7">
        <v>93.550932000000003</v>
      </c>
      <c r="AM7">
        <v>1.01128557492</v>
      </c>
      <c r="AP7" t="e">
        <v>#N/A</v>
      </c>
      <c r="AQ7" t="e">
        <v>#N/A</v>
      </c>
      <c r="AT7" t="e">
        <v>#N/A</v>
      </c>
      <c r="AU7" t="e">
        <v>#N/A</v>
      </c>
      <c r="AX7" t="e">
        <v>#N/A</v>
      </c>
      <c r="AY7" t="e">
        <v>#N/A</v>
      </c>
      <c r="BB7" t="e">
        <v>#N/A</v>
      </c>
      <c r="BC7" t="e">
        <v>#N/A</v>
      </c>
      <c r="BF7" t="e">
        <v>#N/A</v>
      </c>
      <c r="BG7" t="e">
        <v>#N/A</v>
      </c>
      <c r="BJ7" t="e">
        <v>#N/A</v>
      </c>
      <c r="BK7" t="e">
        <v>#N/A</v>
      </c>
      <c r="BN7" t="e">
        <v>#N/A</v>
      </c>
      <c r="BO7" t="e">
        <v>#N/A</v>
      </c>
      <c r="BR7" t="e">
        <v>#N/A</v>
      </c>
      <c r="BS7" t="e">
        <v>#N/A</v>
      </c>
      <c r="BV7" t="e">
        <v>#N/A</v>
      </c>
      <c r="BW7" t="e">
        <v>#N/A</v>
      </c>
      <c r="BZ7">
        <v>45883</v>
      </c>
      <c r="CA7">
        <v>1</v>
      </c>
      <c r="CB7" t="e">
        <v>#DIV/0!</v>
      </c>
      <c r="CD7" t="e">
        <v>#DIV/0!</v>
      </c>
      <c r="CE7" t="e">
        <v>#DIV/0!</v>
      </c>
      <c r="CH7" t="e">
        <v>#N/A</v>
      </c>
      <c r="CI7" t="e">
        <v>#N/A</v>
      </c>
      <c r="CL7" t="e">
        <v>#N/A</v>
      </c>
      <c r="CM7" t="e">
        <v>#N/A</v>
      </c>
      <c r="CP7" t="e">
        <v>#N/A</v>
      </c>
      <c r="CQ7" t="e">
        <v>#N/A</v>
      </c>
    </row>
    <row r="8" spans="1:96">
      <c r="A8" s="231">
        <v>46031</v>
      </c>
      <c r="B8" s="232">
        <v>1</v>
      </c>
      <c r="C8" t="e">
        <v>#VALUE!</v>
      </c>
      <c r="D8" t="s">
        <v>427</v>
      </c>
      <c r="E8">
        <v>160</v>
      </c>
      <c r="F8">
        <v>135.819028741745</v>
      </c>
      <c r="G8">
        <v>0</v>
      </c>
      <c r="H8">
        <v>0</v>
      </c>
      <c r="I8" t="s">
        <v>427</v>
      </c>
      <c r="J8">
        <v>0</v>
      </c>
      <c r="K8">
        <v>0.83797580074375022</v>
      </c>
      <c r="L8">
        <v>540.35798716649776</v>
      </c>
      <c r="M8">
        <v>134.07612811900003</v>
      </c>
      <c r="N8">
        <v>296.10000000000002</v>
      </c>
      <c r="O8">
        <v>296.10000000000002</v>
      </c>
      <c r="P8">
        <v>110</v>
      </c>
      <c r="Q8">
        <v>0</v>
      </c>
      <c r="S8">
        <v>24.7</v>
      </c>
      <c r="T8" t="s">
        <v>123</v>
      </c>
      <c r="U8">
        <v>210.8</v>
      </c>
      <c r="V8">
        <v>15.895179000000001</v>
      </c>
      <c r="W8">
        <v>0.13590378045000001</v>
      </c>
      <c r="X8" t="s">
        <v>128</v>
      </c>
      <c r="Y8">
        <v>60</v>
      </c>
      <c r="Z8">
        <v>99.93</v>
      </c>
      <c r="AA8">
        <v>1.1881677000000002</v>
      </c>
      <c r="AB8" t="s">
        <v>125</v>
      </c>
      <c r="AC8">
        <v>50</v>
      </c>
      <c r="AD8">
        <v>89.074400000000011</v>
      </c>
      <c r="AE8">
        <v>0.78474546400000011</v>
      </c>
      <c r="AH8" t="e">
        <v>#N/A</v>
      </c>
      <c r="AI8" t="e">
        <v>#N/A</v>
      </c>
      <c r="AL8" t="e">
        <v>#N/A</v>
      </c>
      <c r="AM8" t="e">
        <v>#N/A</v>
      </c>
      <c r="AP8" t="e">
        <v>#N/A</v>
      </c>
      <c r="AQ8" t="e">
        <v>#N/A</v>
      </c>
      <c r="AT8" t="e">
        <v>#N/A</v>
      </c>
      <c r="AU8" t="e">
        <v>#N/A</v>
      </c>
      <c r="AX8" t="e">
        <v>#N/A</v>
      </c>
      <c r="AY8" t="e">
        <v>#N/A</v>
      </c>
      <c r="BB8" t="e">
        <v>#N/A</v>
      </c>
      <c r="BC8" t="e">
        <v>#N/A</v>
      </c>
      <c r="BF8" t="e">
        <v>#N/A</v>
      </c>
      <c r="BG8" t="e">
        <v>#N/A</v>
      </c>
      <c r="BJ8" t="e">
        <v>#N/A</v>
      </c>
      <c r="BK8" t="e">
        <v>#N/A</v>
      </c>
      <c r="BN8" t="e">
        <v>#N/A</v>
      </c>
      <c r="BO8" t="e">
        <v>#N/A</v>
      </c>
      <c r="BR8" t="e">
        <v>#N/A</v>
      </c>
      <c r="BS8" t="e">
        <v>#N/A</v>
      </c>
      <c r="BV8" t="e">
        <v>#N/A</v>
      </c>
      <c r="BW8" t="e">
        <v>#N/A</v>
      </c>
      <c r="BZ8">
        <v>45882</v>
      </c>
      <c r="CA8">
        <v>-1</v>
      </c>
      <c r="CB8" t="e">
        <v>#DIV/0!</v>
      </c>
      <c r="CD8" t="e">
        <v>#DIV/0!</v>
      </c>
      <c r="CE8" t="e">
        <v>#DIV/0!</v>
      </c>
      <c r="CH8" t="e">
        <v>#N/A</v>
      </c>
      <c r="CI8" t="e">
        <v>#N/A</v>
      </c>
      <c r="CL8" t="e">
        <v>#N/A</v>
      </c>
      <c r="CM8" t="e">
        <v>#N/A</v>
      </c>
      <c r="CP8" t="e">
        <v>#N/A</v>
      </c>
      <c r="CQ8" t="e">
        <v>#N/A</v>
      </c>
    </row>
    <row r="9" spans="1:96">
      <c r="A9" s="231">
        <v>46034</v>
      </c>
      <c r="B9" s="232">
        <v>3</v>
      </c>
      <c r="C9" t="e">
        <v>#VALUE!</v>
      </c>
      <c r="D9" t="s">
        <v>427</v>
      </c>
      <c r="E9">
        <v>160</v>
      </c>
      <c r="F9">
        <v>131.48274771440003</v>
      </c>
      <c r="G9">
        <v>0</v>
      </c>
      <c r="H9">
        <v>0</v>
      </c>
      <c r="I9" t="s">
        <v>427</v>
      </c>
      <c r="J9">
        <v>0</v>
      </c>
      <c r="K9">
        <v>0.82082614000000009</v>
      </c>
      <c r="L9">
        <v>1142.8571428571427</v>
      </c>
      <c r="M9">
        <v>131.33218240000002</v>
      </c>
      <c r="N9">
        <v>140</v>
      </c>
      <c r="O9">
        <v>140</v>
      </c>
      <c r="P9">
        <v>140</v>
      </c>
      <c r="Q9">
        <v>0</v>
      </c>
      <c r="T9" t="s">
        <v>123</v>
      </c>
      <c r="V9">
        <v>15.895179000000001</v>
      </c>
      <c r="W9">
        <v>0.13590378045000001</v>
      </c>
      <c r="X9" t="s">
        <v>128</v>
      </c>
      <c r="Y9">
        <v>50</v>
      </c>
      <c r="Z9">
        <v>99.93</v>
      </c>
      <c r="AA9">
        <v>1.1881677000000002</v>
      </c>
      <c r="AB9" t="s">
        <v>125</v>
      </c>
      <c r="AC9">
        <v>50</v>
      </c>
      <c r="AD9">
        <v>89.074400000000011</v>
      </c>
      <c r="AE9">
        <v>0.78474546400000011</v>
      </c>
      <c r="AF9" t="s">
        <v>124</v>
      </c>
      <c r="AG9">
        <v>20</v>
      </c>
      <c r="AH9">
        <v>90.598980000000012</v>
      </c>
      <c r="AI9">
        <v>0.63056890080000005</v>
      </c>
      <c r="AJ9" t="s">
        <v>129</v>
      </c>
      <c r="AK9">
        <v>20</v>
      </c>
      <c r="AL9">
        <v>93.550932000000003</v>
      </c>
      <c r="AM9">
        <v>1.01128557492</v>
      </c>
      <c r="AP9" t="e">
        <v>#N/A</v>
      </c>
      <c r="AQ9" t="e">
        <v>#N/A</v>
      </c>
      <c r="AT9" t="e">
        <v>#N/A</v>
      </c>
      <c r="AU9" t="e">
        <v>#N/A</v>
      </c>
      <c r="AX9" t="e">
        <v>#N/A</v>
      </c>
      <c r="AY9" t="e">
        <v>#N/A</v>
      </c>
      <c r="BB9" t="e">
        <v>#N/A</v>
      </c>
      <c r="BC9" t="e">
        <v>#N/A</v>
      </c>
      <c r="BF9" t="e">
        <v>#N/A</v>
      </c>
      <c r="BG9" t="e">
        <v>#N/A</v>
      </c>
      <c r="BJ9" t="e">
        <v>#N/A</v>
      </c>
      <c r="BK9" t="e">
        <v>#N/A</v>
      </c>
      <c r="BN9" t="e">
        <v>#N/A</v>
      </c>
      <c r="BO9" t="e">
        <v>#N/A</v>
      </c>
      <c r="BR9" t="e">
        <v>#N/A</v>
      </c>
      <c r="BS9" t="e">
        <v>#N/A</v>
      </c>
      <c r="BV9" t="e">
        <v>#N/A</v>
      </c>
      <c r="BW9" t="e">
        <v>#N/A</v>
      </c>
      <c r="BZ9">
        <v>45883</v>
      </c>
      <c r="CA9">
        <v>1</v>
      </c>
      <c r="CB9" t="e">
        <v>#DIV/0!</v>
      </c>
      <c r="CD9" t="e">
        <v>#DIV/0!</v>
      </c>
      <c r="CE9" t="e">
        <v>#DIV/0!</v>
      </c>
      <c r="CH9" t="e">
        <v>#N/A</v>
      </c>
      <c r="CI9" t="e">
        <v>#N/A</v>
      </c>
      <c r="CL9" t="e">
        <v>#N/A</v>
      </c>
      <c r="CM9" t="e">
        <v>#N/A</v>
      </c>
      <c r="CP9" t="e">
        <v>#N/A</v>
      </c>
      <c r="CQ9" t="e">
        <v>#N/A</v>
      </c>
    </row>
    <row r="10" spans="1:96">
      <c r="A10" s="231">
        <v>46035</v>
      </c>
      <c r="B10" s="232">
        <v>1</v>
      </c>
      <c r="C10" t="e">
        <v>#VALUE!</v>
      </c>
      <c r="D10" t="s">
        <v>427</v>
      </c>
      <c r="E10">
        <v>160</v>
      </c>
      <c r="F10">
        <v>139.09708119680002</v>
      </c>
      <c r="G10">
        <v>0</v>
      </c>
      <c r="H10">
        <v>0</v>
      </c>
      <c r="I10" t="s">
        <v>427</v>
      </c>
      <c r="J10">
        <v>0</v>
      </c>
      <c r="K10">
        <v>0.8245160800000001</v>
      </c>
      <c r="L10">
        <v>1142.8571428571427</v>
      </c>
      <c r="M10">
        <v>131.92257280000001</v>
      </c>
      <c r="N10">
        <v>140</v>
      </c>
      <c r="O10">
        <v>140</v>
      </c>
      <c r="P10">
        <v>140</v>
      </c>
      <c r="Q10">
        <v>0</v>
      </c>
      <c r="T10" t="s">
        <v>123</v>
      </c>
      <c r="V10">
        <v>15.895179000000001</v>
      </c>
      <c r="W10">
        <v>0.13590378045000001</v>
      </c>
      <c r="X10" t="s">
        <v>128</v>
      </c>
      <c r="Y10">
        <v>50</v>
      </c>
      <c r="Z10">
        <v>99.93</v>
      </c>
      <c r="AA10">
        <v>1.1881677000000002</v>
      </c>
      <c r="AB10" t="s">
        <v>125</v>
      </c>
      <c r="AC10">
        <v>50</v>
      </c>
      <c r="AD10">
        <v>89.074400000000011</v>
      </c>
      <c r="AE10">
        <v>0.78474546400000011</v>
      </c>
      <c r="AF10" t="s">
        <v>124</v>
      </c>
      <c r="AG10">
        <v>0</v>
      </c>
      <c r="AH10">
        <v>90.598980000000012</v>
      </c>
      <c r="AI10">
        <v>0.63056890080000005</v>
      </c>
      <c r="AJ10" t="s">
        <v>129</v>
      </c>
      <c r="AK10">
        <v>40</v>
      </c>
      <c r="AL10">
        <v>93.550932000000003</v>
      </c>
      <c r="AM10">
        <v>1.01128557492</v>
      </c>
      <c r="AP10" t="e">
        <v>#N/A</v>
      </c>
      <c r="AQ10" t="e">
        <v>#N/A</v>
      </c>
      <c r="AT10" t="e">
        <v>#N/A</v>
      </c>
      <c r="AU10" t="e">
        <v>#N/A</v>
      </c>
      <c r="AX10" t="e">
        <v>#N/A</v>
      </c>
      <c r="AY10" t="e">
        <v>#N/A</v>
      </c>
      <c r="BB10" t="e">
        <v>#N/A</v>
      </c>
      <c r="BC10" t="e">
        <v>#N/A</v>
      </c>
      <c r="BF10" t="e">
        <v>#N/A</v>
      </c>
      <c r="BG10" t="e">
        <v>#N/A</v>
      </c>
      <c r="BJ10" t="e">
        <v>#N/A</v>
      </c>
      <c r="BK10" t="e">
        <v>#N/A</v>
      </c>
      <c r="BN10" t="e">
        <v>#N/A</v>
      </c>
      <c r="BO10" t="e">
        <v>#N/A</v>
      </c>
      <c r="BR10" t="e">
        <v>#N/A</v>
      </c>
      <c r="BS10" t="e">
        <v>#N/A</v>
      </c>
      <c r="BV10" t="e">
        <v>#N/A</v>
      </c>
      <c r="BW10" t="e">
        <v>#N/A</v>
      </c>
      <c r="BZ10">
        <v>45882</v>
      </c>
      <c r="CA10">
        <v>-1</v>
      </c>
      <c r="CB10" t="e">
        <v>#DIV/0!</v>
      </c>
      <c r="CD10" t="e">
        <v>#DIV/0!</v>
      </c>
      <c r="CE10" t="e">
        <v>#DIV/0!</v>
      </c>
      <c r="CH10" t="e">
        <v>#N/A</v>
      </c>
      <c r="CI10" t="e">
        <v>#N/A</v>
      </c>
      <c r="CL10" t="e">
        <v>#N/A</v>
      </c>
      <c r="CM10" t="e">
        <v>#N/A</v>
      </c>
      <c r="CP10" t="e">
        <v>#N/A</v>
      </c>
      <c r="CQ10" t="e">
        <v>#N/A</v>
      </c>
    </row>
    <row r="11" spans="1:96">
      <c r="A11" s="231">
        <v>46036</v>
      </c>
      <c r="B11" s="232">
        <v>1</v>
      </c>
      <c r="C11" t="e">
        <v>#VALUE!</v>
      </c>
      <c r="D11" t="s">
        <v>427</v>
      </c>
      <c r="E11">
        <v>160</v>
      </c>
      <c r="F11">
        <v>139.09708119680002</v>
      </c>
      <c r="G11">
        <v>0</v>
      </c>
      <c r="H11">
        <v>0</v>
      </c>
      <c r="I11" t="s">
        <v>427</v>
      </c>
      <c r="J11">
        <v>0</v>
      </c>
      <c r="K11">
        <v>0.8245160800000001</v>
      </c>
      <c r="L11">
        <v>1142.8571428571427</v>
      </c>
      <c r="M11">
        <v>131.92257280000001</v>
      </c>
      <c r="N11">
        <v>140</v>
      </c>
      <c r="O11">
        <v>140</v>
      </c>
      <c r="P11">
        <v>140</v>
      </c>
      <c r="Q11">
        <v>0</v>
      </c>
      <c r="T11" t="s">
        <v>123</v>
      </c>
      <c r="V11">
        <v>15.895179000000001</v>
      </c>
      <c r="W11">
        <v>0.13590378045000001</v>
      </c>
      <c r="X11" t="s">
        <v>128</v>
      </c>
      <c r="Y11">
        <v>50</v>
      </c>
      <c r="Z11">
        <v>99.93</v>
      </c>
      <c r="AA11">
        <v>1.1881677000000002</v>
      </c>
      <c r="AB11" t="s">
        <v>125</v>
      </c>
      <c r="AC11">
        <v>50</v>
      </c>
      <c r="AD11">
        <v>89.074400000000011</v>
      </c>
      <c r="AE11">
        <v>0.78474546400000011</v>
      </c>
      <c r="AF11" t="s">
        <v>129</v>
      </c>
      <c r="AG11">
        <v>40</v>
      </c>
      <c r="AH11">
        <v>93.550932000000003</v>
      </c>
      <c r="AI11">
        <v>1.01128557492</v>
      </c>
      <c r="AL11" t="e">
        <v>#N/A</v>
      </c>
      <c r="AM11" t="e">
        <v>#N/A</v>
      </c>
      <c r="AP11" t="e">
        <v>#N/A</v>
      </c>
      <c r="AQ11" t="e">
        <v>#N/A</v>
      </c>
      <c r="AT11" t="e">
        <v>#N/A</v>
      </c>
      <c r="AU11" t="e">
        <v>#N/A</v>
      </c>
      <c r="AX11" t="e">
        <v>#N/A</v>
      </c>
      <c r="AY11" t="e">
        <v>#N/A</v>
      </c>
      <c r="BB11" t="e">
        <v>#N/A</v>
      </c>
      <c r="BC11" t="e">
        <v>#N/A</v>
      </c>
      <c r="BF11" t="e">
        <v>#N/A</v>
      </c>
      <c r="BG11" t="e">
        <v>#N/A</v>
      </c>
      <c r="BJ11" t="e">
        <v>#N/A</v>
      </c>
      <c r="BK11" t="e">
        <v>#N/A</v>
      </c>
      <c r="BN11" t="e">
        <v>#N/A</v>
      </c>
      <c r="BO11" t="e">
        <v>#N/A</v>
      </c>
      <c r="BR11" t="e">
        <v>#N/A</v>
      </c>
      <c r="BS11" t="e">
        <v>#N/A</v>
      </c>
      <c r="BV11" t="e">
        <v>#N/A</v>
      </c>
      <c r="BW11" t="e">
        <v>#N/A</v>
      </c>
      <c r="BZ11">
        <v>45883</v>
      </c>
      <c r="CA11">
        <v>1</v>
      </c>
      <c r="CB11" t="e">
        <v>#DIV/0!</v>
      </c>
      <c r="CD11" t="e">
        <v>#DIV/0!</v>
      </c>
      <c r="CE11" t="e">
        <v>#DIV/0!</v>
      </c>
      <c r="CH11" t="e">
        <v>#N/A</v>
      </c>
      <c r="CI11" t="e">
        <v>#N/A</v>
      </c>
      <c r="CL11" t="e">
        <v>#N/A</v>
      </c>
      <c r="CM11" t="e">
        <v>#N/A</v>
      </c>
      <c r="CP11" t="e">
        <v>#N/A</v>
      </c>
      <c r="CQ11" t="e">
        <v>#N/A</v>
      </c>
    </row>
    <row r="12" spans="1:96">
      <c r="A12" s="231">
        <v>46037</v>
      </c>
      <c r="B12" s="232">
        <v>1</v>
      </c>
      <c r="C12" t="e">
        <v>#VALUE!</v>
      </c>
      <c r="D12" t="s">
        <v>427</v>
      </c>
      <c r="E12">
        <v>160</v>
      </c>
      <c r="F12">
        <v>139.09708119680002</v>
      </c>
      <c r="G12">
        <v>0</v>
      </c>
      <c r="H12">
        <v>0</v>
      </c>
      <c r="I12" t="s">
        <v>427</v>
      </c>
      <c r="J12">
        <v>0</v>
      </c>
      <c r="K12">
        <v>0.8245160800000001</v>
      </c>
      <c r="L12">
        <v>1142.8571428571427</v>
      </c>
      <c r="M12">
        <v>131.92257280000001</v>
      </c>
      <c r="N12">
        <v>140</v>
      </c>
      <c r="O12">
        <v>140</v>
      </c>
      <c r="P12">
        <v>140</v>
      </c>
      <c r="Q12">
        <v>0</v>
      </c>
      <c r="T12" t="s">
        <v>123</v>
      </c>
      <c r="V12">
        <v>15.895179000000001</v>
      </c>
      <c r="W12">
        <v>0.13590378045000001</v>
      </c>
      <c r="X12" t="s">
        <v>128</v>
      </c>
      <c r="Y12">
        <v>50</v>
      </c>
      <c r="Z12">
        <v>99.93</v>
      </c>
      <c r="AA12">
        <v>1.1881677000000002</v>
      </c>
      <c r="AB12" t="s">
        <v>125</v>
      </c>
      <c r="AC12">
        <v>50</v>
      </c>
      <c r="AD12">
        <v>89.074400000000011</v>
      </c>
      <c r="AE12">
        <v>0.78474546400000011</v>
      </c>
      <c r="AF12" t="s">
        <v>129</v>
      </c>
      <c r="AG12">
        <v>40</v>
      </c>
      <c r="AH12">
        <v>93.550932000000003</v>
      </c>
      <c r="AI12">
        <v>1.01128557492</v>
      </c>
      <c r="AL12" t="e">
        <v>#N/A</v>
      </c>
      <c r="AM12" t="e">
        <v>#N/A</v>
      </c>
      <c r="AP12" t="e">
        <v>#N/A</v>
      </c>
      <c r="AQ12" t="e">
        <v>#N/A</v>
      </c>
      <c r="AT12" t="e">
        <v>#N/A</v>
      </c>
      <c r="AU12" t="e">
        <v>#N/A</v>
      </c>
      <c r="AX12" t="e">
        <v>#N/A</v>
      </c>
      <c r="AY12" t="e">
        <v>#N/A</v>
      </c>
      <c r="BB12" t="e">
        <v>#N/A</v>
      </c>
      <c r="BC12" t="e">
        <v>#N/A</v>
      </c>
      <c r="BF12" t="e">
        <v>#N/A</v>
      </c>
      <c r="BG12" t="e">
        <v>#N/A</v>
      </c>
      <c r="BJ12" t="e">
        <v>#N/A</v>
      </c>
      <c r="BK12" t="e">
        <v>#N/A</v>
      </c>
      <c r="BN12" t="e">
        <v>#N/A</v>
      </c>
      <c r="BO12" t="e">
        <v>#N/A</v>
      </c>
      <c r="BR12" t="e">
        <v>#N/A</v>
      </c>
      <c r="BS12" t="e">
        <v>#N/A</v>
      </c>
      <c r="BV12" t="e">
        <v>#N/A</v>
      </c>
      <c r="BW12" t="e">
        <v>#N/A</v>
      </c>
      <c r="BZ12">
        <v>45882</v>
      </c>
      <c r="CA12">
        <v>-1</v>
      </c>
      <c r="CB12" t="e">
        <v>#DIV/0!</v>
      </c>
      <c r="CD12" t="e">
        <v>#DIV/0!</v>
      </c>
      <c r="CE12" t="e">
        <v>#DIV/0!</v>
      </c>
      <c r="CH12" t="e">
        <v>#N/A</v>
      </c>
      <c r="CI12" t="e">
        <v>#N/A</v>
      </c>
      <c r="CL12" t="e">
        <v>#N/A</v>
      </c>
      <c r="CM12" t="e">
        <v>#N/A</v>
      </c>
      <c r="CP12" t="e">
        <v>#N/A</v>
      </c>
      <c r="CQ12" t="e">
        <v>#N/A</v>
      </c>
    </row>
    <row r="13" spans="1:96">
      <c r="A13" s="231">
        <v>46038</v>
      </c>
      <c r="B13" s="232">
        <v>1</v>
      </c>
      <c r="C13" t="e">
        <v>#VALUE!</v>
      </c>
      <c r="D13" t="s">
        <v>427</v>
      </c>
      <c r="E13">
        <v>160</v>
      </c>
      <c r="F13">
        <v>139.09708119680002</v>
      </c>
      <c r="G13">
        <v>0</v>
      </c>
      <c r="H13">
        <v>0</v>
      </c>
      <c r="I13" t="s">
        <v>427</v>
      </c>
      <c r="J13">
        <v>0</v>
      </c>
      <c r="K13">
        <v>0.8245160800000001</v>
      </c>
      <c r="L13">
        <v>1142.8571428571427</v>
      </c>
      <c r="M13">
        <v>131.92257280000001</v>
      </c>
      <c r="N13">
        <v>140</v>
      </c>
      <c r="O13">
        <v>140</v>
      </c>
      <c r="P13">
        <v>140</v>
      </c>
      <c r="Q13">
        <v>0</v>
      </c>
      <c r="V13" t="e">
        <v>#N/A</v>
      </c>
      <c r="W13" t="e">
        <v>#N/A</v>
      </c>
      <c r="X13" t="s">
        <v>128</v>
      </c>
      <c r="Y13">
        <v>50</v>
      </c>
      <c r="Z13">
        <v>99.93</v>
      </c>
      <c r="AA13">
        <v>1.1881677000000002</v>
      </c>
      <c r="AB13" t="s">
        <v>125</v>
      </c>
      <c r="AC13">
        <v>50</v>
      </c>
      <c r="AD13">
        <v>89.074400000000011</v>
      </c>
      <c r="AE13">
        <v>0.78474546400000011</v>
      </c>
      <c r="AF13" t="s">
        <v>129</v>
      </c>
      <c r="AG13">
        <v>40</v>
      </c>
      <c r="AH13">
        <v>93.550932000000003</v>
      </c>
      <c r="AI13">
        <v>1.01128557492</v>
      </c>
      <c r="AL13" t="e">
        <v>#N/A</v>
      </c>
      <c r="AM13" t="e">
        <v>#N/A</v>
      </c>
      <c r="AP13" t="e">
        <v>#N/A</v>
      </c>
      <c r="AQ13" t="e">
        <v>#N/A</v>
      </c>
      <c r="AT13" t="e">
        <v>#N/A</v>
      </c>
      <c r="AU13" t="e">
        <v>#N/A</v>
      </c>
      <c r="AX13" t="e">
        <v>#N/A</v>
      </c>
      <c r="AY13" t="e">
        <v>#N/A</v>
      </c>
      <c r="BB13" t="e">
        <v>#N/A</v>
      </c>
      <c r="BC13" t="e">
        <v>#N/A</v>
      </c>
      <c r="BF13" t="e">
        <v>#N/A</v>
      </c>
      <c r="BG13" t="e">
        <v>#N/A</v>
      </c>
      <c r="BJ13" t="e">
        <v>#N/A</v>
      </c>
      <c r="BK13" t="e">
        <v>#N/A</v>
      </c>
      <c r="BN13" t="e">
        <v>#N/A</v>
      </c>
      <c r="BO13" t="e">
        <v>#N/A</v>
      </c>
      <c r="BR13" t="e">
        <v>#N/A</v>
      </c>
      <c r="BS13" t="e">
        <v>#N/A</v>
      </c>
      <c r="BV13" t="e">
        <v>#N/A</v>
      </c>
      <c r="BW13" t="e">
        <v>#N/A</v>
      </c>
      <c r="BZ13">
        <v>45883</v>
      </c>
      <c r="CA13">
        <v>1</v>
      </c>
      <c r="CB13" t="e">
        <v>#DIV/0!</v>
      </c>
      <c r="CD13" t="e">
        <v>#DIV/0!</v>
      </c>
      <c r="CE13" t="e">
        <v>#DIV/0!</v>
      </c>
      <c r="CH13" t="e">
        <v>#N/A</v>
      </c>
      <c r="CI13" t="e">
        <v>#N/A</v>
      </c>
      <c r="CL13" t="e">
        <v>#N/A</v>
      </c>
      <c r="CM13" t="e">
        <v>#N/A</v>
      </c>
      <c r="CP13" t="e">
        <v>#N/A</v>
      </c>
      <c r="CQ13" t="e">
        <v>#N/A</v>
      </c>
    </row>
    <row r="14" spans="1:96">
      <c r="A14" s="231">
        <v>46041</v>
      </c>
      <c r="B14" s="232">
        <v>3</v>
      </c>
      <c r="C14" t="e">
        <v>#VALUE!</v>
      </c>
      <c r="D14" t="s">
        <v>427</v>
      </c>
      <c r="E14">
        <v>160</v>
      </c>
      <c r="F14">
        <v>139.09708119680002</v>
      </c>
      <c r="G14">
        <v>0</v>
      </c>
      <c r="H14">
        <v>0</v>
      </c>
      <c r="I14" t="s">
        <v>427</v>
      </c>
      <c r="J14">
        <v>0</v>
      </c>
      <c r="K14">
        <v>0.8245160800000001</v>
      </c>
      <c r="L14">
        <v>1142.8571428571427</v>
      </c>
      <c r="M14">
        <v>131.92257280000001</v>
      </c>
      <c r="N14">
        <v>140</v>
      </c>
      <c r="O14">
        <v>140</v>
      </c>
      <c r="P14">
        <v>140</v>
      </c>
      <c r="Q14">
        <v>0</v>
      </c>
      <c r="T14" t="s">
        <v>123</v>
      </c>
      <c r="V14">
        <v>15.895179000000001</v>
      </c>
      <c r="W14">
        <v>0.13590378045000001</v>
      </c>
      <c r="X14" t="s">
        <v>128</v>
      </c>
      <c r="Y14">
        <v>50</v>
      </c>
      <c r="Z14">
        <v>99.93</v>
      </c>
      <c r="AA14">
        <v>1.1881677000000002</v>
      </c>
      <c r="AB14" t="s">
        <v>125</v>
      </c>
      <c r="AC14">
        <v>50</v>
      </c>
      <c r="AD14">
        <v>89.074400000000011</v>
      </c>
      <c r="AE14">
        <v>0.78474546400000011</v>
      </c>
      <c r="AF14" t="s">
        <v>129</v>
      </c>
      <c r="AG14">
        <v>40</v>
      </c>
      <c r="AH14">
        <v>93.550932000000003</v>
      </c>
      <c r="AI14">
        <v>1.01128557492</v>
      </c>
      <c r="AL14" t="e">
        <v>#N/A</v>
      </c>
      <c r="AM14" t="e">
        <v>#N/A</v>
      </c>
      <c r="AP14" t="e">
        <v>#N/A</v>
      </c>
      <c r="AQ14" t="e">
        <v>#N/A</v>
      </c>
      <c r="AT14" t="e">
        <v>#N/A</v>
      </c>
      <c r="AU14" t="e">
        <v>#N/A</v>
      </c>
      <c r="AX14" t="e">
        <v>#N/A</v>
      </c>
      <c r="AY14" t="e">
        <v>#N/A</v>
      </c>
      <c r="BB14" t="e">
        <v>#N/A</v>
      </c>
      <c r="BC14" t="e">
        <v>#N/A</v>
      </c>
      <c r="BF14" t="e">
        <v>#N/A</v>
      </c>
      <c r="BG14" t="e">
        <v>#N/A</v>
      </c>
      <c r="BJ14" t="e">
        <v>#N/A</v>
      </c>
      <c r="BK14" t="e">
        <v>#N/A</v>
      </c>
      <c r="BN14" t="e">
        <v>#N/A</v>
      </c>
      <c r="BO14" t="e">
        <v>#N/A</v>
      </c>
      <c r="BR14" t="e">
        <v>#N/A</v>
      </c>
      <c r="BS14" t="e">
        <v>#N/A</v>
      </c>
      <c r="BV14" t="e">
        <v>#N/A</v>
      </c>
      <c r="BW14" t="e">
        <v>#N/A</v>
      </c>
      <c r="BZ14">
        <v>45882</v>
      </c>
      <c r="CA14">
        <v>-1</v>
      </c>
      <c r="CB14" t="e">
        <v>#DIV/0!</v>
      </c>
      <c r="CD14" t="e">
        <v>#DIV/0!</v>
      </c>
      <c r="CE14" t="e">
        <v>#DIV/0!</v>
      </c>
      <c r="CH14" t="e">
        <v>#N/A</v>
      </c>
      <c r="CI14" t="e">
        <v>#N/A</v>
      </c>
      <c r="CL14" t="e">
        <v>#N/A</v>
      </c>
      <c r="CM14" t="e">
        <v>#N/A</v>
      </c>
      <c r="CP14" t="e">
        <v>#N/A</v>
      </c>
      <c r="CQ14" t="e">
        <v>#N/A</v>
      </c>
    </row>
    <row r="15" spans="1:96">
      <c r="A15" s="231">
        <v>46042</v>
      </c>
      <c r="B15" s="232">
        <v>1</v>
      </c>
      <c r="C15" t="e">
        <v>#VALUE!</v>
      </c>
      <c r="D15" t="s">
        <v>427</v>
      </c>
      <c r="E15">
        <v>160</v>
      </c>
      <c r="F15">
        <v>139.09708119680002</v>
      </c>
      <c r="G15">
        <v>0</v>
      </c>
      <c r="H15">
        <v>0</v>
      </c>
      <c r="I15" t="s">
        <v>427</v>
      </c>
      <c r="J15">
        <v>0</v>
      </c>
      <c r="K15">
        <v>0.8245160800000001</v>
      </c>
      <c r="L15">
        <v>1142.8571428571427</v>
      </c>
      <c r="M15">
        <v>131.92257280000001</v>
      </c>
      <c r="N15">
        <v>140</v>
      </c>
      <c r="O15">
        <v>140</v>
      </c>
      <c r="P15">
        <v>140</v>
      </c>
      <c r="Q15">
        <v>0</v>
      </c>
      <c r="T15" t="s">
        <v>123</v>
      </c>
      <c r="V15">
        <v>15.895179000000001</v>
      </c>
      <c r="W15">
        <v>0.13590378045000001</v>
      </c>
      <c r="X15" t="s">
        <v>128</v>
      </c>
      <c r="Y15">
        <v>50</v>
      </c>
      <c r="Z15">
        <v>99.93</v>
      </c>
      <c r="AA15">
        <v>1.1881677000000002</v>
      </c>
      <c r="AB15" t="s">
        <v>125</v>
      </c>
      <c r="AC15">
        <v>50</v>
      </c>
      <c r="AD15">
        <v>89.074400000000011</v>
      </c>
      <c r="AE15">
        <v>0.78474546400000011</v>
      </c>
      <c r="AF15" t="s">
        <v>129</v>
      </c>
      <c r="AG15">
        <v>40</v>
      </c>
      <c r="AH15">
        <v>93.550932000000003</v>
      </c>
      <c r="AI15">
        <v>1.01128557492</v>
      </c>
      <c r="AL15" t="e">
        <v>#N/A</v>
      </c>
      <c r="AM15" t="e">
        <v>#N/A</v>
      </c>
      <c r="AP15" t="e">
        <v>#N/A</v>
      </c>
      <c r="AQ15" t="e">
        <v>#N/A</v>
      </c>
      <c r="AT15" t="e">
        <v>#N/A</v>
      </c>
      <c r="AU15" t="e">
        <v>#N/A</v>
      </c>
      <c r="AX15" t="e">
        <v>#N/A</v>
      </c>
      <c r="AY15" t="e">
        <v>#N/A</v>
      </c>
      <c r="BB15" t="e">
        <v>#N/A</v>
      </c>
      <c r="BC15" t="e">
        <v>#N/A</v>
      </c>
      <c r="BF15" t="e">
        <v>#N/A</v>
      </c>
      <c r="BG15" t="e">
        <v>#N/A</v>
      </c>
      <c r="BJ15" t="e">
        <v>#N/A</v>
      </c>
      <c r="BK15" t="e">
        <v>#N/A</v>
      </c>
      <c r="BN15" t="e">
        <v>#N/A</v>
      </c>
      <c r="BO15" t="e">
        <v>#N/A</v>
      </c>
      <c r="BR15" t="e">
        <v>#N/A</v>
      </c>
      <c r="BS15" t="e">
        <v>#N/A</v>
      </c>
      <c r="BV15" t="e">
        <v>#N/A</v>
      </c>
      <c r="BW15" t="e">
        <v>#N/A</v>
      </c>
      <c r="BZ15">
        <v>45883</v>
      </c>
      <c r="CA15">
        <v>1</v>
      </c>
      <c r="CB15" t="e">
        <v>#DIV/0!</v>
      </c>
      <c r="CD15" t="e">
        <v>#DIV/0!</v>
      </c>
      <c r="CE15" t="e">
        <v>#DIV/0!</v>
      </c>
      <c r="CH15" t="e">
        <v>#N/A</v>
      </c>
      <c r="CI15" t="e">
        <v>#N/A</v>
      </c>
      <c r="CL15" t="e">
        <v>#N/A</v>
      </c>
      <c r="CM15" t="e">
        <v>#N/A</v>
      </c>
      <c r="CP15" t="e">
        <v>#N/A</v>
      </c>
      <c r="CQ15" t="e">
        <v>#N/A</v>
      </c>
    </row>
    <row r="16" spans="1:96">
      <c r="A16" s="231">
        <v>46043</v>
      </c>
      <c r="B16" s="232">
        <v>1</v>
      </c>
      <c r="C16" t="e">
        <v>#VALUE!</v>
      </c>
      <c r="D16" t="s">
        <v>427</v>
      </c>
      <c r="E16">
        <v>160</v>
      </c>
      <c r="F16">
        <v>133.80166528685001</v>
      </c>
      <c r="G16">
        <v>0</v>
      </c>
      <c r="H16">
        <v>0</v>
      </c>
      <c r="I16" t="s">
        <v>427</v>
      </c>
      <c r="J16">
        <v>0</v>
      </c>
      <c r="K16">
        <v>0.85331417368750007</v>
      </c>
      <c r="L16">
        <v>462.42774566473992</v>
      </c>
      <c r="M16">
        <v>136.53026779000001</v>
      </c>
      <c r="N16">
        <v>346</v>
      </c>
      <c r="O16">
        <v>346</v>
      </c>
      <c r="P16">
        <v>105</v>
      </c>
      <c r="Q16">
        <v>0</v>
      </c>
      <c r="S16">
        <v>34.200000000000003</v>
      </c>
      <c r="T16" t="s">
        <v>123</v>
      </c>
      <c r="U16">
        <v>275.2</v>
      </c>
      <c r="V16">
        <v>15.895179000000001</v>
      </c>
      <c r="W16">
        <v>0.13590378045000001</v>
      </c>
      <c r="X16" t="s">
        <v>125</v>
      </c>
      <c r="Y16">
        <v>50</v>
      </c>
      <c r="Z16">
        <v>89.074400000000011</v>
      </c>
      <c r="AA16">
        <v>0.78474546400000011</v>
      </c>
      <c r="AB16" t="s">
        <v>129</v>
      </c>
      <c r="AC16">
        <v>20</v>
      </c>
      <c r="AD16">
        <v>93.550932000000003</v>
      </c>
      <c r="AE16">
        <v>1.01128557492</v>
      </c>
      <c r="AF16" t="s">
        <v>128</v>
      </c>
      <c r="AG16">
        <v>35</v>
      </c>
      <c r="AH16">
        <v>99.93</v>
      </c>
      <c r="AI16">
        <v>1.1881677000000002</v>
      </c>
      <c r="AL16" t="e">
        <v>#N/A</v>
      </c>
      <c r="AM16" t="e">
        <v>#N/A</v>
      </c>
      <c r="AP16" t="e">
        <v>#N/A</v>
      </c>
      <c r="AQ16" t="e">
        <v>#N/A</v>
      </c>
      <c r="AT16" t="e">
        <v>#N/A</v>
      </c>
      <c r="AU16" t="e">
        <v>#N/A</v>
      </c>
      <c r="AX16" t="e">
        <v>#N/A</v>
      </c>
      <c r="AY16" t="e">
        <v>#N/A</v>
      </c>
      <c r="BB16" t="e">
        <v>#N/A</v>
      </c>
      <c r="BC16" t="e">
        <v>#N/A</v>
      </c>
      <c r="BF16" t="e">
        <v>#N/A</v>
      </c>
      <c r="BG16" t="e">
        <v>#N/A</v>
      </c>
      <c r="BJ16" t="e">
        <v>#N/A</v>
      </c>
      <c r="BK16" t="e">
        <v>#N/A</v>
      </c>
      <c r="BN16" t="e">
        <v>#N/A</v>
      </c>
      <c r="BO16" t="e">
        <v>#N/A</v>
      </c>
      <c r="BR16" t="e">
        <v>#N/A</v>
      </c>
      <c r="BS16" t="e">
        <v>#N/A</v>
      </c>
      <c r="BV16" t="e">
        <v>#N/A</v>
      </c>
      <c r="BW16" t="e">
        <v>#N/A</v>
      </c>
      <c r="BZ16">
        <v>45882</v>
      </c>
      <c r="CA16">
        <v>-1</v>
      </c>
      <c r="CB16" t="e">
        <v>#DIV/0!</v>
      </c>
      <c r="CD16" t="e">
        <v>#DIV/0!</v>
      </c>
      <c r="CE16" t="e">
        <v>#DIV/0!</v>
      </c>
      <c r="CH16" t="e">
        <v>#N/A</v>
      </c>
      <c r="CI16" t="e">
        <v>#N/A</v>
      </c>
      <c r="CL16" t="e">
        <v>#N/A</v>
      </c>
      <c r="CM16" t="e">
        <v>#N/A</v>
      </c>
      <c r="CP16" t="e">
        <v>#N/A</v>
      </c>
      <c r="CQ16" t="e">
        <v>#N/A</v>
      </c>
    </row>
    <row r="17" spans="1:95">
      <c r="A17" s="231">
        <v>46044</v>
      </c>
      <c r="B17" s="232">
        <v>1</v>
      </c>
      <c r="C17" t="e">
        <v>#VALUE!</v>
      </c>
      <c r="D17" t="s">
        <v>427</v>
      </c>
      <c r="E17">
        <v>160</v>
      </c>
      <c r="F17">
        <v>124.17230445365001</v>
      </c>
      <c r="G17">
        <v>0</v>
      </c>
      <c r="H17">
        <v>0</v>
      </c>
      <c r="I17" t="s">
        <v>427</v>
      </c>
      <c r="J17">
        <v>0</v>
      </c>
      <c r="K17">
        <v>0.83172033718750016</v>
      </c>
      <c r="L17">
        <v>372.09302325581393</v>
      </c>
      <c r="M17">
        <v>133.07525395000002</v>
      </c>
      <c r="N17">
        <v>430</v>
      </c>
      <c r="O17">
        <v>430</v>
      </c>
      <c r="P17">
        <v>85</v>
      </c>
      <c r="Q17">
        <v>0</v>
      </c>
      <c r="S17">
        <v>31.3</v>
      </c>
      <c r="T17" t="s">
        <v>123</v>
      </c>
      <c r="U17">
        <v>376.3</v>
      </c>
      <c r="V17">
        <v>15.895179000000001</v>
      </c>
      <c r="W17">
        <v>0.13590378045000001</v>
      </c>
      <c r="X17" t="s">
        <v>125</v>
      </c>
      <c r="Y17">
        <v>50</v>
      </c>
      <c r="Z17">
        <v>89.074400000000011</v>
      </c>
      <c r="AA17">
        <v>0.78474546400000011</v>
      </c>
      <c r="AB17" t="s">
        <v>129</v>
      </c>
      <c r="AC17">
        <v>20</v>
      </c>
      <c r="AD17">
        <v>93.550932000000003</v>
      </c>
      <c r="AE17">
        <v>1.01128557492</v>
      </c>
      <c r="AF17" t="s">
        <v>128</v>
      </c>
      <c r="AG17">
        <v>15</v>
      </c>
      <c r="AH17">
        <v>99.93</v>
      </c>
      <c r="AI17">
        <v>1.1881677000000002</v>
      </c>
      <c r="AL17" t="e">
        <v>#N/A</v>
      </c>
      <c r="AM17" t="e">
        <v>#N/A</v>
      </c>
      <c r="AP17" t="e">
        <v>#N/A</v>
      </c>
      <c r="AQ17" t="e">
        <v>#N/A</v>
      </c>
      <c r="AT17" t="e">
        <v>#N/A</v>
      </c>
      <c r="AU17" t="e">
        <v>#N/A</v>
      </c>
      <c r="AX17" t="e">
        <v>#N/A</v>
      </c>
      <c r="AY17" t="e">
        <v>#N/A</v>
      </c>
      <c r="BB17" t="e">
        <v>#N/A</v>
      </c>
      <c r="BC17" t="e">
        <v>#N/A</v>
      </c>
      <c r="BF17" t="e">
        <v>#N/A</v>
      </c>
      <c r="BG17" t="e">
        <v>#N/A</v>
      </c>
      <c r="BJ17" t="e">
        <v>#N/A</v>
      </c>
      <c r="BK17" t="e">
        <v>#N/A</v>
      </c>
      <c r="BN17" t="e">
        <v>#N/A</v>
      </c>
      <c r="BO17" t="e">
        <v>#N/A</v>
      </c>
      <c r="BR17" t="e">
        <v>#N/A</v>
      </c>
      <c r="BS17" t="e">
        <v>#N/A</v>
      </c>
      <c r="BV17" t="e">
        <v>#N/A</v>
      </c>
      <c r="BW17" t="e">
        <v>#N/A</v>
      </c>
      <c r="BZ17">
        <v>45883</v>
      </c>
      <c r="CA17">
        <v>1</v>
      </c>
      <c r="CB17" t="e">
        <v>#DIV/0!</v>
      </c>
      <c r="CD17" t="e">
        <v>#DIV/0!</v>
      </c>
      <c r="CE17" t="e">
        <v>#DIV/0!</v>
      </c>
      <c r="CH17" t="e">
        <v>#N/A</v>
      </c>
      <c r="CI17" t="e">
        <v>#N/A</v>
      </c>
      <c r="CL17" t="e">
        <v>#N/A</v>
      </c>
      <c r="CM17" t="e">
        <v>#N/A</v>
      </c>
      <c r="CP17" t="e">
        <v>#N/A</v>
      </c>
      <c r="CQ17" t="e">
        <v>#N/A</v>
      </c>
    </row>
    <row r="18" spans="1:95">
      <c r="A18" s="231">
        <v>46045</v>
      </c>
      <c r="B18" s="232">
        <v>1</v>
      </c>
      <c r="C18" t="e">
        <v>#VALUE!</v>
      </c>
      <c r="D18" t="s">
        <v>427</v>
      </c>
      <c r="E18">
        <v>160</v>
      </c>
      <c r="F18">
        <v>122.50068795411499</v>
      </c>
      <c r="G18">
        <v>0</v>
      </c>
      <c r="H18">
        <v>0</v>
      </c>
      <c r="I18" t="s">
        <v>427</v>
      </c>
      <c r="J18">
        <v>0</v>
      </c>
      <c r="K18">
        <v>0.81950091833125005</v>
      </c>
      <c r="L18">
        <v>383.05003591094084</v>
      </c>
      <c r="M18">
        <v>131.120146933</v>
      </c>
      <c r="N18">
        <v>417.7</v>
      </c>
      <c r="O18">
        <v>417.7</v>
      </c>
      <c r="P18">
        <v>85</v>
      </c>
      <c r="Q18">
        <v>0</v>
      </c>
      <c r="S18">
        <v>34.5</v>
      </c>
      <c r="T18" t="s">
        <v>123</v>
      </c>
      <c r="U18">
        <v>367.2</v>
      </c>
      <c r="V18">
        <v>15.895179000000001</v>
      </c>
      <c r="W18">
        <v>0.13590378045000001</v>
      </c>
      <c r="X18" t="s">
        <v>125</v>
      </c>
      <c r="Y18">
        <v>50</v>
      </c>
      <c r="Z18">
        <v>89.074400000000011</v>
      </c>
      <c r="AA18">
        <v>0.78474546400000011</v>
      </c>
      <c r="AB18" t="s">
        <v>129</v>
      </c>
      <c r="AC18">
        <v>20</v>
      </c>
      <c r="AD18">
        <v>93.550932000000003</v>
      </c>
      <c r="AE18">
        <v>1.01128557492</v>
      </c>
      <c r="AF18" t="s">
        <v>128</v>
      </c>
      <c r="AG18">
        <v>15</v>
      </c>
      <c r="AH18">
        <v>99.93</v>
      </c>
      <c r="AI18">
        <v>1.1881677000000002</v>
      </c>
      <c r="AL18" t="e">
        <v>#N/A</v>
      </c>
      <c r="AM18" t="e">
        <v>#N/A</v>
      </c>
      <c r="AP18" t="e">
        <v>#N/A</v>
      </c>
      <c r="AQ18" t="e">
        <v>#N/A</v>
      </c>
      <c r="AT18" t="e">
        <v>#N/A</v>
      </c>
      <c r="AU18" t="e">
        <v>#N/A</v>
      </c>
      <c r="AX18" t="e">
        <v>#N/A</v>
      </c>
      <c r="AY18" t="e">
        <v>#N/A</v>
      </c>
      <c r="BB18" t="e">
        <v>#N/A</v>
      </c>
      <c r="BC18" t="e">
        <v>#N/A</v>
      </c>
      <c r="BF18" t="e">
        <v>#N/A</v>
      </c>
      <c r="BG18" t="e">
        <v>#N/A</v>
      </c>
      <c r="BJ18" t="e">
        <v>#N/A</v>
      </c>
      <c r="BK18" t="e">
        <v>#N/A</v>
      </c>
      <c r="BN18" t="e">
        <v>#N/A</v>
      </c>
      <c r="BO18" t="e">
        <v>#N/A</v>
      </c>
      <c r="BR18" t="e">
        <v>#N/A</v>
      </c>
      <c r="BS18" t="e">
        <v>#N/A</v>
      </c>
      <c r="BV18" t="e">
        <v>#N/A</v>
      </c>
      <c r="BW18" t="e">
        <v>#N/A</v>
      </c>
      <c r="BZ18">
        <v>45882</v>
      </c>
      <c r="CA18">
        <v>-1</v>
      </c>
      <c r="CB18" t="e">
        <v>#DIV/0!</v>
      </c>
      <c r="CD18" t="e">
        <v>#DIV/0!</v>
      </c>
      <c r="CE18" t="e">
        <v>#DIV/0!</v>
      </c>
      <c r="CH18" t="e">
        <v>#N/A</v>
      </c>
      <c r="CI18" t="e">
        <v>#N/A</v>
      </c>
      <c r="CL18" t="e">
        <v>#N/A</v>
      </c>
      <c r="CM18" t="e">
        <v>#N/A</v>
      </c>
      <c r="CP18" t="e">
        <v>#N/A</v>
      </c>
      <c r="CQ18" t="e">
        <v>#N/A</v>
      </c>
    </row>
    <row r="19" spans="1:95">
      <c r="A19" s="231">
        <v>46048</v>
      </c>
      <c r="B19" s="232">
        <v>3</v>
      </c>
      <c r="C19" t="e">
        <v>#VALUE!</v>
      </c>
      <c r="D19" t="s">
        <v>427</v>
      </c>
      <c r="E19">
        <v>160</v>
      </c>
      <c r="F19">
        <v>124.14558131879002</v>
      </c>
      <c r="G19">
        <v>0</v>
      </c>
      <c r="H19">
        <v>0</v>
      </c>
      <c r="I19" t="s">
        <v>427</v>
      </c>
      <c r="J19">
        <v>0</v>
      </c>
      <c r="K19">
        <v>0.83803698186249986</v>
      </c>
      <c r="L19">
        <v>332.50207813798841</v>
      </c>
      <c r="M19">
        <v>134.08591709799998</v>
      </c>
      <c r="N19">
        <v>481.2</v>
      </c>
      <c r="O19">
        <v>481.2</v>
      </c>
      <c r="P19">
        <v>75</v>
      </c>
      <c r="Q19">
        <v>0</v>
      </c>
      <c r="S19">
        <v>69.2</v>
      </c>
      <c r="T19" t="s">
        <v>123</v>
      </c>
      <c r="U19">
        <v>475.4</v>
      </c>
      <c r="V19">
        <v>15.895179000000001</v>
      </c>
      <c r="W19">
        <v>0.13590378045000001</v>
      </c>
      <c r="X19" t="s">
        <v>125</v>
      </c>
      <c r="Y19">
        <v>50</v>
      </c>
      <c r="Z19">
        <v>89.074400000000011</v>
      </c>
      <c r="AA19">
        <v>0.78474546400000011</v>
      </c>
      <c r="AB19" t="s">
        <v>129</v>
      </c>
      <c r="AC19">
        <v>0</v>
      </c>
      <c r="AD19">
        <v>93.550932000000003</v>
      </c>
      <c r="AE19">
        <v>1.01128557492</v>
      </c>
      <c r="AF19" t="s">
        <v>128</v>
      </c>
      <c r="AG19">
        <v>25</v>
      </c>
      <c r="AH19">
        <v>99.93</v>
      </c>
      <c r="AI19">
        <v>1.1881677000000002</v>
      </c>
      <c r="AL19" t="e">
        <v>#N/A</v>
      </c>
      <c r="AM19" t="e">
        <v>#N/A</v>
      </c>
      <c r="AP19" t="e">
        <v>#N/A</v>
      </c>
      <c r="AQ19" t="e">
        <v>#N/A</v>
      </c>
      <c r="AT19" t="e">
        <v>#N/A</v>
      </c>
      <c r="AU19" t="e">
        <v>#N/A</v>
      </c>
      <c r="AX19" t="e">
        <v>#N/A</v>
      </c>
      <c r="AY19" t="e">
        <v>#N/A</v>
      </c>
      <c r="BB19" t="e">
        <v>#N/A</v>
      </c>
      <c r="BC19" t="e">
        <v>#N/A</v>
      </c>
      <c r="BF19" t="e">
        <v>#N/A</v>
      </c>
      <c r="BG19" t="e">
        <v>#N/A</v>
      </c>
      <c r="BJ19" t="e">
        <v>#N/A</v>
      </c>
      <c r="BK19" t="e">
        <v>#N/A</v>
      </c>
      <c r="BN19" t="e">
        <v>#N/A</v>
      </c>
      <c r="BO19" t="e">
        <v>#N/A</v>
      </c>
      <c r="BR19" t="e">
        <v>#N/A</v>
      </c>
      <c r="BS19" t="e">
        <v>#N/A</v>
      </c>
      <c r="BV19" t="e">
        <v>#N/A</v>
      </c>
      <c r="BW19" t="e">
        <v>#N/A</v>
      </c>
      <c r="BZ19">
        <v>45883</v>
      </c>
      <c r="CA19">
        <v>1</v>
      </c>
      <c r="CB19" t="e">
        <v>#DIV/0!</v>
      </c>
      <c r="CD19" t="e">
        <v>#DIV/0!</v>
      </c>
      <c r="CE19" t="e">
        <v>#DIV/0!</v>
      </c>
      <c r="CH19" t="e">
        <v>#N/A</v>
      </c>
      <c r="CI19" t="e">
        <v>#N/A</v>
      </c>
      <c r="CL19" t="e">
        <v>#N/A</v>
      </c>
      <c r="CM19" t="e">
        <v>#N/A</v>
      </c>
      <c r="CP19" t="e">
        <v>#N/A</v>
      </c>
      <c r="CQ19" t="e">
        <v>#N/A</v>
      </c>
    </row>
    <row r="20" spans="1:95">
      <c r="A20" s="231">
        <v>46049</v>
      </c>
      <c r="B20" s="232">
        <v>1</v>
      </c>
      <c r="C20" t="e">
        <v>#VALUE!</v>
      </c>
      <c r="D20" t="s">
        <v>427</v>
      </c>
      <c r="E20">
        <v>160</v>
      </c>
      <c r="F20">
        <v>161.57947250691001</v>
      </c>
      <c r="G20">
        <v>0</v>
      </c>
      <c r="H20">
        <v>0</v>
      </c>
      <c r="I20" t="s">
        <v>427</v>
      </c>
      <c r="J20">
        <v>0</v>
      </c>
      <c r="K20">
        <v>0.88835912651250004</v>
      </c>
      <c r="L20">
        <v>615.85835257890676</v>
      </c>
      <c r="M20">
        <v>142.137460242</v>
      </c>
      <c r="N20">
        <v>259.8</v>
      </c>
      <c r="O20">
        <v>259.8</v>
      </c>
      <c r="P20">
        <v>120</v>
      </c>
      <c r="Q20">
        <v>0</v>
      </c>
      <c r="S20">
        <v>31.2</v>
      </c>
      <c r="T20" t="s">
        <v>123</v>
      </c>
      <c r="U20">
        <v>171</v>
      </c>
      <c r="V20">
        <v>15.895179000000001</v>
      </c>
      <c r="W20">
        <v>0.13590378045000001</v>
      </c>
      <c r="X20" t="s">
        <v>128</v>
      </c>
      <c r="Y20">
        <v>120</v>
      </c>
      <c r="Z20">
        <v>99.93</v>
      </c>
      <c r="AA20">
        <v>1.1881677000000002</v>
      </c>
      <c r="AD20" t="e">
        <v>#N/A</v>
      </c>
      <c r="AE20" t="e">
        <v>#N/A</v>
      </c>
      <c r="AH20" t="e">
        <v>#N/A</v>
      </c>
      <c r="AI20" t="e">
        <v>#N/A</v>
      </c>
      <c r="AL20" t="e">
        <v>#N/A</v>
      </c>
      <c r="AM20" t="e">
        <v>#N/A</v>
      </c>
      <c r="AP20" t="e">
        <v>#N/A</v>
      </c>
      <c r="AQ20" t="e">
        <v>#N/A</v>
      </c>
      <c r="AT20" t="e">
        <v>#N/A</v>
      </c>
      <c r="AU20" t="e">
        <v>#N/A</v>
      </c>
      <c r="AX20" t="e">
        <v>#N/A</v>
      </c>
      <c r="AY20" t="e">
        <v>#N/A</v>
      </c>
      <c r="BB20" t="e">
        <v>#N/A</v>
      </c>
      <c r="BC20" t="e">
        <v>#N/A</v>
      </c>
      <c r="BF20" t="e">
        <v>#N/A</v>
      </c>
      <c r="BG20" t="e">
        <v>#N/A</v>
      </c>
      <c r="BJ20" t="e">
        <v>#N/A</v>
      </c>
      <c r="BK20" t="e">
        <v>#N/A</v>
      </c>
      <c r="BN20" t="e">
        <v>#N/A</v>
      </c>
      <c r="BO20" t="e">
        <v>#N/A</v>
      </c>
      <c r="BR20" t="e">
        <v>#N/A</v>
      </c>
      <c r="BS20" t="e">
        <v>#N/A</v>
      </c>
      <c r="BV20" t="e">
        <v>#N/A</v>
      </c>
      <c r="BW20" t="e">
        <v>#N/A</v>
      </c>
      <c r="BZ20">
        <v>45882</v>
      </c>
      <c r="CA20">
        <v>-1</v>
      </c>
      <c r="CB20" t="e">
        <v>#DIV/0!</v>
      </c>
      <c r="CD20" t="e">
        <v>#DIV/0!</v>
      </c>
      <c r="CE20" t="e">
        <v>#DIV/0!</v>
      </c>
      <c r="CH20" t="e">
        <v>#N/A</v>
      </c>
      <c r="CI20" t="e">
        <v>#N/A</v>
      </c>
      <c r="CL20" t="e">
        <v>#N/A</v>
      </c>
      <c r="CM20" t="e">
        <v>#N/A</v>
      </c>
      <c r="CP20" t="e">
        <v>#N/A</v>
      </c>
      <c r="CQ20" t="e">
        <v>#N/A</v>
      </c>
    </row>
    <row r="21" spans="1:95">
      <c r="A21" s="231">
        <v>46050</v>
      </c>
      <c r="B21" s="232">
        <v>1</v>
      </c>
      <c r="C21" t="e">
        <v>#VALUE!</v>
      </c>
      <c r="D21" t="s">
        <v>427</v>
      </c>
      <c r="E21">
        <v>160</v>
      </c>
      <c r="F21">
        <v>139.09708119680002</v>
      </c>
      <c r="G21">
        <v>0</v>
      </c>
      <c r="H21">
        <v>0</v>
      </c>
      <c r="I21" t="s">
        <v>427</v>
      </c>
      <c r="J21">
        <v>0</v>
      </c>
      <c r="K21">
        <v>0.8245160800000001</v>
      </c>
      <c r="L21">
        <v>1142.8571428571427</v>
      </c>
      <c r="M21">
        <v>131.92257280000001</v>
      </c>
      <c r="N21">
        <v>140</v>
      </c>
      <c r="O21">
        <v>140</v>
      </c>
      <c r="P21">
        <v>140</v>
      </c>
      <c r="Q21">
        <v>0</v>
      </c>
      <c r="V21" t="e">
        <v>#N/A</v>
      </c>
      <c r="W21" t="e">
        <v>#N/A</v>
      </c>
      <c r="X21" t="s">
        <v>128</v>
      </c>
      <c r="Y21">
        <v>50</v>
      </c>
      <c r="Z21">
        <v>99.93</v>
      </c>
      <c r="AA21">
        <v>1.1881677000000002</v>
      </c>
      <c r="AB21" t="s">
        <v>129</v>
      </c>
      <c r="AC21">
        <v>40</v>
      </c>
      <c r="AD21">
        <v>93.550932000000003</v>
      </c>
      <c r="AE21">
        <v>1.01128557492</v>
      </c>
      <c r="AF21" t="s">
        <v>125</v>
      </c>
      <c r="AG21">
        <v>50</v>
      </c>
      <c r="AH21">
        <v>89.074400000000011</v>
      </c>
      <c r="AI21">
        <v>0.78474546400000011</v>
      </c>
      <c r="AL21" t="e">
        <v>#N/A</v>
      </c>
      <c r="AM21" t="e">
        <v>#N/A</v>
      </c>
      <c r="AP21" t="e">
        <v>#N/A</v>
      </c>
      <c r="AQ21" t="e">
        <v>#N/A</v>
      </c>
      <c r="AT21" t="e">
        <v>#N/A</v>
      </c>
      <c r="AU21" t="e">
        <v>#N/A</v>
      </c>
      <c r="AX21" t="e">
        <v>#N/A</v>
      </c>
      <c r="AY21" t="e">
        <v>#N/A</v>
      </c>
      <c r="BB21" t="e">
        <v>#N/A</v>
      </c>
      <c r="BC21" t="e">
        <v>#N/A</v>
      </c>
      <c r="BF21" t="e">
        <v>#N/A</v>
      </c>
      <c r="BG21" t="e">
        <v>#N/A</v>
      </c>
      <c r="BJ21" t="e">
        <v>#N/A</v>
      </c>
      <c r="BK21" t="e">
        <v>#N/A</v>
      </c>
      <c r="BN21" t="e">
        <v>#N/A</v>
      </c>
      <c r="BO21" t="e">
        <v>#N/A</v>
      </c>
      <c r="BR21" t="e">
        <v>#N/A</v>
      </c>
      <c r="BS21" t="e">
        <v>#N/A</v>
      </c>
      <c r="BV21" t="e">
        <v>#N/A</v>
      </c>
      <c r="BW21" t="e">
        <v>#N/A</v>
      </c>
      <c r="BZ21">
        <v>45883</v>
      </c>
      <c r="CA21">
        <v>1</v>
      </c>
      <c r="CB21" t="e">
        <v>#DIV/0!</v>
      </c>
      <c r="CD21" t="e">
        <v>#DIV/0!</v>
      </c>
      <c r="CE21" t="e">
        <v>#DIV/0!</v>
      </c>
      <c r="CH21" t="e">
        <v>#N/A</v>
      </c>
      <c r="CI21" t="e">
        <v>#N/A</v>
      </c>
      <c r="CL21" t="e">
        <v>#N/A</v>
      </c>
      <c r="CM21" t="e">
        <v>#N/A</v>
      </c>
      <c r="CP21" t="e">
        <v>#N/A</v>
      </c>
      <c r="CQ21" t="e">
        <v>#N/A</v>
      </c>
    </row>
    <row r="22" spans="1:95">
      <c r="A22" s="231">
        <v>46051</v>
      </c>
      <c r="B22" s="232">
        <v>1</v>
      </c>
      <c r="C22" t="e">
        <v>#VALUE!</v>
      </c>
      <c r="D22" t="s">
        <v>427</v>
      </c>
      <c r="E22">
        <v>160</v>
      </c>
      <c r="F22">
        <v>202.70478329520003</v>
      </c>
      <c r="G22">
        <v>0</v>
      </c>
      <c r="H22">
        <v>0</v>
      </c>
      <c r="I22" t="s">
        <v>427</v>
      </c>
      <c r="J22">
        <v>0</v>
      </c>
      <c r="K22">
        <v>1.205545995</v>
      </c>
      <c r="L22">
        <v>780.48780487804879</v>
      </c>
      <c r="M22">
        <v>192.88735920000002</v>
      </c>
      <c r="N22">
        <v>205</v>
      </c>
      <c r="O22">
        <v>205</v>
      </c>
      <c r="P22">
        <v>205</v>
      </c>
      <c r="Q22">
        <v>0</v>
      </c>
      <c r="V22" t="e">
        <v>#N/A</v>
      </c>
      <c r="W22" t="e">
        <v>#N/A</v>
      </c>
      <c r="X22" t="s">
        <v>128</v>
      </c>
      <c r="Y22">
        <v>70</v>
      </c>
      <c r="Z22">
        <v>99.93</v>
      </c>
      <c r="AA22">
        <v>1.1881677000000002</v>
      </c>
      <c r="AB22" t="s">
        <v>129</v>
      </c>
      <c r="AC22">
        <v>60</v>
      </c>
      <c r="AD22">
        <v>93.550932000000003</v>
      </c>
      <c r="AE22">
        <v>1.01128557492</v>
      </c>
      <c r="AF22" t="s">
        <v>125</v>
      </c>
      <c r="AG22">
        <v>75</v>
      </c>
      <c r="AH22">
        <v>89.074400000000011</v>
      </c>
      <c r="AI22">
        <v>0.78474546400000011</v>
      </c>
      <c r="AL22" t="e">
        <v>#N/A</v>
      </c>
      <c r="AM22" t="e">
        <v>#N/A</v>
      </c>
      <c r="AP22" t="e">
        <v>#N/A</v>
      </c>
      <c r="AQ22" t="e">
        <v>#N/A</v>
      </c>
      <c r="AT22" t="e">
        <v>#N/A</v>
      </c>
      <c r="AU22" t="e">
        <v>#N/A</v>
      </c>
      <c r="AX22" t="e">
        <v>#N/A</v>
      </c>
      <c r="AY22" t="e">
        <v>#N/A</v>
      </c>
      <c r="BB22" t="e">
        <v>#N/A</v>
      </c>
      <c r="BC22" t="e">
        <v>#N/A</v>
      </c>
      <c r="BF22" t="e">
        <v>#N/A</v>
      </c>
      <c r="BG22" t="e">
        <v>#N/A</v>
      </c>
      <c r="BJ22" t="e">
        <v>#N/A</v>
      </c>
      <c r="BK22" t="e">
        <v>#N/A</v>
      </c>
      <c r="BN22" t="e">
        <v>#N/A</v>
      </c>
      <c r="BO22" t="e">
        <v>#N/A</v>
      </c>
      <c r="BR22" t="e">
        <v>#N/A</v>
      </c>
      <c r="BS22" t="e">
        <v>#N/A</v>
      </c>
      <c r="BV22" t="e">
        <v>#N/A</v>
      </c>
      <c r="BW22" t="e">
        <v>#N/A</v>
      </c>
      <c r="BZ22">
        <v>45882</v>
      </c>
      <c r="CA22">
        <v>-1</v>
      </c>
      <c r="CB22" t="e">
        <v>#DIV/0!</v>
      </c>
      <c r="CD22" t="e">
        <v>#DIV/0!</v>
      </c>
      <c r="CE22" t="e">
        <v>#DIV/0!</v>
      </c>
      <c r="CH22" t="e">
        <v>#N/A</v>
      </c>
      <c r="CI22" t="e">
        <v>#N/A</v>
      </c>
      <c r="CL22" t="e">
        <v>#N/A</v>
      </c>
      <c r="CM22" t="e">
        <v>#N/A</v>
      </c>
      <c r="CP22" t="e">
        <v>#N/A</v>
      </c>
      <c r="CQ22" t="e">
        <v>#N/A</v>
      </c>
    </row>
    <row r="23" spans="1:95">
      <c r="A23" s="231">
        <v>46056</v>
      </c>
      <c r="B23" s="232">
        <v>5</v>
      </c>
      <c r="C23" t="e">
        <v>#VALUE!</v>
      </c>
      <c r="D23" t="s">
        <v>427</v>
      </c>
      <c r="E23">
        <v>160</v>
      </c>
      <c r="F23">
        <v>105.2208714476</v>
      </c>
      <c r="G23">
        <v>0</v>
      </c>
      <c r="H23">
        <v>0</v>
      </c>
      <c r="I23" t="s">
        <v>427</v>
      </c>
      <c r="J23">
        <v>0</v>
      </c>
      <c r="K23">
        <v>0.64113424750000003</v>
      </c>
      <c r="L23">
        <v>1454.5454545454545</v>
      </c>
      <c r="M23">
        <v>102.58147960000001</v>
      </c>
      <c r="N23">
        <v>110</v>
      </c>
      <c r="O23">
        <v>110</v>
      </c>
      <c r="P23">
        <v>110</v>
      </c>
      <c r="Q23">
        <v>0</v>
      </c>
      <c r="V23" t="e">
        <v>#N/A</v>
      </c>
      <c r="W23" t="e">
        <v>#N/A</v>
      </c>
      <c r="X23" t="s">
        <v>128</v>
      </c>
      <c r="Y23">
        <v>30</v>
      </c>
      <c r="Z23">
        <v>99.93</v>
      </c>
      <c r="AA23">
        <v>1.1881677000000002</v>
      </c>
      <c r="AB23" t="s">
        <v>129</v>
      </c>
      <c r="AC23">
        <v>30</v>
      </c>
      <c r="AD23">
        <v>93.550932000000003</v>
      </c>
      <c r="AE23">
        <v>1.01128557492</v>
      </c>
      <c r="AF23" t="s">
        <v>125</v>
      </c>
      <c r="AG23">
        <v>50</v>
      </c>
      <c r="AH23">
        <v>89.074400000000011</v>
      </c>
      <c r="AI23">
        <v>0.78474546400000011</v>
      </c>
      <c r="AL23" t="e">
        <v>#N/A</v>
      </c>
      <c r="AM23" t="e">
        <v>#N/A</v>
      </c>
      <c r="AP23" t="e">
        <v>#N/A</v>
      </c>
      <c r="AQ23" t="e">
        <v>#N/A</v>
      </c>
      <c r="AT23" t="e">
        <v>#N/A</v>
      </c>
      <c r="AU23" t="e">
        <v>#N/A</v>
      </c>
      <c r="AX23" t="e">
        <v>#N/A</v>
      </c>
      <c r="AY23" t="e">
        <v>#N/A</v>
      </c>
      <c r="BB23" t="e">
        <v>#N/A</v>
      </c>
      <c r="BC23" t="e">
        <v>#N/A</v>
      </c>
      <c r="BF23" t="e">
        <v>#N/A</v>
      </c>
      <c r="BG23" t="e">
        <v>#N/A</v>
      </c>
      <c r="BJ23" t="e">
        <v>#N/A</v>
      </c>
      <c r="BK23" t="e">
        <v>#N/A</v>
      </c>
      <c r="BN23" t="e">
        <v>#N/A</v>
      </c>
      <c r="BO23" t="e">
        <v>#N/A</v>
      </c>
      <c r="BR23" t="e">
        <v>#N/A</v>
      </c>
      <c r="BS23" t="e">
        <v>#N/A</v>
      </c>
      <c r="BV23" t="e">
        <v>#N/A</v>
      </c>
      <c r="BW23" t="e">
        <v>#N/A</v>
      </c>
      <c r="BZ23">
        <v>45883</v>
      </c>
      <c r="CA23">
        <v>1</v>
      </c>
      <c r="CB23" t="e">
        <v>#DIV/0!</v>
      </c>
      <c r="CD23" t="e">
        <v>#DIV/0!</v>
      </c>
      <c r="CE23" t="e">
        <v>#DIV/0!</v>
      </c>
      <c r="CH23" t="e">
        <v>#N/A</v>
      </c>
      <c r="CI23" t="e">
        <v>#N/A</v>
      </c>
      <c r="CL23" t="e">
        <v>#N/A</v>
      </c>
      <c r="CM23" t="e">
        <v>#N/A</v>
      </c>
      <c r="CP23" t="e">
        <v>#N/A</v>
      </c>
      <c r="CQ23" t="e">
        <v>#N/A</v>
      </c>
    </row>
    <row r="24" spans="1:95">
      <c r="A24" s="231">
        <v>46057</v>
      </c>
      <c r="B24" s="232">
        <v>1</v>
      </c>
      <c r="C24" t="e">
        <v>#VALUE!</v>
      </c>
      <c r="D24" t="s">
        <v>427</v>
      </c>
      <c r="E24">
        <v>160</v>
      </c>
      <c r="F24">
        <v>109.36650497591502</v>
      </c>
      <c r="G24">
        <v>0</v>
      </c>
      <c r="H24">
        <v>0</v>
      </c>
      <c r="I24" t="s">
        <v>427</v>
      </c>
      <c r="J24">
        <v>0</v>
      </c>
      <c r="K24">
        <v>0.71552408808125001</v>
      </c>
      <c r="L24">
        <v>398.30719442369923</v>
      </c>
      <c r="M24">
        <v>114.48385409300001</v>
      </c>
      <c r="N24">
        <v>401.70000000000005</v>
      </c>
      <c r="O24">
        <v>401.70000000000005</v>
      </c>
      <c r="P24">
        <v>65</v>
      </c>
      <c r="Q24">
        <v>0</v>
      </c>
      <c r="S24">
        <v>37.9</v>
      </c>
      <c r="T24" t="s">
        <v>123</v>
      </c>
      <c r="U24">
        <v>374.6</v>
      </c>
      <c r="V24">
        <v>15.895179000000001</v>
      </c>
      <c r="W24">
        <v>0.13590378045000001</v>
      </c>
      <c r="X24" t="s">
        <v>128</v>
      </c>
      <c r="Y24">
        <v>20</v>
      </c>
      <c r="Z24">
        <v>99.93</v>
      </c>
      <c r="AA24">
        <v>1.1881677000000002</v>
      </c>
      <c r="AB24" t="s">
        <v>129</v>
      </c>
      <c r="AC24">
        <v>20</v>
      </c>
      <c r="AD24">
        <v>93.550932000000003</v>
      </c>
      <c r="AE24">
        <v>1.01128557492</v>
      </c>
      <c r="AF24" t="s">
        <v>125</v>
      </c>
      <c r="AG24">
        <v>25</v>
      </c>
      <c r="AH24">
        <v>89.074400000000011</v>
      </c>
      <c r="AI24">
        <v>0.78474546400000011</v>
      </c>
      <c r="AL24" t="e">
        <v>#N/A</v>
      </c>
      <c r="AM24" t="e">
        <v>#N/A</v>
      </c>
      <c r="AP24" t="e">
        <v>#N/A</v>
      </c>
      <c r="AQ24" t="e">
        <v>#N/A</v>
      </c>
      <c r="AT24" t="e">
        <v>#N/A</v>
      </c>
      <c r="AU24" t="e">
        <v>#N/A</v>
      </c>
      <c r="AX24" t="e">
        <v>#N/A</v>
      </c>
      <c r="AY24" t="e">
        <v>#N/A</v>
      </c>
      <c r="BB24" t="e">
        <v>#N/A</v>
      </c>
      <c r="BC24" t="e">
        <v>#N/A</v>
      </c>
      <c r="BF24" t="e">
        <v>#N/A</v>
      </c>
      <c r="BG24" t="e">
        <v>#N/A</v>
      </c>
      <c r="BJ24" t="e">
        <v>#N/A</v>
      </c>
      <c r="BK24" t="e">
        <v>#N/A</v>
      </c>
      <c r="BN24" t="e">
        <v>#N/A</v>
      </c>
      <c r="BO24" t="e">
        <v>#N/A</v>
      </c>
      <c r="BR24" t="e">
        <v>#N/A</v>
      </c>
      <c r="BS24" t="e">
        <v>#N/A</v>
      </c>
      <c r="BV24" t="e">
        <v>#N/A</v>
      </c>
      <c r="BW24" t="e">
        <v>#N/A</v>
      </c>
      <c r="BZ24">
        <v>45882</v>
      </c>
      <c r="CA24">
        <v>-1</v>
      </c>
      <c r="CB24" t="e">
        <v>#DIV/0!</v>
      </c>
      <c r="CD24" t="e">
        <v>#DIV/0!</v>
      </c>
      <c r="CE24" t="e">
        <v>#DIV/0!</v>
      </c>
      <c r="CH24" t="e">
        <v>#N/A</v>
      </c>
      <c r="CI24" t="e">
        <v>#N/A</v>
      </c>
      <c r="CL24" t="e">
        <v>#N/A</v>
      </c>
      <c r="CM24" t="e">
        <v>#N/A</v>
      </c>
      <c r="CP24" t="e">
        <v>#N/A</v>
      </c>
      <c r="CQ24" t="e">
        <v>#N/A</v>
      </c>
    </row>
    <row r="25" spans="1:95">
      <c r="A25" s="231">
        <v>46058</v>
      </c>
      <c r="B25" s="232">
        <v>1</v>
      </c>
      <c r="C25" t="e">
        <v>#VALUE!</v>
      </c>
      <c r="D25" t="s">
        <v>427</v>
      </c>
      <c r="E25">
        <v>160</v>
      </c>
      <c r="F25">
        <v>128.81008114504999</v>
      </c>
      <c r="G25">
        <v>0</v>
      </c>
      <c r="H25">
        <v>0</v>
      </c>
      <c r="I25" t="s">
        <v>427</v>
      </c>
      <c r="J25">
        <v>0</v>
      </c>
      <c r="K25">
        <v>0.83796810493750018</v>
      </c>
      <c r="L25">
        <v>443.213296398892</v>
      </c>
      <c r="M25">
        <v>134.07489679000003</v>
      </c>
      <c r="N25">
        <v>361</v>
      </c>
      <c r="O25">
        <v>361</v>
      </c>
      <c r="P25">
        <v>100</v>
      </c>
      <c r="Q25">
        <v>0</v>
      </c>
      <c r="S25">
        <v>8.6</v>
      </c>
      <c r="T25" t="s">
        <v>123</v>
      </c>
      <c r="U25">
        <v>269.60000000000002</v>
      </c>
      <c r="V25">
        <v>15.895179000000001</v>
      </c>
      <c r="W25">
        <v>0.13590378045000001</v>
      </c>
      <c r="X25" t="s">
        <v>128</v>
      </c>
      <c r="Y25">
        <v>20</v>
      </c>
      <c r="Z25">
        <v>99.93</v>
      </c>
      <c r="AA25">
        <v>1.1881677000000002</v>
      </c>
      <c r="AB25" t="s">
        <v>129</v>
      </c>
      <c r="AC25">
        <v>30</v>
      </c>
      <c r="AD25">
        <v>93.550932000000003</v>
      </c>
      <c r="AE25">
        <v>1.01128557492</v>
      </c>
      <c r="AF25" t="s">
        <v>125</v>
      </c>
      <c r="AG25">
        <v>50</v>
      </c>
      <c r="AH25">
        <v>89.074400000000011</v>
      </c>
      <c r="AI25">
        <v>0.78474546400000011</v>
      </c>
      <c r="AL25" t="e">
        <v>#N/A</v>
      </c>
      <c r="AM25" t="e">
        <v>#N/A</v>
      </c>
      <c r="AP25" t="e">
        <v>#N/A</v>
      </c>
      <c r="AQ25" t="e">
        <v>#N/A</v>
      </c>
      <c r="AT25" t="e">
        <v>#N/A</v>
      </c>
      <c r="AU25" t="e">
        <v>#N/A</v>
      </c>
      <c r="AX25" t="e">
        <v>#N/A</v>
      </c>
      <c r="AY25" t="e">
        <v>#N/A</v>
      </c>
      <c r="BB25" t="e">
        <v>#N/A</v>
      </c>
      <c r="BC25" t="e">
        <v>#N/A</v>
      </c>
      <c r="BF25" t="e">
        <v>#N/A</v>
      </c>
      <c r="BG25" t="e">
        <v>#N/A</v>
      </c>
      <c r="BJ25" t="e">
        <v>#N/A</v>
      </c>
      <c r="BK25" t="e">
        <v>#N/A</v>
      </c>
      <c r="BN25" t="e">
        <v>#N/A</v>
      </c>
      <c r="BO25" t="e">
        <v>#N/A</v>
      </c>
      <c r="BR25" t="e">
        <v>#N/A</v>
      </c>
      <c r="BS25" t="e">
        <v>#N/A</v>
      </c>
      <c r="BV25" t="e">
        <v>#N/A</v>
      </c>
      <c r="BW25" t="e">
        <v>#N/A</v>
      </c>
      <c r="BZ25">
        <v>45883</v>
      </c>
      <c r="CA25">
        <v>1</v>
      </c>
      <c r="CB25" t="e">
        <v>#DIV/0!</v>
      </c>
      <c r="CD25" t="e">
        <v>#DIV/0!</v>
      </c>
      <c r="CE25" t="e">
        <v>#DIV/0!</v>
      </c>
      <c r="CH25" t="e">
        <v>#N/A</v>
      </c>
      <c r="CI25" t="e">
        <v>#N/A</v>
      </c>
      <c r="CL25" t="e">
        <v>#N/A</v>
      </c>
      <c r="CM25" t="e">
        <v>#N/A</v>
      </c>
      <c r="CP25" t="e">
        <v>#N/A</v>
      </c>
      <c r="CQ25" t="e">
        <v>#N/A</v>
      </c>
    </row>
    <row r="26" spans="1:95">
      <c r="A26" s="231">
        <v>46059</v>
      </c>
      <c r="B26" s="232">
        <v>1</v>
      </c>
      <c r="C26" t="e">
        <v>#VALUE!</v>
      </c>
      <c r="D26" t="s">
        <v>427</v>
      </c>
      <c r="E26">
        <v>160</v>
      </c>
      <c r="F26">
        <v>131.52629586545001</v>
      </c>
      <c r="G26">
        <v>0</v>
      </c>
      <c r="H26">
        <v>0</v>
      </c>
      <c r="I26" t="s">
        <v>427</v>
      </c>
      <c r="J26">
        <v>0</v>
      </c>
      <c r="K26">
        <v>0.88380867193750012</v>
      </c>
      <c r="L26">
        <v>391.19804400977995</v>
      </c>
      <c r="M26">
        <v>141.40938751000002</v>
      </c>
      <c r="N26">
        <v>409</v>
      </c>
      <c r="O26">
        <v>409</v>
      </c>
      <c r="P26">
        <v>100</v>
      </c>
      <c r="Q26">
        <v>0</v>
      </c>
      <c r="S26">
        <v>20.100000000000001</v>
      </c>
      <c r="T26" t="s">
        <v>123</v>
      </c>
      <c r="U26">
        <v>329.1</v>
      </c>
      <c r="V26">
        <v>15.895179000000001</v>
      </c>
      <c r="W26">
        <v>0.13590378045000001</v>
      </c>
      <c r="X26" t="s">
        <v>128</v>
      </c>
      <c r="Y26">
        <v>20</v>
      </c>
      <c r="Z26">
        <v>99.93</v>
      </c>
      <c r="AA26">
        <v>1.1881677000000002</v>
      </c>
      <c r="AB26" t="s">
        <v>129</v>
      </c>
      <c r="AC26">
        <v>20</v>
      </c>
      <c r="AD26">
        <v>93.550932000000003</v>
      </c>
      <c r="AE26">
        <v>1.01128557492</v>
      </c>
      <c r="AF26" t="s">
        <v>125</v>
      </c>
      <c r="AG26">
        <v>50</v>
      </c>
      <c r="AH26">
        <v>89.074400000000011</v>
      </c>
      <c r="AI26">
        <v>0.78474546400000011</v>
      </c>
      <c r="AJ26" t="s">
        <v>124</v>
      </c>
      <c r="AK26">
        <v>10</v>
      </c>
      <c r="AL26">
        <v>90.598980000000012</v>
      </c>
      <c r="AM26">
        <v>0.63056890080000005</v>
      </c>
      <c r="AP26" t="e">
        <v>#N/A</v>
      </c>
      <c r="AQ26" t="e">
        <v>#N/A</v>
      </c>
      <c r="AT26" t="e">
        <v>#N/A</v>
      </c>
      <c r="AU26" t="e">
        <v>#N/A</v>
      </c>
      <c r="AX26" t="e">
        <v>#N/A</v>
      </c>
      <c r="AY26" t="e">
        <v>#N/A</v>
      </c>
      <c r="BB26" t="e">
        <v>#N/A</v>
      </c>
      <c r="BC26" t="e">
        <v>#N/A</v>
      </c>
      <c r="BF26" t="e">
        <v>#N/A</v>
      </c>
      <c r="BG26" t="e">
        <v>#N/A</v>
      </c>
      <c r="BJ26" t="e">
        <v>#N/A</v>
      </c>
      <c r="BK26" t="e">
        <v>#N/A</v>
      </c>
      <c r="BN26" t="e">
        <v>#N/A</v>
      </c>
      <c r="BO26" t="e">
        <v>#N/A</v>
      </c>
      <c r="BR26" t="e">
        <v>#N/A</v>
      </c>
      <c r="BS26" t="e">
        <v>#N/A</v>
      </c>
      <c r="BV26" t="e">
        <v>#N/A</v>
      </c>
      <c r="BW26" t="e">
        <v>#N/A</v>
      </c>
      <c r="BZ26">
        <v>45883</v>
      </c>
      <c r="CA26">
        <v>0</v>
      </c>
      <c r="CB26" t="e">
        <v>#DIV/0!</v>
      </c>
      <c r="CD26" t="e">
        <v>#DIV/0!</v>
      </c>
      <c r="CE26" t="e">
        <v>#DIV/0!</v>
      </c>
      <c r="CH26" t="e">
        <v>#N/A</v>
      </c>
      <c r="CI26" t="e">
        <v>#N/A</v>
      </c>
      <c r="CL26" t="e">
        <v>#N/A</v>
      </c>
      <c r="CM26" t="e">
        <v>#N/A</v>
      </c>
      <c r="CP26" t="e">
        <v>#N/A</v>
      </c>
      <c r="CQ26" t="e">
        <v>#N/A</v>
      </c>
    </row>
    <row r="27" spans="1:95">
      <c r="A27" s="231">
        <v>46062</v>
      </c>
      <c r="B27" s="232">
        <v>3</v>
      </c>
      <c r="C27" t="e">
        <v>#VALUE!</v>
      </c>
      <c r="D27" t="s">
        <v>427</v>
      </c>
      <c r="E27">
        <v>160</v>
      </c>
      <c r="F27">
        <v>122.27711771378502</v>
      </c>
      <c r="G27">
        <v>0</v>
      </c>
      <c r="H27">
        <v>0</v>
      </c>
      <c r="I27" t="s">
        <v>427</v>
      </c>
      <c r="J27">
        <v>0</v>
      </c>
      <c r="K27">
        <v>0.82043005679375014</v>
      </c>
      <c r="L27">
        <v>347.59939170106452</v>
      </c>
      <c r="M27">
        <v>131.26880908700002</v>
      </c>
      <c r="N27">
        <v>460.3</v>
      </c>
      <c r="O27">
        <v>460.3</v>
      </c>
      <c r="P27">
        <v>75</v>
      </c>
      <c r="Q27">
        <v>0</v>
      </c>
      <c r="S27">
        <v>44.5</v>
      </c>
      <c r="T27" t="s">
        <v>123</v>
      </c>
      <c r="U27">
        <v>429.8</v>
      </c>
      <c r="V27">
        <v>15.895179000000001</v>
      </c>
      <c r="W27">
        <v>0.13590378045000001</v>
      </c>
      <c r="X27" t="s">
        <v>128</v>
      </c>
      <c r="Y27">
        <v>20</v>
      </c>
      <c r="Z27">
        <v>99.93</v>
      </c>
      <c r="AA27">
        <v>1.1881677000000002</v>
      </c>
      <c r="AB27" t="s">
        <v>129</v>
      </c>
      <c r="AC27">
        <v>20</v>
      </c>
      <c r="AD27">
        <v>93.550932000000003</v>
      </c>
      <c r="AE27">
        <v>1.01128557492</v>
      </c>
      <c r="AF27" t="s">
        <v>125</v>
      </c>
      <c r="AG27">
        <v>25</v>
      </c>
      <c r="AH27">
        <v>89.074400000000011</v>
      </c>
      <c r="AI27">
        <v>0.78474546400000011</v>
      </c>
      <c r="AJ27" t="s">
        <v>124</v>
      </c>
      <c r="AK27">
        <v>10</v>
      </c>
      <c r="AL27">
        <v>90.598980000000012</v>
      </c>
      <c r="AM27">
        <v>0.63056890080000005</v>
      </c>
      <c r="AP27" t="e">
        <v>#N/A</v>
      </c>
      <c r="AQ27" t="e">
        <v>#N/A</v>
      </c>
      <c r="AT27" t="e">
        <v>#N/A</v>
      </c>
      <c r="AU27" t="e">
        <v>#N/A</v>
      </c>
      <c r="AX27" t="e">
        <v>#N/A</v>
      </c>
      <c r="AY27" t="e">
        <v>#N/A</v>
      </c>
      <c r="BB27" t="e">
        <v>#N/A</v>
      </c>
      <c r="BC27" t="e">
        <v>#N/A</v>
      </c>
      <c r="BF27" t="e">
        <v>#N/A</v>
      </c>
      <c r="BG27" t="e">
        <v>#N/A</v>
      </c>
      <c r="BJ27" t="e">
        <v>#N/A</v>
      </c>
      <c r="BK27" t="e">
        <v>#N/A</v>
      </c>
      <c r="BN27" t="e">
        <v>#N/A</v>
      </c>
      <c r="BO27" t="e">
        <v>#N/A</v>
      </c>
      <c r="BR27" t="e">
        <v>#N/A</v>
      </c>
      <c r="BS27" t="e">
        <v>#N/A</v>
      </c>
      <c r="BV27" t="e">
        <v>#N/A</v>
      </c>
      <c r="BW27" t="e">
        <v>#N/A</v>
      </c>
      <c r="BZ27">
        <v>45882</v>
      </c>
      <c r="CA27">
        <v>-1</v>
      </c>
      <c r="CB27" t="e">
        <v>#DIV/0!</v>
      </c>
      <c r="CD27" t="e">
        <v>#DIV/0!</v>
      </c>
      <c r="CE27" t="e">
        <v>#DIV/0!</v>
      </c>
      <c r="CH27" t="e">
        <v>#N/A</v>
      </c>
      <c r="CI27" t="e">
        <v>#N/A</v>
      </c>
      <c r="CL27" t="e">
        <v>#N/A</v>
      </c>
      <c r="CM27" t="e">
        <v>#N/A</v>
      </c>
      <c r="CP27" t="e">
        <v>#N/A</v>
      </c>
      <c r="CQ27" t="e">
        <v>#N/A</v>
      </c>
    </row>
    <row r="28" spans="1:95">
      <c r="A28" s="231">
        <v>46063</v>
      </c>
      <c r="B28" s="232">
        <v>1</v>
      </c>
      <c r="C28" t="e">
        <v>#VALUE!</v>
      </c>
      <c r="D28" t="s">
        <v>427</v>
      </c>
      <c r="E28">
        <v>160</v>
      </c>
      <c r="F28">
        <v>117.07061724944501</v>
      </c>
      <c r="G28">
        <v>0</v>
      </c>
      <c r="H28">
        <v>0</v>
      </c>
      <c r="I28" t="s">
        <v>427</v>
      </c>
      <c r="J28">
        <v>0</v>
      </c>
      <c r="K28">
        <v>0.80108188911875011</v>
      </c>
      <c r="L28">
        <v>312.4389767623511</v>
      </c>
      <c r="M28">
        <v>128.17310225900002</v>
      </c>
      <c r="N28">
        <v>512.1</v>
      </c>
      <c r="O28">
        <v>512.1</v>
      </c>
      <c r="P28">
        <v>60</v>
      </c>
      <c r="Q28">
        <v>0</v>
      </c>
      <c r="S28">
        <v>41.4</v>
      </c>
      <c r="T28" t="s">
        <v>123</v>
      </c>
      <c r="U28">
        <v>493.5</v>
      </c>
      <c r="V28">
        <v>15.895179000000001</v>
      </c>
      <c r="W28">
        <v>0.13590378045000001</v>
      </c>
      <c r="X28" t="s">
        <v>124</v>
      </c>
      <c r="Y28">
        <v>10</v>
      </c>
      <c r="Z28">
        <v>90.598980000000012</v>
      </c>
      <c r="AA28">
        <v>0.63056890080000005</v>
      </c>
      <c r="AB28" t="s">
        <v>125</v>
      </c>
      <c r="AC28">
        <v>25</v>
      </c>
      <c r="AD28">
        <v>89.074400000000011</v>
      </c>
      <c r="AE28">
        <v>0.78474546400000011</v>
      </c>
      <c r="AF28" t="s">
        <v>128</v>
      </c>
      <c r="AG28">
        <v>25</v>
      </c>
      <c r="AH28">
        <v>99.93</v>
      </c>
      <c r="AI28">
        <v>1.1881677000000002</v>
      </c>
      <c r="AL28" t="e">
        <v>#N/A</v>
      </c>
      <c r="AM28" t="e">
        <v>#N/A</v>
      </c>
      <c r="AP28" t="e">
        <v>#N/A</v>
      </c>
      <c r="AQ28" t="e">
        <v>#N/A</v>
      </c>
      <c r="AT28" t="e">
        <v>#N/A</v>
      </c>
      <c r="AU28" t="e">
        <v>#N/A</v>
      </c>
      <c r="AX28" t="e">
        <v>#N/A</v>
      </c>
      <c r="AY28" t="e">
        <v>#N/A</v>
      </c>
      <c r="BB28" t="e">
        <v>#N/A</v>
      </c>
      <c r="BC28" t="e">
        <v>#N/A</v>
      </c>
      <c r="BF28" t="e">
        <v>#N/A</v>
      </c>
      <c r="BG28" t="e">
        <v>#N/A</v>
      </c>
      <c r="BJ28" t="e">
        <v>#N/A</v>
      </c>
      <c r="BK28" t="e">
        <v>#N/A</v>
      </c>
      <c r="BN28" t="e">
        <v>#N/A</v>
      </c>
      <c r="BO28" t="e">
        <v>#N/A</v>
      </c>
      <c r="BR28" t="e">
        <v>#N/A</v>
      </c>
      <c r="BS28" t="e">
        <v>#N/A</v>
      </c>
      <c r="BV28" t="e">
        <v>#N/A</v>
      </c>
      <c r="BW28" t="e">
        <v>#N/A</v>
      </c>
      <c r="BZ28">
        <v>45883</v>
      </c>
      <c r="CA28">
        <v>1</v>
      </c>
      <c r="CB28" t="e">
        <v>#DIV/0!</v>
      </c>
      <c r="CD28" t="e">
        <v>#DIV/0!</v>
      </c>
      <c r="CE28" t="e">
        <v>#DIV/0!</v>
      </c>
      <c r="CH28" t="e">
        <v>#N/A</v>
      </c>
      <c r="CI28" t="e">
        <v>#N/A</v>
      </c>
      <c r="CL28" t="e">
        <v>#N/A</v>
      </c>
      <c r="CM28" t="e">
        <v>#N/A</v>
      </c>
      <c r="CP28" t="e">
        <v>#N/A</v>
      </c>
      <c r="CQ28" t="e">
        <v>#N/A</v>
      </c>
    </row>
    <row r="29" spans="1:95">
      <c r="A29" s="231">
        <v>46064</v>
      </c>
      <c r="B29" s="232">
        <v>1</v>
      </c>
      <c r="C29" t="e">
        <v>#VALUE!</v>
      </c>
      <c r="D29" t="s">
        <v>427</v>
      </c>
      <c r="E29">
        <v>160</v>
      </c>
      <c r="F29">
        <v>123.74466732629502</v>
      </c>
      <c r="G29">
        <v>0</v>
      </c>
      <c r="H29">
        <v>0</v>
      </c>
      <c r="I29" t="s">
        <v>427</v>
      </c>
      <c r="J29">
        <v>0</v>
      </c>
      <c r="K29">
        <v>0.8141156248062501</v>
      </c>
      <c r="L29">
        <v>350.8002631001973</v>
      </c>
      <c r="M29">
        <v>130.25849996900001</v>
      </c>
      <c r="N29">
        <v>456.1</v>
      </c>
      <c r="O29">
        <v>456.1</v>
      </c>
      <c r="P29">
        <v>75</v>
      </c>
      <c r="Q29">
        <v>0</v>
      </c>
      <c r="S29">
        <v>44</v>
      </c>
      <c r="T29" t="s">
        <v>123</v>
      </c>
      <c r="U29">
        <v>425.1</v>
      </c>
      <c r="V29">
        <v>15.895179000000001</v>
      </c>
      <c r="W29">
        <v>0.13590378045000001</v>
      </c>
      <c r="X29" t="s">
        <v>128</v>
      </c>
      <c r="Y29">
        <v>10</v>
      </c>
      <c r="Z29">
        <v>99.93</v>
      </c>
      <c r="AA29">
        <v>1.1881677000000002</v>
      </c>
      <c r="AB29" t="s">
        <v>129</v>
      </c>
      <c r="AC29">
        <v>40</v>
      </c>
      <c r="AD29">
        <v>93.550932000000003</v>
      </c>
      <c r="AE29">
        <v>1.01128557492</v>
      </c>
      <c r="AF29" t="s">
        <v>125</v>
      </c>
      <c r="AG29">
        <v>25</v>
      </c>
      <c r="AH29">
        <v>89.074400000000011</v>
      </c>
      <c r="AI29">
        <v>0.78474546400000011</v>
      </c>
      <c r="AL29" t="e">
        <v>#N/A</v>
      </c>
      <c r="AM29" t="e">
        <v>#N/A</v>
      </c>
      <c r="AP29" t="e">
        <v>#N/A</v>
      </c>
      <c r="AQ29" t="e">
        <v>#N/A</v>
      </c>
      <c r="AT29" t="e">
        <v>#N/A</v>
      </c>
      <c r="AU29" t="e">
        <v>#N/A</v>
      </c>
      <c r="AX29" t="e">
        <v>#N/A</v>
      </c>
      <c r="AY29" t="e">
        <v>#N/A</v>
      </c>
      <c r="BB29" t="e">
        <v>#N/A</v>
      </c>
      <c r="BC29" t="e">
        <v>#N/A</v>
      </c>
      <c r="BF29" t="e">
        <v>#N/A</v>
      </c>
      <c r="BG29" t="e">
        <v>#N/A</v>
      </c>
      <c r="BJ29" t="e">
        <v>#N/A</v>
      </c>
      <c r="BK29" t="e">
        <v>#N/A</v>
      </c>
      <c r="BN29" t="e">
        <v>#N/A</v>
      </c>
      <c r="BO29" t="e">
        <v>#N/A</v>
      </c>
      <c r="BR29" t="e">
        <v>#N/A</v>
      </c>
      <c r="BS29" t="e">
        <v>#N/A</v>
      </c>
      <c r="BV29" t="e">
        <v>#N/A</v>
      </c>
      <c r="BW29" t="e">
        <v>#N/A</v>
      </c>
      <c r="BZ29">
        <v>45883</v>
      </c>
      <c r="CA29">
        <v>0</v>
      </c>
      <c r="CB29" t="e">
        <v>#DIV/0!</v>
      </c>
      <c r="CD29" t="e">
        <v>#DIV/0!</v>
      </c>
      <c r="CE29" t="e">
        <v>#DIV/0!</v>
      </c>
      <c r="CH29" t="e">
        <v>#N/A</v>
      </c>
      <c r="CI29" t="e">
        <v>#N/A</v>
      </c>
      <c r="CL29" t="e">
        <v>#N/A</v>
      </c>
      <c r="CM29" t="e">
        <v>#N/A</v>
      </c>
      <c r="CP29" t="e">
        <v>#N/A</v>
      </c>
      <c r="CQ29" t="e">
        <v>#N/A</v>
      </c>
    </row>
    <row r="30" spans="1:95">
      <c r="A30" s="231">
        <v>46065</v>
      </c>
      <c r="B30" s="232">
        <v>1</v>
      </c>
      <c r="C30" t="e">
        <v>#VALUE!</v>
      </c>
      <c r="D30" t="s">
        <v>427</v>
      </c>
      <c r="E30">
        <v>160</v>
      </c>
      <c r="F30">
        <v>126.80653687881501</v>
      </c>
      <c r="G30">
        <v>0</v>
      </c>
      <c r="H30">
        <v>0</v>
      </c>
      <c r="I30" t="s">
        <v>427</v>
      </c>
      <c r="J30">
        <v>0</v>
      </c>
      <c r="K30">
        <v>0.85666348995624997</v>
      </c>
      <c r="L30">
        <v>366.38424547744449</v>
      </c>
      <c r="M30">
        <v>137.06615839299999</v>
      </c>
      <c r="N30">
        <v>436.7</v>
      </c>
      <c r="O30">
        <v>436.7</v>
      </c>
      <c r="P30">
        <v>90</v>
      </c>
      <c r="Q30">
        <v>0</v>
      </c>
      <c r="S30">
        <v>24.3</v>
      </c>
      <c r="T30" t="s">
        <v>123</v>
      </c>
      <c r="U30">
        <v>371</v>
      </c>
      <c r="V30">
        <v>15.895179000000001</v>
      </c>
      <c r="W30">
        <v>0.13590378045000001</v>
      </c>
      <c r="X30" t="s">
        <v>125</v>
      </c>
      <c r="Y30">
        <v>50</v>
      </c>
      <c r="Z30">
        <v>89.074400000000011</v>
      </c>
      <c r="AA30">
        <v>0.78474546400000011</v>
      </c>
      <c r="AB30" t="s">
        <v>129</v>
      </c>
      <c r="AC30">
        <v>40</v>
      </c>
      <c r="AD30">
        <v>93.550932000000003</v>
      </c>
      <c r="AE30">
        <v>1.01128557492</v>
      </c>
      <c r="AH30" t="e">
        <v>#N/A</v>
      </c>
      <c r="AI30" t="e">
        <v>#N/A</v>
      </c>
      <c r="AL30" t="e">
        <v>#N/A</v>
      </c>
      <c r="AM30" t="e">
        <v>#N/A</v>
      </c>
      <c r="AP30" t="e">
        <v>#N/A</v>
      </c>
      <c r="AQ30" t="e">
        <v>#N/A</v>
      </c>
      <c r="AT30" t="e">
        <v>#N/A</v>
      </c>
      <c r="AU30" t="e">
        <v>#N/A</v>
      </c>
      <c r="AX30" t="e">
        <v>#N/A</v>
      </c>
      <c r="AY30" t="e">
        <v>#N/A</v>
      </c>
      <c r="BB30" t="e">
        <v>#N/A</v>
      </c>
      <c r="BC30" t="e">
        <v>#N/A</v>
      </c>
      <c r="BF30" t="e">
        <v>#N/A</v>
      </c>
      <c r="BG30" t="e">
        <v>#N/A</v>
      </c>
      <c r="BJ30" t="e">
        <v>#N/A</v>
      </c>
      <c r="BK30" t="e">
        <v>#N/A</v>
      </c>
      <c r="BN30" t="e">
        <v>#N/A</v>
      </c>
      <c r="BO30" t="e">
        <v>#N/A</v>
      </c>
      <c r="BR30" t="e">
        <v>#N/A</v>
      </c>
      <c r="BS30" t="e">
        <v>#N/A</v>
      </c>
      <c r="BV30" t="e">
        <v>#N/A</v>
      </c>
      <c r="BW30" t="e">
        <v>#N/A</v>
      </c>
      <c r="BZ30">
        <v>45882</v>
      </c>
      <c r="CA30">
        <v>-1</v>
      </c>
      <c r="CB30" t="e">
        <v>#DIV/0!</v>
      </c>
      <c r="CD30" t="e">
        <v>#DIV/0!</v>
      </c>
      <c r="CE30" t="e">
        <v>#DIV/0!</v>
      </c>
      <c r="CH30" t="e">
        <v>#N/A</v>
      </c>
      <c r="CI30" t="e">
        <v>#N/A</v>
      </c>
      <c r="CL30" t="e">
        <v>#N/A</v>
      </c>
      <c r="CM30" t="e">
        <v>#N/A</v>
      </c>
      <c r="CP30" t="e">
        <v>#N/A</v>
      </c>
      <c r="CQ30" t="e">
        <v>#N/A</v>
      </c>
    </row>
    <row r="31" spans="1:95">
      <c r="A31" s="231">
        <v>46066</v>
      </c>
      <c r="B31" s="232">
        <v>1</v>
      </c>
      <c r="C31" t="e">
        <v>#VALUE!</v>
      </c>
      <c r="D31" t="s">
        <v>427</v>
      </c>
      <c r="E31">
        <v>160</v>
      </c>
      <c r="F31">
        <v>130.91048314468</v>
      </c>
      <c r="G31">
        <v>0</v>
      </c>
      <c r="H31">
        <v>0</v>
      </c>
      <c r="I31" t="s">
        <v>427</v>
      </c>
      <c r="J31">
        <v>0</v>
      </c>
      <c r="K31">
        <v>0.84209920535000005</v>
      </c>
      <c r="L31">
        <v>370.88548910523872</v>
      </c>
      <c r="M31">
        <v>134.73587285600001</v>
      </c>
      <c r="N31">
        <v>431.40000000000003</v>
      </c>
      <c r="O31">
        <v>431.40000000000003</v>
      </c>
      <c r="P31">
        <v>85</v>
      </c>
      <c r="Q31">
        <v>0</v>
      </c>
      <c r="S31">
        <v>43.4</v>
      </c>
      <c r="T31" t="s">
        <v>123</v>
      </c>
      <c r="U31">
        <v>389.8</v>
      </c>
      <c r="V31">
        <v>15.895179000000001</v>
      </c>
      <c r="W31">
        <v>0.13590378045000001</v>
      </c>
      <c r="X31" t="s">
        <v>125</v>
      </c>
      <c r="Y31">
        <v>25</v>
      </c>
      <c r="Z31">
        <v>89.074400000000011</v>
      </c>
      <c r="AA31">
        <v>0.78474546400000011</v>
      </c>
      <c r="AB31" t="s">
        <v>129</v>
      </c>
      <c r="AC31">
        <v>40</v>
      </c>
      <c r="AD31">
        <v>93.550932000000003</v>
      </c>
      <c r="AE31">
        <v>1.01128557492</v>
      </c>
      <c r="AF31" t="s">
        <v>128</v>
      </c>
      <c r="AG31">
        <v>20</v>
      </c>
      <c r="AH31">
        <v>99.93</v>
      </c>
      <c r="AI31">
        <v>1.1881677000000002</v>
      </c>
      <c r="AL31" t="e">
        <v>#N/A</v>
      </c>
      <c r="AM31" t="e">
        <v>#N/A</v>
      </c>
      <c r="AP31" t="e">
        <v>#N/A</v>
      </c>
      <c r="AQ31" t="e">
        <v>#N/A</v>
      </c>
      <c r="AT31" t="e">
        <v>#N/A</v>
      </c>
      <c r="AU31" t="e">
        <v>#N/A</v>
      </c>
      <c r="AX31" t="e">
        <v>#N/A</v>
      </c>
      <c r="AY31" t="e">
        <v>#N/A</v>
      </c>
      <c r="BB31" t="e">
        <v>#N/A</v>
      </c>
      <c r="BC31" t="e">
        <v>#N/A</v>
      </c>
      <c r="BF31" t="e">
        <v>#N/A</v>
      </c>
      <c r="BG31" t="e">
        <v>#N/A</v>
      </c>
      <c r="BJ31" t="e">
        <v>#N/A</v>
      </c>
      <c r="BK31" t="e">
        <v>#N/A</v>
      </c>
      <c r="BN31" t="e">
        <v>#N/A</v>
      </c>
      <c r="BO31" t="e">
        <v>#N/A</v>
      </c>
      <c r="BR31" t="e">
        <v>#N/A</v>
      </c>
      <c r="BS31" t="e">
        <v>#N/A</v>
      </c>
      <c r="BV31" t="e">
        <v>#N/A</v>
      </c>
      <c r="BW31" t="e">
        <v>#N/A</v>
      </c>
      <c r="BZ31">
        <v>45883</v>
      </c>
      <c r="CA31">
        <v>1</v>
      </c>
      <c r="CB31" t="e">
        <v>#DIV/0!</v>
      </c>
      <c r="CD31" t="e">
        <v>#DIV/0!</v>
      </c>
      <c r="CE31" t="e">
        <v>#DIV/0!</v>
      </c>
      <c r="CH31" t="e">
        <v>#N/A</v>
      </c>
      <c r="CI31" t="e">
        <v>#N/A</v>
      </c>
      <c r="CL31" t="e">
        <v>#N/A</v>
      </c>
      <c r="CM31" t="e">
        <v>#N/A</v>
      </c>
      <c r="CP31" t="e">
        <v>#N/A</v>
      </c>
      <c r="CQ31" t="e">
        <v>#N/A</v>
      </c>
    </row>
    <row r="32" spans="1:95">
      <c r="A32" s="231">
        <v>46069</v>
      </c>
      <c r="B32" s="232">
        <v>3</v>
      </c>
      <c r="C32" t="e">
        <v>#VALUE!</v>
      </c>
      <c r="D32" t="s">
        <v>427</v>
      </c>
      <c r="E32">
        <v>160</v>
      </c>
      <c r="F32">
        <v>131.02692725010502</v>
      </c>
      <c r="G32">
        <v>0</v>
      </c>
      <c r="H32">
        <v>0</v>
      </c>
      <c r="I32" t="s">
        <v>427</v>
      </c>
      <c r="J32">
        <v>0</v>
      </c>
      <c r="K32">
        <v>0.8387180686937501</v>
      </c>
      <c r="L32">
        <v>511.34547778843086</v>
      </c>
      <c r="M32">
        <v>134.19489099100002</v>
      </c>
      <c r="N32">
        <v>312.89999999999998</v>
      </c>
      <c r="O32">
        <v>312.89999999999998</v>
      </c>
      <c r="P32">
        <v>109.99999999999997</v>
      </c>
      <c r="Q32">
        <v>0</v>
      </c>
      <c r="S32">
        <v>20</v>
      </c>
      <c r="T32" t="s">
        <v>123</v>
      </c>
      <c r="U32">
        <v>222.9</v>
      </c>
      <c r="V32">
        <v>15.895179000000001</v>
      </c>
      <c r="W32">
        <v>0.13590378045000001</v>
      </c>
      <c r="X32" t="s">
        <v>125</v>
      </c>
      <c r="Y32">
        <v>50</v>
      </c>
      <c r="Z32">
        <v>89.074400000000011</v>
      </c>
      <c r="AA32">
        <v>0.78474546400000011</v>
      </c>
      <c r="AB32" t="s">
        <v>129</v>
      </c>
      <c r="AC32">
        <v>40</v>
      </c>
      <c r="AD32">
        <v>93.550932000000003</v>
      </c>
      <c r="AE32">
        <v>1.01128557492</v>
      </c>
      <c r="AF32" t="s">
        <v>128</v>
      </c>
      <c r="AG32">
        <v>20</v>
      </c>
      <c r="AH32">
        <v>99.93</v>
      </c>
      <c r="AI32">
        <v>1.1881677000000002</v>
      </c>
      <c r="AL32" t="e">
        <v>#N/A</v>
      </c>
      <c r="AM32" t="e">
        <v>#N/A</v>
      </c>
      <c r="AP32" t="e">
        <v>#N/A</v>
      </c>
      <c r="AQ32" t="e">
        <v>#N/A</v>
      </c>
      <c r="AT32" t="e">
        <v>#N/A</v>
      </c>
      <c r="AU32" t="e">
        <v>#N/A</v>
      </c>
      <c r="AX32" t="e">
        <v>#N/A</v>
      </c>
      <c r="AY32" t="e">
        <v>#N/A</v>
      </c>
      <c r="BB32" t="e">
        <v>#N/A</v>
      </c>
      <c r="BC32" t="e">
        <v>#N/A</v>
      </c>
      <c r="BF32" t="e">
        <v>#N/A</v>
      </c>
      <c r="BG32" t="e">
        <v>#N/A</v>
      </c>
      <c r="BJ32" t="e">
        <v>#N/A</v>
      </c>
      <c r="BK32" t="e">
        <v>#N/A</v>
      </c>
      <c r="BN32" t="e">
        <v>#N/A</v>
      </c>
      <c r="BO32" t="e">
        <v>#N/A</v>
      </c>
      <c r="BR32" t="e">
        <v>#N/A</v>
      </c>
      <c r="BS32" t="e">
        <v>#N/A</v>
      </c>
      <c r="BV32" t="e">
        <v>#N/A</v>
      </c>
      <c r="BW32" t="e">
        <v>#N/A</v>
      </c>
      <c r="BZ32">
        <v>45883</v>
      </c>
      <c r="CA32">
        <v>0</v>
      </c>
      <c r="CB32" t="e">
        <v>#DIV/0!</v>
      </c>
      <c r="CD32" t="e">
        <v>#DIV/0!</v>
      </c>
      <c r="CE32" t="e">
        <v>#DIV/0!</v>
      </c>
      <c r="CH32" t="e">
        <v>#N/A</v>
      </c>
      <c r="CI32" t="e">
        <v>#N/A</v>
      </c>
      <c r="CL32" t="e">
        <v>#N/A</v>
      </c>
      <c r="CM32" t="e">
        <v>#N/A</v>
      </c>
      <c r="CP32" t="e">
        <v>#N/A</v>
      </c>
      <c r="CQ32" t="e">
        <v>#N/A</v>
      </c>
    </row>
    <row r="33" spans="1:95">
      <c r="A33" s="231">
        <v>46071</v>
      </c>
      <c r="B33" s="232">
        <v>2</v>
      </c>
      <c r="C33" t="e">
        <v>#VALUE!</v>
      </c>
      <c r="D33" t="s">
        <v>427</v>
      </c>
      <c r="E33">
        <v>160</v>
      </c>
      <c r="F33">
        <v>141.53182248205502</v>
      </c>
      <c r="G33">
        <v>0</v>
      </c>
      <c r="H33">
        <v>0</v>
      </c>
      <c r="I33" t="s">
        <v>427</v>
      </c>
      <c r="J33">
        <v>0</v>
      </c>
      <c r="K33">
        <v>0.82963644950625004</v>
      </c>
      <c r="L33">
        <v>463.90258045810384</v>
      </c>
      <c r="M33">
        <v>132.741831921</v>
      </c>
      <c r="N33">
        <v>344.9</v>
      </c>
      <c r="O33">
        <v>344.9</v>
      </c>
      <c r="P33">
        <v>94.999999999999972</v>
      </c>
      <c r="Q33">
        <v>0</v>
      </c>
      <c r="S33">
        <v>29.9</v>
      </c>
      <c r="T33" t="s">
        <v>123</v>
      </c>
      <c r="U33">
        <v>279.8</v>
      </c>
      <c r="V33">
        <v>15.895179000000001</v>
      </c>
      <c r="W33">
        <v>0.13590378045000001</v>
      </c>
      <c r="X33" t="s">
        <v>128</v>
      </c>
      <c r="Y33">
        <v>65</v>
      </c>
      <c r="Z33">
        <v>99.93</v>
      </c>
      <c r="AA33">
        <v>1.1881677000000002</v>
      </c>
      <c r="AB33" t="s">
        <v>129</v>
      </c>
      <c r="AC33">
        <v>30</v>
      </c>
      <c r="AD33">
        <v>93.550932000000003</v>
      </c>
      <c r="AE33">
        <v>1.01128557492</v>
      </c>
      <c r="AH33" t="e">
        <v>#N/A</v>
      </c>
      <c r="AI33" t="e">
        <v>#N/A</v>
      </c>
      <c r="AL33" t="e">
        <v>#N/A</v>
      </c>
      <c r="AM33" t="e">
        <v>#N/A</v>
      </c>
      <c r="AP33" t="e">
        <v>#N/A</v>
      </c>
      <c r="AQ33" t="e">
        <v>#N/A</v>
      </c>
      <c r="AT33" t="e">
        <v>#N/A</v>
      </c>
      <c r="AU33" t="e">
        <v>#N/A</v>
      </c>
      <c r="AX33" t="e">
        <v>#N/A</v>
      </c>
      <c r="AY33" t="e">
        <v>#N/A</v>
      </c>
      <c r="BB33" t="e">
        <v>#N/A</v>
      </c>
      <c r="BC33" t="e">
        <v>#N/A</v>
      </c>
      <c r="BF33" t="e">
        <v>#N/A</v>
      </c>
      <c r="BG33" t="e">
        <v>#N/A</v>
      </c>
      <c r="BJ33" t="e">
        <v>#N/A</v>
      </c>
      <c r="BK33" t="e">
        <v>#N/A</v>
      </c>
      <c r="BN33" t="e">
        <v>#N/A</v>
      </c>
      <c r="BO33" t="e">
        <v>#N/A</v>
      </c>
      <c r="BR33" t="e">
        <v>#N/A</v>
      </c>
      <c r="BS33" t="e">
        <v>#N/A</v>
      </c>
      <c r="BV33" t="e">
        <v>#N/A</v>
      </c>
      <c r="BW33" t="e">
        <v>#N/A</v>
      </c>
      <c r="BZ33">
        <v>45882</v>
      </c>
      <c r="CA33">
        <v>-1</v>
      </c>
      <c r="CB33" t="e">
        <v>#DIV/0!</v>
      </c>
      <c r="CD33" t="e">
        <v>#DIV/0!</v>
      </c>
      <c r="CE33" t="e">
        <v>#DIV/0!</v>
      </c>
      <c r="CH33" t="e">
        <v>#N/A</v>
      </c>
      <c r="CI33" t="e">
        <v>#N/A</v>
      </c>
      <c r="CL33" t="e">
        <v>#N/A</v>
      </c>
      <c r="CM33" t="e">
        <v>#N/A</v>
      </c>
      <c r="CP33" t="e">
        <v>#N/A</v>
      </c>
      <c r="CQ33" t="e">
        <v>#N/A</v>
      </c>
    </row>
    <row r="34" spans="1:95">
      <c r="A34" s="231">
        <v>46072</v>
      </c>
      <c r="B34" s="232">
        <v>1</v>
      </c>
      <c r="C34" t="e">
        <v>#VALUE!</v>
      </c>
      <c r="D34" t="s">
        <v>427</v>
      </c>
      <c r="E34">
        <v>160</v>
      </c>
      <c r="F34">
        <v>125.73841840651501</v>
      </c>
      <c r="G34">
        <v>0</v>
      </c>
      <c r="H34">
        <v>0</v>
      </c>
      <c r="I34" t="s">
        <v>427</v>
      </c>
      <c r="J34">
        <v>0</v>
      </c>
      <c r="K34">
        <v>0.80852405083125001</v>
      </c>
      <c r="L34">
        <v>312.07333723425006</v>
      </c>
      <c r="M34">
        <v>129.363848133</v>
      </c>
      <c r="N34">
        <v>512.69999999999993</v>
      </c>
      <c r="O34">
        <v>512.69999999999993</v>
      </c>
      <c r="P34">
        <v>60</v>
      </c>
      <c r="Q34">
        <v>0</v>
      </c>
      <c r="S34">
        <v>81.599999999999994</v>
      </c>
      <c r="T34" t="s">
        <v>123</v>
      </c>
      <c r="U34">
        <v>534.29999999999995</v>
      </c>
      <c r="V34">
        <v>15.895179000000001</v>
      </c>
      <c r="W34">
        <v>0.13590378045000001</v>
      </c>
      <c r="X34" t="s">
        <v>129</v>
      </c>
      <c r="Y34">
        <v>40</v>
      </c>
      <c r="Z34">
        <v>93.550932000000003</v>
      </c>
      <c r="AA34">
        <v>1.01128557492</v>
      </c>
      <c r="AB34" t="s">
        <v>128</v>
      </c>
      <c r="AC34">
        <v>20</v>
      </c>
      <c r="AD34">
        <v>99.93</v>
      </c>
      <c r="AE34">
        <v>1.1881677000000002</v>
      </c>
      <c r="AH34" t="e">
        <v>#N/A</v>
      </c>
      <c r="AI34" t="e">
        <v>#N/A</v>
      </c>
      <c r="AL34" t="e">
        <v>#N/A</v>
      </c>
      <c r="AM34" t="e">
        <v>#N/A</v>
      </c>
      <c r="AP34" t="e">
        <v>#N/A</v>
      </c>
      <c r="AQ34" t="e">
        <v>#N/A</v>
      </c>
      <c r="AT34" t="e">
        <v>#N/A</v>
      </c>
      <c r="AU34" t="e">
        <v>#N/A</v>
      </c>
      <c r="AX34" t="e">
        <v>#N/A</v>
      </c>
      <c r="AY34" t="e">
        <v>#N/A</v>
      </c>
      <c r="BB34" t="e">
        <v>#N/A</v>
      </c>
      <c r="BC34" t="e">
        <v>#N/A</v>
      </c>
      <c r="BF34" t="e">
        <v>#N/A</v>
      </c>
      <c r="BG34" t="e">
        <v>#N/A</v>
      </c>
      <c r="BJ34" t="e">
        <v>#N/A</v>
      </c>
      <c r="BK34" t="e">
        <v>#N/A</v>
      </c>
      <c r="BN34" t="e">
        <v>#N/A</v>
      </c>
      <c r="BO34" t="e">
        <v>#N/A</v>
      </c>
      <c r="BR34" t="e">
        <v>#N/A</v>
      </c>
      <c r="BS34" t="e">
        <v>#N/A</v>
      </c>
      <c r="BV34" t="e">
        <v>#N/A</v>
      </c>
      <c r="BW34" t="e">
        <v>#N/A</v>
      </c>
      <c r="BZ34">
        <v>45883</v>
      </c>
      <c r="CA34">
        <v>1</v>
      </c>
      <c r="CB34" t="e">
        <v>#DIV/0!</v>
      </c>
      <c r="CD34" t="e">
        <v>#DIV/0!</v>
      </c>
      <c r="CE34" t="e">
        <v>#DIV/0!</v>
      </c>
      <c r="CH34" t="e">
        <v>#N/A</v>
      </c>
      <c r="CI34" t="e">
        <v>#N/A</v>
      </c>
      <c r="CL34" t="e">
        <v>#N/A</v>
      </c>
      <c r="CM34" t="e">
        <v>#N/A</v>
      </c>
      <c r="CP34" t="e">
        <v>#N/A</v>
      </c>
      <c r="CQ34" t="e">
        <v>#N/A</v>
      </c>
    </row>
    <row r="35" spans="1:95">
      <c r="A35" s="231">
        <v>46073</v>
      </c>
      <c r="B35" s="232">
        <v>1</v>
      </c>
      <c r="C35" t="e">
        <v>#VALUE!</v>
      </c>
      <c r="D35" t="s">
        <v>427</v>
      </c>
      <c r="E35">
        <v>160</v>
      </c>
      <c r="F35">
        <v>127.51899523077502</v>
      </c>
      <c r="G35">
        <v>0</v>
      </c>
      <c r="H35">
        <v>0</v>
      </c>
      <c r="I35" t="s">
        <v>427</v>
      </c>
      <c r="J35">
        <v>0</v>
      </c>
      <c r="K35">
        <v>0.82853034240625001</v>
      </c>
      <c r="L35">
        <v>455.19203413940261</v>
      </c>
      <c r="M35">
        <v>132.56485478499999</v>
      </c>
      <c r="N35">
        <v>351.5</v>
      </c>
      <c r="O35">
        <v>351.5</v>
      </c>
      <c r="P35">
        <v>100</v>
      </c>
      <c r="Q35">
        <v>0</v>
      </c>
      <c r="S35">
        <v>31.3</v>
      </c>
      <c r="T35" t="s">
        <v>123</v>
      </c>
      <c r="U35">
        <v>282.8</v>
      </c>
      <c r="V35">
        <v>15.895179000000001</v>
      </c>
      <c r="W35">
        <v>0.13590378045000001</v>
      </c>
      <c r="X35" t="s">
        <v>129</v>
      </c>
      <c r="Y35">
        <v>30</v>
      </c>
      <c r="Z35">
        <v>93.550932000000003</v>
      </c>
      <c r="AA35">
        <v>1.01128557492</v>
      </c>
      <c r="AB35" t="s">
        <v>125</v>
      </c>
      <c r="AC35">
        <v>50</v>
      </c>
      <c r="AD35">
        <v>89.074400000000011</v>
      </c>
      <c r="AE35">
        <v>0.78474546400000011</v>
      </c>
      <c r="AF35" t="s">
        <v>128</v>
      </c>
      <c r="AG35">
        <v>20</v>
      </c>
      <c r="AH35">
        <v>99.93</v>
      </c>
      <c r="AI35">
        <v>1.1881677000000002</v>
      </c>
      <c r="AL35" t="e">
        <v>#N/A</v>
      </c>
      <c r="AM35" t="e">
        <v>#N/A</v>
      </c>
      <c r="AP35" t="e">
        <v>#N/A</v>
      </c>
      <c r="AQ35" t="e">
        <v>#N/A</v>
      </c>
      <c r="AT35" t="e">
        <v>#N/A</v>
      </c>
      <c r="AU35" t="e">
        <v>#N/A</v>
      </c>
      <c r="AX35" t="e">
        <v>#N/A</v>
      </c>
      <c r="AY35" t="e">
        <v>#N/A</v>
      </c>
      <c r="BB35" t="e">
        <v>#N/A</v>
      </c>
      <c r="BC35" t="e">
        <v>#N/A</v>
      </c>
      <c r="BF35" t="e">
        <v>#N/A</v>
      </c>
      <c r="BG35" t="e">
        <v>#N/A</v>
      </c>
      <c r="BJ35" t="e">
        <v>#N/A</v>
      </c>
      <c r="BK35" t="e">
        <v>#N/A</v>
      </c>
      <c r="BN35" t="e">
        <v>#N/A</v>
      </c>
      <c r="BO35" t="e">
        <v>#N/A</v>
      </c>
      <c r="BR35" t="e">
        <v>#N/A</v>
      </c>
      <c r="BS35" t="e">
        <v>#N/A</v>
      </c>
      <c r="BV35" t="e">
        <v>#N/A</v>
      </c>
      <c r="BW35" t="e">
        <v>#N/A</v>
      </c>
      <c r="BZ35">
        <v>45883</v>
      </c>
      <c r="CA35">
        <v>0</v>
      </c>
      <c r="CB35" t="e">
        <v>#DIV/0!</v>
      </c>
      <c r="CD35" t="e">
        <v>#DIV/0!</v>
      </c>
      <c r="CE35" t="e">
        <v>#DIV/0!</v>
      </c>
      <c r="CH35" t="e">
        <v>#N/A</v>
      </c>
      <c r="CI35" t="e">
        <v>#N/A</v>
      </c>
      <c r="CL35" t="e">
        <v>#N/A</v>
      </c>
      <c r="CM35" t="e">
        <v>#N/A</v>
      </c>
      <c r="CP35" t="e">
        <v>#N/A</v>
      </c>
      <c r="CQ35" t="e">
        <v>#N/A</v>
      </c>
    </row>
    <row r="36" spans="1:95">
      <c r="A36" s="231">
        <v>46076</v>
      </c>
      <c r="B36" s="232">
        <v>3</v>
      </c>
      <c r="C36" t="e">
        <v>#VALUE!</v>
      </c>
      <c r="D36" t="s">
        <v>427</v>
      </c>
      <c r="E36">
        <v>160</v>
      </c>
      <c r="F36">
        <v>117.23406728397501</v>
      </c>
      <c r="G36">
        <v>0</v>
      </c>
      <c r="H36">
        <v>0</v>
      </c>
      <c r="I36" t="s">
        <v>427</v>
      </c>
      <c r="J36">
        <v>0</v>
      </c>
      <c r="K36">
        <v>0.83305445190624994</v>
      </c>
      <c r="L36">
        <v>285.96961572832885</v>
      </c>
      <c r="M36">
        <v>133.28871230499999</v>
      </c>
      <c r="N36">
        <v>559.5</v>
      </c>
      <c r="O36">
        <v>559.5</v>
      </c>
      <c r="P36">
        <v>60</v>
      </c>
      <c r="Q36">
        <v>0</v>
      </c>
      <c r="S36">
        <v>48.9</v>
      </c>
      <c r="T36" t="s">
        <v>123</v>
      </c>
      <c r="U36">
        <v>548.4</v>
      </c>
      <c r="V36">
        <v>15.895179000000001</v>
      </c>
      <c r="W36">
        <v>0.13590378045000001</v>
      </c>
      <c r="X36" t="s">
        <v>125</v>
      </c>
      <c r="Y36">
        <v>50</v>
      </c>
      <c r="Z36">
        <v>89.074400000000011</v>
      </c>
      <c r="AA36">
        <v>0.78474546400000011</v>
      </c>
      <c r="AB36" t="s">
        <v>129</v>
      </c>
      <c r="AC36">
        <v>10</v>
      </c>
      <c r="AD36">
        <v>93.550932000000003</v>
      </c>
      <c r="AE36">
        <v>1.01128557492</v>
      </c>
      <c r="AH36" t="e">
        <v>#N/A</v>
      </c>
      <c r="AI36" t="e">
        <v>#N/A</v>
      </c>
      <c r="AL36" t="e">
        <v>#N/A</v>
      </c>
      <c r="AM36" t="e">
        <v>#N/A</v>
      </c>
      <c r="AP36" t="e">
        <v>#N/A</v>
      </c>
      <c r="AQ36" t="e">
        <v>#N/A</v>
      </c>
      <c r="AT36" t="e">
        <v>#N/A</v>
      </c>
      <c r="AU36" t="e">
        <v>#N/A</v>
      </c>
      <c r="AX36" t="e">
        <v>#N/A</v>
      </c>
      <c r="AY36" t="e">
        <v>#N/A</v>
      </c>
      <c r="BB36" t="e">
        <v>#N/A</v>
      </c>
      <c r="BC36" t="e">
        <v>#N/A</v>
      </c>
      <c r="BF36" t="e">
        <v>#N/A</v>
      </c>
      <c r="BG36" t="e">
        <v>#N/A</v>
      </c>
      <c r="BJ36" t="e">
        <v>#N/A</v>
      </c>
      <c r="BK36" t="e">
        <v>#N/A</v>
      </c>
      <c r="BN36" t="e">
        <v>#N/A</v>
      </c>
      <c r="BO36" t="e">
        <v>#N/A</v>
      </c>
      <c r="BR36" t="e">
        <v>#N/A</v>
      </c>
      <c r="BS36" t="e">
        <v>#N/A</v>
      </c>
      <c r="BV36" t="e">
        <v>#N/A</v>
      </c>
      <c r="BW36" t="e">
        <v>#N/A</v>
      </c>
      <c r="BZ36">
        <v>45882</v>
      </c>
      <c r="CA36">
        <v>-1</v>
      </c>
      <c r="CB36" t="e">
        <v>#DIV/0!</v>
      </c>
      <c r="CD36" t="e">
        <v>#DIV/0!</v>
      </c>
      <c r="CE36" t="e">
        <v>#DIV/0!</v>
      </c>
      <c r="CH36" t="e">
        <v>#N/A</v>
      </c>
      <c r="CI36" t="e">
        <v>#N/A</v>
      </c>
      <c r="CL36" t="e">
        <v>#N/A</v>
      </c>
      <c r="CM36" t="e">
        <v>#N/A</v>
      </c>
      <c r="CP36" t="e">
        <v>#N/A</v>
      </c>
      <c r="CQ36" t="e">
        <v>#N/A</v>
      </c>
    </row>
    <row r="37" spans="1:95">
      <c r="A37" s="231">
        <v>46077</v>
      </c>
      <c r="B37" s="232">
        <v>1</v>
      </c>
      <c r="C37" t="e">
        <v>#VALUE!</v>
      </c>
      <c r="D37" t="s">
        <v>427</v>
      </c>
      <c r="E37">
        <v>160</v>
      </c>
      <c r="F37">
        <v>122.79898983926002</v>
      </c>
      <c r="G37">
        <v>0</v>
      </c>
      <c r="H37">
        <v>0</v>
      </c>
      <c r="I37" t="s">
        <v>427</v>
      </c>
      <c r="J37">
        <v>0</v>
      </c>
      <c r="K37">
        <v>0.81191350382500005</v>
      </c>
      <c r="L37">
        <v>466.74445740956827</v>
      </c>
      <c r="M37">
        <v>129.90616061200001</v>
      </c>
      <c r="N37">
        <v>342.8</v>
      </c>
      <c r="O37">
        <v>342.8</v>
      </c>
      <c r="P37">
        <v>100</v>
      </c>
      <c r="Q37">
        <v>0</v>
      </c>
      <c r="S37">
        <v>21</v>
      </c>
      <c r="T37" t="s">
        <v>123</v>
      </c>
      <c r="U37">
        <v>263.8</v>
      </c>
      <c r="V37">
        <v>15.895179000000001</v>
      </c>
      <c r="W37">
        <v>0.13590378045000001</v>
      </c>
      <c r="X37" t="s">
        <v>125</v>
      </c>
      <c r="Y37">
        <v>50</v>
      </c>
      <c r="Z37">
        <v>89.074400000000011</v>
      </c>
      <c r="AA37">
        <v>0.78474546400000011</v>
      </c>
      <c r="AB37" t="s">
        <v>129</v>
      </c>
      <c r="AC37">
        <v>50</v>
      </c>
      <c r="AD37">
        <v>93.550932000000003</v>
      </c>
      <c r="AE37">
        <v>1.01128557492</v>
      </c>
      <c r="AH37" t="e">
        <v>#N/A</v>
      </c>
      <c r="AI37" t="e">
        <v>#N/A</v>
      </c>
      <c r="AL37" t="e">
        <v>#N/A</v>
      </c>
      <c r="AM37" t="e">
        <v>#N/A</v>
      </c>
      <c r="AP37" t="e">
        <v>#N/A</v>
      </c>
      <c r="AQ37" t="e">
        <v>#N/A</v>
      </c>
      <c r="AT37" t="e">
        <v>#N/A</v>
      </c>
      <c r="AU37" t="e">
        <v>#N/A</v>
      </c>
      <c r="AX37" t="e">
        <v>#N/A</v>
      </c>
      <c r="AY37" t="e">
        <v>#N/A</v>
      </c>
      <c r="BB37" t="e">
        <v>#N/A</v>
      </c>
      <c r="BC37" t="e">
        <v>#N/A</v>
      </c>
      <c r="BF37" t="e">
        <v>#N/A</v>
      </c>
      <c r="BG37" t="e">
        <v>#N/A</v>
      </c>
      <c r="BJ37" t="e">
        <v>#N/A</v>
      </c>
      <c r="BK37" t="e">
        <v>#N/A</v>
      </c>
      <c r="BN37" t="e">
        <v>#N/A</v>
      </c>
      <c r="BO37" t="e">
        <v>#N/A</v>
      </c>
      <c r="BR37" t="e">
        <v>#N/A</v>
      </c>
      <c r="BS37" t="e">
        <v>#N/A</v>
      </c>
      <c r="BV37" t="e">
        <v>#N/A</v>
      </c>
      <c r="BW37" t="e">
        <v>#N/A</v>
      </c>
      <c r="BZ37">
        <v>45883</v>
      </c>
      <c r="CA37">
        <v>1</v>
      </c>
      <c r="CB37" t="e">
        <v>#DIV/0!</v>
      </c>
      <c r="CD37" t="e">
        <v>#DIV/0!</v>
      </c>
      <c r="CE37" t="e">
        <v>#DIV/0!</v>
      </c>
      <c r="CH37" t="e">
        <v>#N/A</v>
      </c>
      <c r="CI37" t="e">
        <v>#N/A</v>
      </c>
      <c r="CL37" t="e">
        <v>#N/A</v>
      </c>
      <c r="CM37" t="e">
        <v>#N/A</v>
      </c>
      <c r="CP37" t="e">
        <v>#N/A</v>
      </c>
      <c r="CQ37" t="e">
        <v>#N/A</v>
      </c>
    </row>
    <row r="38" spans="1:95">
      <c r="A38" s="231">
        <v>46078</v>
      </c>
      <c r="B38" s="232">
        <v>1</v>
      </c>
      <c r="C38" t="e">
        <v>#VALUE!</v>
      </c>
      <c r="D38" t="s">
        <v>427</v>
      </c>
      <c r="E38">
        <v>160</v>
      </c>
      <c r="F38">
        <v>116.08911148192702</v>
      </c>
      <c r="G38">
        <v>0</v>
      </c>
      <c r="H38">
        <v>0</v>
      </c>
      <c r="I38" t="s">
        <v>427</v>
      </c>
      <c r="J38">
        <v>0</v>
      </c>
      <c r="K38">
        <v>0.81574182954625007</v>
      </c>
      <c r="L38">
        <v>297.36460617774964</v>
      </c>
      <c r="M38">
        <v>130.51869272740001</v>
      </c>
      <c r="N38">
        <v>538.06000000000006</v>
      </c>
      <c r="O38">
        <v>538.06000000000006</v>
      </c>
      <c r="P38">
        <v>60</v>
      </c>
      <c r="Q38">
        <v>0</v>
      </c>
      <c r="S38">
        <v>41.14</v>
      </c>
      <c r="T38" t="s">
        <v>123</v>
      </c>
      <c r="U38">
        <v>519.20000000000005</v>
      </c>
      <c r="V38">
        <v>15.895179000000001</v>
      </c>
      <c r="W38">
        <v>0.13590378045000001</v>
      </c>
      <c r="X38" t="s">
        <v>125</v>
      </c>
      <c r="Y38">
        <v>50</v>
      </c>
      <c r="Z38">
        <v>89.074400000000011</v>
      </c>
      <c r="AA38">
        <v>0.78474546400000011</v>
      </c>
      <c r="AB38" t="s">
        <v>128</v>
      </c>
      <c r="AC38">
        <v>10</v>
      </c>
      <c r="AD38">
        <v>99.93</v>
      </c>
      <c r="AE38">
        <v>1.1881677000000002</v>
      </c>
      <c r="AH38" t="e">
        <v>#N/A</v>
      </c>
      <c r="AI38" t="e">
        <v>#N/A</v>
      </c>
      <c r="AL38" t="e">
        <v>#N/A</v>
      </c>
      <c r="AM38" t="e">
        <v>#N/A</v>
      </c>
      <c r="AP38" t="e">
        <v>#N/A</v>
      </c>
      <c r="AQ38" t="e">
        <v>#N/A</v>
      </c>
      <c r="AT38" t="e">
        <v>#N/A</v>
      </c>
      <c r="AU38" t="e">
        <v>#N/A</v>
      </c>
      <c r="AX38" t="e">
        <v>#N/A</v>
      </c>
      <c r="AY38" t="e">
        <v>#N/A</v>
      </c>
      <c r="BB38" t="e">
        <v>#N/A</v>
      </c>
      <c r="BC38" t="e">
        <v>#N/A</v>
      </c>
      <c r="BF38" t="e">
        <v>#N/A</v>
      </c>
      <c r="BG38" t="e">
        <v>#N/A</v>
      </c>
      <c r="BJ38" t="e">
        <v>#N/A</v>
      </c>
      <c r="BK38" t="e">
        <v>#N/A</v>
      </c>
      <c r="BN38" t="e">
        <v>#N/A</v>
      </c>
      <c r="BO38" t="e">
        <v>#N/A</v>
      </c>
      <c r="BR38" t="e">
        <v>#N/A</v>
      </c>
      <c r="BS38" t="e">
        <v>#N/A</v>
      </c>
      <c r="BV38" t="e">
        <v>#N/A</v>
      </c>
      <c r="BW38" t="e">
        <v>#N/A</v>
      </c>
      <c r="BZ38">
        <v>45883</v>
      </c>
      <c r="CA38">
        <v>0</v>
      </c>
      <c r="CB38" t="e">
        <v>#DIV/0!</v>
      </c>
      <c r="CD38" t="e">
        <v>#DIV/0!</v>
      </c>
      <c r="CE38" t="e">
        <v>#DIV/0!</v>
      </c>
      <c r="CH38" t="e">
        <v>#N/A</v>
      </c>
      <c r="CI38" t="e">
        <v>#N/A</v>
      </c>
      <c r="CL38" t="e">
        <v>#N/A</v>
      </c>
      <c r="CM38" t="e">
        <v>#N/A</v>
      </c>
      <c r="CP38" t="e">
        <v>#N/A</v>
      </c>
      <c r="CQ38" t="e">
        <v>#N/A</v>
      </c>
    </row>
    <row r="39" spans="1:95">
      <c r="A39" s="231">
        <v>46079</v>
      </c>
      <c r="B39" s="232">
        <v>1</v>
      </c>
      <c r="C39" t="e">
        <v>#VALUE!</v>
      </c>
      <c r="D39" t="s">
        <v>427</v>
      </c>
      <c r="E39">
        <v>160</v>
      </c>
      <c r="F39">
        <v>127.51485102087501</v>
      </c>
      <c r="G39">
        <v>0</v>
      </c>
      <c r="H39">
        <v>0</v>
      </c>
      <c r="I39" t="s">
        <v>427</v>
      </c>
      <c r="J39">
        <v>0</v>
      </c>
      <c r="K39">
        <v>0.84638617328125021</v>
      </c>
      <c r="L39">
        <v>423.84105960264901</v>
      </c>
      <c r="M39">
        <v>135.42178772500003</v>
      </c>
      <c r="N39">
        <v>377.5</v>
      </c>
      <c r="O39">
        <v>377.5</v>
      </c>
      <c r="P39">
        <v>100</v>
      </c>
      <c r="Q39">
        <v>0</v>
      </c>
      <c r="S39">
        <v>26</v>
      </c>
      <c r="T39" t="s">
        <v>123</v>
      </c>
      <c r="U39">
        <v>303.5</v>
      </c>
      <c r="V39">
        <v>15.895179000000001</v>
      </c>
      <c r="W39">
        <v>0.13590378045000001</v>
      </c>
      <c r="X39" t="s">
        <v>125</v>
      </c>
      <c r="Y39">
        <v>50</v>
      </c>
      <c r="Z39">
        <v>89.074400000000011</v>
      </c>
      <c r="AA39">
        <v>0.78474546400000011</v>
      </c>
      <c r="AB39" t="s">
        <v>129</v>
      </c>
      <c r="AC39">
        <v>50</v>
      </c>
      <c r="AD39">
        <v>93.550932000000003</v>
      </c>
      <c r="AE39">
        <v>1.01128557492</v>
      </c>
      <c r="AH39" t="e">
        <v>#N/A</v>
      </c>
      <c r="AI39" t="e">
        <v>#N/A</v>
      </c>
      <c r="AL39" t="e">
        <v>#N/A</v>
      </c>
      <c r="AM39" t="e">
        <v>#N/A</v>
      </c>
      <c r="AP39" t="e">
        <v>#N/A</v>
      </c>
      <c r="AQ39" t="e">
        <v>#N/A</v>
      </c>
      <c r="AT39" t="e">
        <v>#N/A</v>
      </c>
      <c r="AU39" t="e">
        <v>#N/A</v>
      </c>
      <c r="AX39" t="e">
        <v>#N/A</v>
      </c>
      <c r="AY39" t="e">
        <v>#N/A</v>
      </c>
      <c r="BB39" t="e">
        <v>#N/A</v>
      </c>
      <c r="BC39" t="e">
        <v>#N/A</v>
      </c>
      <c r="BF39" t="e">
        <v>#N/A</v>
      </c>
      <c r="BG39" t="e">
        <v>#N/A</v>
      </c>
      <c r="BJ39" t="e">
        <v>#N/A</v>
      </c>
      <c r="BK39" t="e">
        <v>#N/A</v>
      </c>
      <c r="BN39" t="e">
        <v>#N/A</v>
      </c>
      <c r="BO39" t="e">
        <v>#N/A</v>
      </c>
      <c r="BR39" t="e">
        <v>#N/A</v>
      </c>
      <c r="BS39" t="e">
        <v>#N/A</v>
      </c>
      <c r="BV39" t="e">
        <v>#N/A</v>
      </c>
      <c r="BW39" t="e">
        <v>#N/A</v>
      </c>
      <c r="BZ39">
        <v>45882</v>
      </c>
      <c r="CA39">
        <v>-1</v>
      </c>
      <c r="CB39" t="e">
        <v>#DIV/0!</v>
      </c>
      <c r="CD39" t="e">
        <v>#DIV/0!</v>
      </c>
      <c r="CE39" t="e">
        <v>#DIV/0!</v>
      </c>
      <c r="CH39" t="e">
        <v>#N/A</v>
      </c>
      <c r="CI39" t="e">
        <v>#N/A</v>
      </c>
      <c r="CL39" t="e">
        <v>#N/A</v>
      </c>
      <c r="CM39" t="e">
        <v>#N/A</v>
      </c>
      <c r="CP39" t="e">
        <v>#N/A</v>
      </c>
      <c r="CQ39" t="e">
        <v>#N/A</v>
      </c>
    </row>
    <row r="40" spans="1:95">
      <c r="A40" s="231">
        <v>46080</v>
      </c>
      <c r="B40" s="232">
        <v>1</v>
      </c>
      <c r="C40" t="e">
        <v>#VALUE!</v>
      </c>
      <c r="D40" t="s">
        <v>427</v>
      </c>
      <c r="E40">
        <v>160</v>
      </c>
      <c r="F40">
        <v>122.6427004917425</v>
      </c>
      <c r="G40">
        <v>0</v>
      </c>
      <c r="H40">
        <v>0</v>
      </c>
      <c r="I40" t="s">
        <v>427</v>
      </c>
      <c r="J40">
        <v>0</v>
      </c>
      <c r="K40">
        <v>0.81077103783437499</v>
      </c>
      <c r="L40">
        <v>468.3155275867116</v>
      </c>
      <c r="M40">
        <v>129.7233660535</v>
      </c>
      <c r="N40">
        <v>341.65</v>
      </c>
      <c r="O40">
        <v>341.65</v>
      </c>
      <c r="P40">
        <v>100</v>
      </c>
      <c r="Q40">
        <v>0</v>
      </c>
      <c r="S40">
        <v>30.55</v>
      </c>
      <c r="T40" t="s">
        <v>123</v>
      </c>
      <c r="U40">
        <v>272.2</v>
      </c>
      <c r="V40">
        <v>15.895179000000001</v>
      </c>
      <c r="W40">
        <v>0.13590378045000001</v>
      </c>
      <c r="X40" t="s">
        <v>125</v>
      </c>
      <c r="Y40">
        <v>50</v>
      </c>
      <c r="Z40">
        <v>89.074400000000011</v>
      </c>
      <c r="AA40">
        <v>0.78474546400000011</v>
      </c>
      <c r="AB40" t="s">
        <v>129</v>
      </c>
      <c r="AC40">
        <v>50</v>
      </c>
      <c r="AD40">
        <v>93.550932000000003</v>
      </c>
      <c r="AE40">
        <v>1.01128557492</v>
      </c>
      <c r="AH40" t="e">
        <v>#N/A</v>
      </c>
      <c r="AI40" t="e">
        <v>#N/A</v>
      </c>
      <c r="AL40" t="e">
        <v>#N/A</v>
      </c>
      <c r="AM40" t="e">
        <v>#N/A</v>
      </c>
      <c r="AP40" t="e">
        <v>#N/A</v>
      </c>
      <c r="AQ40" t="e">
        <v>#N/A</v>
      </c>
      <c r="AT40" t="e">
        <v>#N/A</v>
      </c>
      <c r="AU40" t="e">
        <v>#N/A</v>
      </c>
      <c r="AX40" t="e">
        <v>#N/A</v>
      </c>
      <c r="AY40" t="e">
        <v>#N/A</v>
      </c>
      <c r="BB40" t="e">
        <v>#N/A</v>
      </c>
      <c r="BC40" t="e">
        <v>#N/A</v>
      </c>
      <c r="BF40" t="e">
        <v>#N/A</v>
      </c>
      <c r="BG40" t="e">
        <v>#N/A</v>
      </c>
      <c r="BJ40" t="e">
        <v>#N/A</v>
      </c>
      <c r="BK40" t="e">
        <v>#N/A</v>
      </c>
      <c r="BN40" t="e">
        <v>#N/A</v>
      </c>
      <c r="BO40" t="e">
        <v>#N/A</v>
      </c>
      <c r="BR40" t="e">
        <v>#N/A</v>
      </c>
      <c r="BS40" t="e">
        <v>#N/A</v>
      </c>
      <c r="BV40" t="e">
        <v>#N/A</v>
      </c>
      <c r="BW40" t="e">
        <v>#N/A</v>
      </c>
      <c r="BZ40">
        <v>45883</v>
      </c>
      <c r="CA40">
        <v>1</v>
      </c>
      <c r="CB40" t="e">
        <v>#DIV/0!</v>
      </c>
      <c r="CD40" t="e">
        <v>#DIV/0!</v>
      </c>
      <c r="CE40" t="e">
        <v>#DIV/0!</v>
      </c>
      <c r="CH40" t="e">
        <v>#N/A</v>
      </c>
      <c r="CI40" t="e">
        <v>#N/A</v>
      </c>
      <c r="CL40" t="e">
        <v>#N/A</v>
      </c>
      <c r="CM40" t="e">
        <v>#N/A</v>
      </c>
      <c r="CP40" t="e">
        <v>#N/A</v>
      </c>
      <c r="CQ40" t="e">
        <v>#N/A</v>
      </c>
    </row>
    <row r="41" spans="1:95">
      <c r="A41" s="231">
        <v>46083</v>
      </c>
      <c r="B41" s="232">
        <v>3</v>
      </c>
      <c r="C41" t="e">
        <v>#VALUE!</v>
      </c>
      <c r="D41" t="s">
        <v>427</v>
      </c>
      <c r="E41">
        <v>160</v>
      </c>
      <c r="F41">
        <v>119.637144189265</v>
      </c>
      <c r="G41">
        <v>0</v>
      </c>
      <c r="H41">
        <v>0</v>
      </c>
      <c r="I41" t="s">
        <v>427</v>
      </c>
      <c r="J41">
        <v>0</v>
      </c>
      <c r="K41">
        <v>0.81499997414374992</v>
      </c>
      <c r="L41">
        <v>288.44420407427441</v>
      </c>
      <c r="M41">
        <v>130.39999586299999</v>
      </c>
      <c r="N41">
        <v>554.69999999999993</v>
      </c>
      <c r="O41">
        <v>554.69999999999993</v>
      </c>
      <c r="P41">
        <v>55</v>
      </c>
      <c r="Q41">
        <v>0</v>
      </c>
      <c r="S41">
        <v>89.1</v>
      </c>
      <c r="T41" t="s">
        <v>123</v>
      </c>
      <c r="U41">
        <v>588.79999999999995</v>
      </c>
      <c r="V41">
        <v>15.895179000000001</v>
      </c>
      <c r="W41">
        <v>0.13590378045000001</v>
      </c>
      <c r="X41" t="s">
        <v>125</v>
      </c>
      <c r="Y41">
        <v>25</v>
      </c>
      <c r="Z41">
        <v>89.074400000000011</v>
      </c>
      <c r="AA41">
        <v>0.78474546400000011</v>
      </c>
      <c r="AB41" t="s">
        <v>129</v>
      </c>
      <c r="AC41">
        <v>20</v>
      </c>
      <c r="AD41">
        <v>93.550932000000003</v>
      </c>
      <c r="AE41">
        <v>1.01128557492</v>
      </c>
      <c r="AF41" t="s">
        <v>128</v>
      </c>
      <c r="AG41">
        <v>10</v>
      </c>
      <c r="AH41">
        <v>99.93</v>
      </c>
      <c r="AI41">
        <v>1.1881677000000002</v>
      </c>
      <c r="AL41" t="e">
        <v>#N/A</v>
      </c>
      <c r="AM41" t="e">
        <v>#N/A</v>
      </c>
      <c r="AP41" t="e">
        <v>#N/A</v>
      </c>
      <c r="AQ41" t="e">
        <v>#N/A</v>
      </c>
      <c r="AT41" t="e">
        <v>#N/A</v>
      </c>
      <c r="AU41" t="e">
        <v>#N/A</v>
      </c>
      <c r="AX41" t="e">
        <v>#N/A</v>
      </c>
      <c r="AY41" t="e">
        <v>#N/A</v>
      </c>
      <c r="BB41" t="e">
        <v>#N/A</v>
      </c>
      <c r="BC41" t="e">
        <v>#N/A</v>
      </c>
      <c r="BF41" t="e">
        <v>#N/A</v>
      </c>
      <c r="BG41" t="e">
        <v>#N/A</v>
      </c>
      <c r="BJ41" t="e">
        <v>#N/A</v>
      </c>
      <c r="BK41" t="e">
        <v>#N/A</v>
      </c>
      <c r="BN41" t="e">
        <v>#N/A</v>
      </c>
      <c r="BO41" t="e">
        <v>#N/A</v>
      </c>
      <c r="BR41" t="e">
        <v>#N/A</v>
      </c>
      <c r="BS41" t="e">
        <v>#N/A</v>
      </c>
      <c r="BV41" t="e">
        <v>#N/A</v>
      </c>
      <c r="BW41" t="e">
        <v>#N/A</v>
      </c>
      <c r="BZ41">
        <v>45883</v>
      </c>
      <c r="CA41">
        <v>0</v>
      </c>
      <c r="CB41" t="e">
        <v>#DIV/0!</v>
      </c>
      <c r="CD41" t="e">
        <v>#DIV/0!</v>
      </c>
      <c r="CE41" t="e">
        <v>#DIV/0!</v>
      </c>
      <c r="CH41" t="e">
        <v>#N/A</v>
      </c>
      <c r="CI41" t="e">
        <v>#N/A</v>
      </c>
      <c r="CL41" t="e">
        <v>#N/A</v>
      </c>
      <c r="CM41" t="e">
        <v>#N/A</v>
      </c>
      <c r="CP41" t="e">
        <v>#N/A</v>
      </c>
      <c r="CQ41" t="e">
        <v>#N/A</v>
      </c>
    </row>
    <row r="42" spans="1:95">
      <c r="A42" s="231">
        <v>46084</v>
      </c>
      <c r="B42" s="232">
        <v>1</v>
      </c>
      <c r="C42" t="e">
        <v>#VALUE!</v>
      </c>
      <c r="D42" t="s">
        <v>427</v>
      </c>
      <c r="E42">
        <v>160</v>
      </c>
      <c r="F42">
        <v>120.60799109123499</v>
      </c>
      <c r="G42">
        <v>0</v>
      </c>
      <c r="H42">
        <v>0</v>
      </c>
      <c r="I42" t="s">
        <v>427</v>
      </c>
      <c r="J42">
        <v>0</v>
      </c>
      <c r="K42">
        <v>0.85460286460625012</v>
      </c>
      <c r="L42">
        <v>329.69297341850404</v>
      </c>
      <c r="M42">
        <v>136.73645833700002</v>
      </c>
      <c r="N42">
        <v>485.3</v>
      </c>
      <c r="O42">
        <v>485.3</v>
      </c>
      <c r="P42">
        <v>80</v>
      </c>
      <c r="Q42">
        <v>0</v>
      </c>
      <c r="S42">
        <v>25.9</v>
      </c>
      <c r="T42" t="s">
        <v>123</v>
      </c>
      <c r="U42">
        <v>431.2</v>
      </c>
      <c r="V42">
        <v>15.895179000000001</v>
      </c>
      <c r="W42">
        <v>0.13590378045000001</v>
      </c>
      <c r="X42" t="s">
        <v>125</v>
      </c>
      <c r="Y42">
        <v>25</v>
      </c>
      <c r="Z42">
        <v>89.074400000000011</v>
      </c>
      <c r="AA42">
        <v>0.78474546400000011</v>
      </c>
      <c r="AB42" t="s">
        <v>129</v>
      </c>
      <c r="AC42">
        <v>30</v>
      </c>
      <c r="AD42">
        <v>93.550932000000003</v>
      </c>
      <c r="AE42">
        <v>1.01128557492</v>
      </c>
      <c r="AF42" t="s">
        <v>124</v>
      </c>
      <c r="AG42">
        <v>10</v>
      </c>
      <c r="AH42">
        <v>90.598980000000012</v>
      </c>
      <c r="AI42">
        <v>0.63056890080000005</v>
      </c>
      <c r="AJ42" t="s">
        <v>255</v>
      </c>
      <c r="AK42">
        <v>15</v>
      </c>
      <c r="AL42">
        <v>86.130134999999996</v>
      </c>
      <c r="AM42">
        <v>0.61755306794999998</v>
      </c>
      <c r="AP42" t="e">
        <v>#N/A</v>
      </c>
      <c r="AQ42" t="e">
        <v>#N/A</v>
      </c>
      <c r="AT42" t="e">
        <v>#N/A</v>
      </c>
      <c r="AU42" t="e">
        <v>#N/A</v>
      </c>
      <c r="AX42" t="e">
        <v>#N/A</v>
      </c>
      <c r="AY42" t="e">
        <v>#N/A</v>
      </c>
      <c r="BB42" t="e">
        <v>#N/A</v>
      </c>
      <c r="BC42" t="e">
        <v>#N/A</v>
      </c>
      <c r="BF42" t="e">
        <v>#N/A</v>
      </c>
      <c r="BG42" t="e">
        <v>#N/A</v>
      </c>
      <c r="BJ42" t="e">
        <v>#N/A</v>
      </c>
      <c r="BK42" t="e">
        <v>#N/A</v>
      </c>
      <c r="BN42" t="e">
        <v>#N/A</v>
      </c>
      <c r="BO42" t="e">
        <v>#N/A</v>
      </c>
      <c r="BR42" t="e">
        <v>#N/A</v>
      </c>
      <c r="BS42" t="e">
        <v>#N/A</v>
      </c>
      <c r="BV42" t="e">
        <v>#N/A</v>
      </c>
      <c r="BW42" t="e">
        <v>#N/A</v>
      </c>
      <c r="BZ42">
        <v>45882</v>
      </c>
      <c r="CA42">
        <v>-1</v>
      </c>
      <c r="CB42" t="e">
        <v>#DIV/0!</v>
      </c>
      <c r="CD42" t="e">
        <v>#DIV/0!</v>
      </c>
      <c r="CE42" t="e">
        <v>#DIV/0!</v>
      </c>
      <c r="CH42" t="e">
        <v>#N/A</v>
      </c>
      <c r="CI42" t="e">
        <v>#N/A</v>
      </c>
      <c r="CL42" t="e">
        <v>#N/A</v>
      </c>
      <c r="CM42" t="e">
        <v>#N/A</v>
      </c>
      <c r="CP42" t="e">
        <v>#N/A</v>
      </c>
      <c r="CQ42" t="e">
        <v>#N/A</v>
      </c>
    </row>
    <row r="43" spans="1:95">
      <c r="A43" s="231">
        <v>46085</v>
      </c>
      <c r="B43" s="232">
        <v>1</v>
      </c>
      <c r="C43" t="e">
        <v>#VALUE!</v>
      </c>
      <c r="D43" t="s">
        <v>427</v>
      </c>
      <c r="E43">
        <v>160</v>
      </c>
      <c r="F43">
        <v>123.68795211575501</v>
      </c>
      <c r="G43">
        <v>0</v>
      </c>
      <c r="H43">
        <v>0</v>
      </c>
      <c r="I43" t="s">
        <v>427</v>
      </c>
      <c r="J43">
        <v>0</v>
      </c>
      <c r="K43">
        <v>0.86074652538124996</v>
      </c>
      <c r="L43">
        <v>389.3891457775614</v>
      </c>
      <c r="M43">
        <v>137.71944406099999</v>
      </c>
      <c r="N43">
        <v>410.90000000000003</v>
      </c>
      <c r="O43">
        <v>410.90000000000003</v>
      </c>
      <c r="P43">
        <v>95</v>
      </c>
      <c r="Q43">
        <v>0</v>
      </c>
      <c r="S43">
        <v>35.9</v>
      </c>
      <c r="T43" t="s">
        <v>123</v>
      </c>
      <c r="U43">
        <v>351.8</v>
      </c>
      <c r="V43">
        <v>15.895179000000001</v>
      </c>
      <c r="W43">
        <v>0.13590378045000001</v>
      </c>
      <c r="X43" t="s">
        <v>125</v>
      </c>
      <c r="Y43">
        <v>25</v>
      </c>
      <c r="Z43">
        <v>89.074400000000011</v>
      </c>
      <c r="AA43">
        <v>0.78474546400000011</v>
      </c>
      <c r="AB43" t="s">
        <v>129</v>
      </c>
      <c r="AC43">
        <v>30</v>
      </c>
      <c r="AD43">
        <v>93.550932000000003</v>
      </c>
      <c r="AE43">
        <v>1.01128557492</v>
      </c>
      <c r="AF43" t="s">
        <v>124</v>
      </c>
      <c r="AG43">
        <v>30</v>
      </c>
      <c r="AH43">
        <v>90.598980000000012</v>
      </c>
      <c r="AI43">
        <v>0.63056890080000005</v>
      </c>
      <c r="AJ43" t="s">
        <v>128</v>
      </c>
      <c r="AK43">
        <v>10</v>
      </c>
      <c r="AL43">
        <v>99.93</v>
      </c>
      <c r="AM43">
        <v>1.1881677000000002</v>
      </c>
      <c r="AP43" t="e">
        <v>#N/A</v>
      </c>
      <c r="AQ43" t="e">
        <v>#N/A</v>
      </c>
      <c r="AT43" t="e">
        <v>#N/A</v>
      </c>
      <c r="AU43" t="e">
        <v>#N/A</v>
      </c>
      <c r="AX43" t="e">
        <v>#N/A</v>
      </c>
      <c r="AY43" t="e">
        <v>#N/A</v>
      </c>
      <c r="BB43" t="e">
        <v>#N/A</v>
      </c>
      <c r="BC43" t="e">
        <v>#N/A</v>
      </c>
      <c r="BF43" t="e">
        <v>#N/A</v>
      </c>
      <c r="BG43" t="e">
        <v>#N/A</v>
      </c>
      <c r="BJ43" t="e">
        <v>#N/A</v>
      </c>
      <c r="BK43" t="e">
        <v>#N/A</v>
      </c>
      <c r="BN43" t="e">
        <v>#N/A</v>
      </c>
      <c r="BO43" t="e">
        <v>#N/A</v>
      </c>
      <c r="BR43" t="e">
        <v>#N/A</v>
      </c>
      <c r="BS43" t="e">
        <v>#N/A</v>
      </c>
      <c r="BV43" t="e">
        <v>#N/A</v>
      </c>
      <c r="BW43" t="e">
        <v>#N/A</v>
      </c>
      <c r="BZ43">
        <v>45883</v>
      </c>
      <c r="CA43">
        <v>1</v>
      </c>
      <c r="CB43" t="e">
        <v>#DIV/0!</v>
      </c>
      <c r="CD43" t="e">
        <v>#DIV/0!</v>
      </c>
      <c r="CE43" t="e">
        <v>#DIV/0!</v>
      </c>
      <c r="CH43" t="e">
        <v>#N/A</v>
      </c>
      <c r="CI43" t="e">
        <v>#N/A</v>
      </c>
      <c r="CL43" t="e">
        <v>#N/A</v>
      </c>
      <c r="CM43" t="e">
        <v>#N/A</v>
      </c>
      <c r="CP43" t="e">
        <v>#N/A</v>
      </c>
      <c r="CQ43" t="e">
        <v>#N/A</v>
      </c>
    </row>
    <row r="44" spans="1:95">
      <c r="A44" s="231">
        <v>46086</v>
      </c>
      <c r="B44" s="232">
        <v>1</v>
      </c>
      <c r="C44" t="e">
        <v>#VALUE!</v>
      </c>
      <c r="D44" t="s">
        <v>427</v>
      </c>
      <c r="E44">
        <v>160</v>
      </c>
      <c r="F44">
        <v>129.25818141413501</v>
      </c>
      <c r="G44">
        <v>0</v>
      </c>
      <c r="H44">
        <v>0</v>
      </c>
      <c r="I44" t="s">
        <v>427</v>
      </c>
      <c r="J44">
        <v>0</v>
      </c>
      <c r="K44">
        <v>0.89987749360625013</v>
      </c>
      <c r="L44">
        <v>319.17015759026532</v>
      </c>
      <c r="M44">
        <v>143.98039897700002</v>
      </c>
      <c r="N44">
        <v>501.3</v>
      </c>
      <c r="O44">
        <v>501.3</v>
      </c>
      <c r="P44">
        <v>85</v>
      </c>
      <c r="Q44">
        <v>0</v>
      </c>
      <c r="S44">
        <v>38.4</v>
      </c>
      <c r="T44" t="s">
        <v>123</v>
      </c>
      <c r="U44">
        <v>454.7</v>
      </c>
      <c r="V44">
        <v>15.895179000000001</v>
      </c>
      <c r="W44">
        <v>0.13590378045000001</v>
      </c>
      <c r="X44" t="s">
        <v>125</v>
      </c>
      <c r="Y44">
        <v>25</v>
      </c>
      <c r="Z44">
        <v>89.074400000000011</v>
      </c>
      <c r="AA44">
        <v>0.78474546400000011</v>
      </c>
      <c r="AB44" t="s">
        <v>129</v>
      </c>
      <c r="AC44">
        <v>40</v>
      </c>
      <c r="AD44">
        <v>93.550932000000003</v>
      </c>
      <c r="AE44">
        <v>1.01128557492</v>
      </c>
      <c r="AF44" t="s">
        <v>124</v>
      </c>
      <c r="AG44">
        <v>20</v>
      </c>
      <c r="AH44">
        <v>90.598980000000012</v>
      </c>
      <c r="AI44">
        <v>0.63056890080000005</v>
      </c>
      <c r="AL44" t="e">
        <v>#N/A</v>
      </c>
      <c r="AM44" t="e">
        <v>#N/A</v>
      </c>
      <c r="AP44" t="e">
        <v>#N/A</v>
      </c>
      <c r="AQ44" t="e">
        <v>#N/A</v>
      </c>
      <c r="AT44" t="e">
        <v>#N/A</v>
      </c>
      <c r="AU44" t="e">
        <v>#N/A</v>
      </c>
      <c r="AX44" t="e">
        <v>#N/A</v>
      </c>
      <c r="AY44" t="e">
        <v>#N/A</v>
      </c>
      <c r="BB44" t="e">
        <v>#N/A</v>
      </c>
      <c r="BC44" t="e">
        <v>#N/A</v>
      </c>
      <c r="BF44" t="e">
        <v>#N/A</v>
      </c>
      <c r="BG44" t="e">
        <v>#N/A</v>
      </c>
      <c r="BJ44" t="e">
        <v>#N/A</v>
      </c>
      <c r="BK44" t="e">
        <v>#N/A</v>
      </c>
      <c r="BN44" t="e">
        <v>#N/A</v>
      </c>
      <c r="BO44" t="e">
        <v>#N/A</v>
      </c>
      <c r="BR44" t="e">
        <v>#N/A</v>
      </c>
      <c r="BS44" t="e">
        <v>#N/A</v>
      </c>
      <c r="BV44" t="e">
        <v>#N/A</v>
      </c>
      <c r="BW44" t="e">
        <v>#N/A</v>
      </c>
      <c r="BZ44">
        <v>45883</v>
      </c>
      <c r="CA44">
        <v>0</v>
      </c>
      <c r="CB44" t="e">
        <v>#DIV/0!</v>
      </c>
      <c r="CD44" t="e">
        <v>#DIV/0!</v>
      </c>
      <c r="CE44" t="e">
        <v>#DIV/0!</v>
      </c>
      <c r="CH44" t="e">
        <v>#N/A</v>
      </c>
      <c r="CI44" t="e">
        <v>#N/A</v>
      </c>
      <c r="CL44" t="e">
        <v>#N/A</v>
      </c>
      <c r="CM44" t="e">
        <v>#N/A</v>
      </c>
      <c r="CP44" t="e">
        <v>#N/A</v>
      </c>
      <c r="CQ44" t="e">
        <v>#N/A</v>
      </c>
    </row>
    <row r="45" spans="1:95">
      <c r="A45" s="231">
        <v>46087</v>
      </c>
      <c r="B45" s="232">
        <v>1</v>
      </c>
      <c r="C45" t="e">
        <v>#VALUE!</v>
      </c>
      <c r="D45" t="s">
        <v>427</v>
      </c>
      <c r="E45">
        <v>160</v>
      </c>
      <c r="F45">
        <v>134.67268175905002</v>
      </c>
      <c r="G45">
        <v>0</v>
      </c>
      <c r="H45">
        <v>0</v>
      </c>
      <c r="I45" t="s">
        <v>427</v>
      </c>
      <c r="J45">
        <v>0</v>
      </c>
      <c r="K45">
        <v>0.90286000343750017</v>
      </c>
      <c r="L45">
        <v>376.47058823529414</v>
      </c>
      <c r="M45">
        <v>144.45760055000002</v>
      </c>
      <c r="N45">
        <v>425</v>
      </c>
      <c r="O45">
        <v>425</v>
      </c>
      <c r="P45">
        <v>100</v>
      </c>
      <c r="Q45">
        <v>0</v>
      </c>
      <c r="S45">
        <v>28.1</v>
      </c>
      <c r="T45" t="s">
        <v>123</v>
      </c>
      <c r="U45">
        <v>353.1</v>
      </c>
      <c r="V45">
        <v>15.895179000000001</v>
      </c>
      <c r="W45">
        <v>0.13590378045000001</v>
      </c>
      <c r="X45" t="s">
        <v>125</v>
      </c>
      <c r="Y45">
        <v>25</v>
      </c>
      <c r="Z45">
        <v>89.074400000000011</v>
      </c>
      <c r="AA45">
        <v>0.78474546400000011</v>
      </c>
      <c r="AB45" t="s">
        <v>129</v>
      </c>
      <c r="AC45">
        <v>40</v>
      </c>
      <c r="AD45">
        <v>93.550932000000003</v>
      </c>
      <c r="AE45">
        <v>1.01128557492</v>
      </c>
      <c r="AF45" t="s">
        <v>124</v>
      </c>
      <c r="AG45">
        <v>20</v>
      </c>
      <c r="AH45">
        <v>90.598980000000012</v>
      </c>
      <c r="AI45">
        <v>0.63056890080000005</v>
      </c>
      <c r="AJ45" t="s">
        <v>128</v>
      </c>
      <c r="AK45">
        <v>15</v>
      </c>
      <c r="AL45">
        <v>99.93</v>
      </c>
      <c r="AM45">
        <v>1.1881677000000002</v>
      </c>
      <c r="AP45" t="e">
        <v>#N/A</v>
      </c>
      <c r="AQ45" t="e">
        <v>#N/A</v>
      </c>
      <c r="AT45" t="e">
        <v>#N/A</v>
      </c>
      <c r="AU45" t="e">
        <v>#N/A</v>
      </c>
      <c r="AX45" t="e">
        <v>#N/A</v>
      </c>
      <c r="AY45" t="e">
        <v>#N/A</v>
      </c>
      <c r="BB45" t="e">
        <v>#N/A</v>
      </c>
      <c r="BC45" t="e">
        <v>#N/A</v>
      </c>
      <c r="BF45" t="e">
        <v>#N/A</v>
      </c>
      <c r="BG45" t="e">
        <v>#N/A</v>
      </c>
      <c r="BJ45" t="e">
        <v>#N/A</v>
      </c>
      <c r="BK45" t="e">
        <v>#N/A</v>
      </c>
      <c r="BN45" t="e">
        <v>#N/A</v>
      </c>
      <c r="BO45" t="e">
        <v>#N/A</v>
      </c>
      <c r="BR45" t="e">
        <v>#N/A</v>
      </c>
      <c r="BS45" t="e">
        <v>#N/A</v>
      </c>
      <c r="BV45" t="e">
        <v>#N/A</v>
      </c>
      <c r="BW45" t="e">
        <v>#N/A</v>
      </c>
      <c r="BZ45">
        <v>45882</v>
      </c>
      <c r="CA45">
        <v>-1</v>
      </c>
      <c r="CB45" t="e">
        <v>#DIV/0!</v>
      </c>
      <c r="CD45" t="e">
        <v>#DIV/0!</v>
      </c>
      <c r="CE45" t="e">
        <v>#DIV/0!</v>
      </c>
      <c r="CH45" t="e">
        <v>#N/A</v>
      </c>
      <c r="CI45" t="e">
        <v>#N/A</v>
      </c>
      <c r="CL45" t="e">
        <v>#N/A</v>
      </c>
      <c r="CM45" t="e">
        <v>#N/A</v>
      </c>
      <c r="CP45" t="e">
        <v>#N/A</v>
      </c>
      <c r="CQ45" t="e">
        <v>#N/A</v>
      </c>
    </row>
    <row r="46" spans="1:95">
      <c r="A46" s="231">
        <v>46090</v>
      </c>
      <c r="B46" s="232">
        <v>3</v>
      </c>
      <c r="C46" t="e">
        <v>#VALUE!</v>
      </c>
      <c r="D46" t="s">
        <v>427</v>
      </c>
      <c r="E46">
        <v>160</v>
      </c>
      <c r="F46">
        <v>120.67205199693751</v>
      </c>
      <c r="G46">
        <v>0</v>
      </c>
      <c r="H46">
        <v>0</v>
      </c>
      <c r="I46" t="s">
        <v>427</v>
      </c>
      <c r="J46">
        <v>0</v>
      </c>
      <c r="K46">
        <v>0.82020360651562496</v>
      </c>
      <c r="L46">
        <v>316.36183885318832</v>
      </c>
      <c r="M46">
        <v>131.2325770425</v>
      </c>
      <c r="N46">
        <v>505.75</v>
      </c>
      <c r="O46">
        <v>505.75</v>
      </c>
      <c r="P46">
        <v>65</v>
      </c>
      <c r="Q46">
        <v>0</v>
      </c>
      <c r="S46">
        <v>70.55</v>
      </c>
      <c r="T46" t="s">
        <v>123</v>
      </c>
      <c r="U46">
        <v>511.3</v>
      </c>
      <c r="V46">
        <v>15.895179000000001</v>
      </c>
      <c r="W46">
        <v>0.13590378045000001</v>
      </c>
      <c r="X46" t="s">
        <v>124</v>
      </c>
      <c r="Y46">
        <v>20</v>
      </c>
      <c r="Z46">
        <v>90.598980000000012</v>
      </c>
      <c r="AA46">
        <v>0.63056890080000005</v>
      </c>
      <c r="AB46" t="s">
        <v>129</v>
      </c>
      <c r="AC46">
        <v>30</v>
      </c>
      <c r="AD46">
        <v>93.550932000000003</v>
      </c>
      <c r="AE46">
        <v>1.01128557492</v>
      </c>
      <c r="AF46" t="s">
        <v>128</v>
      </c>
      <c r="AG46">
        <v>15</v>
      </c>
      <c r="AH46">
        <v>99.93</v>
      </c>
      <c r="AI46">
        <v>1.1881677000000002</v>
      </c>
      <c r="AL46" t="e">
        <v>#N/A</v>
      </c>
      <c r="AM46" t="e">
        <v>#N/A</v>
      </c>
      <c r="AP46" t="e">
        <v>#N/A</v>
      </c>
      <c r="AQ46" t="e">
        <v>#N/A</v>
      </c>
      <c r="AT46" t="e">
        <v>#N/A</v>
      </c>
      <c r="AU46" t="e">
        <v>#N/A</v>
      </c>
      <c r="AX46" t="e">
        <v>#N/A</v>
      </c>
      <c r="AY46" t="e">
        <v>#N/A</v>
      </c>
      <c r="BB46" t="e">
        <v>#N/A</v>
      </c>
      <c r="BC46" t="e">
        <v>#N/A</v>
      </c>
      <c r="BF46" t="e">
        <v>#N/A</v>
      </c>
      <c r="BG46" t="e">
        <v>#N/A</v>
      </c>
      <c r="BJ46" t="e">
        <v>#N/A</v>
      </c>
      <c r="BK46" t="e">
        <v>#N/A</v>
      </c>
      <c r="BN46" t="e">
        <v>#N/A</v>
      </c>
      <c r="BO46" t="e">
        <v>#N/A</v>
      </c>
      <c r="BR46" t="e">
        <v>#N/A</v>
      </c>
      <c r="BS46" t="e">
        <v>#N/A</v>
      </c>
      <c r="BV46" t="e">
        <v>#N/A</v>
      </c>
      <c r="BW46" t="e">
        <v>#N/A</v>
      </c>
      <c r="BZ46">
        <v>45883</v>
      </c>
      <c r="CA46">
        <v>1</v>
      </c>
      <c r="CB46" t="e">
        <v>#DIV/0!</v>
      </c>
      <c r="CD46" t="e">
        <v>#DIV/0!</v>
      </c>
      <c r="CE46" t="e">
        <v>#DIV/0!</v>
      </c>
      <c r="CH46" t="e">
        <v>#N/A</v>
      </c>
      <c r="CI46" t="e">
        <v>#N/A</v>
      </c>
      <c r="CL46" t="e">
        <v>#N/A</v>
      </c>
      <c r="CM46" t="e">
        <v>#N/A</v>
      </c>
      <c r="CP46" t="e">
        <v>#N/A</v>
      </c>
      <c r="CQ46" t="e">
        <v>#N/A</v>
      </c>
    </row>
    <row r="47" spans="1:95">
      <c r="A47" s="231">
        <v>46091</v>
      </c>
      <c r="B47" s="232">
        <v>1</v>
      </c>
      <c r="C47" t="e">
        <v>#VALUE!</v>
      </c>
      <c r="D47" t="s">
        <v>427</v>
      </c>
      <c r="E47">
        <v>160</v>
      </c>
      <c r="F47">
        <v>117.29910635576501</v>
      </c>
      <c r="G47">
        <v>0</v>
      </c>
      <c r="H47">
        <v>0</v>
      </c>
      <c r="I47" t="s">
        <v>427</v>
      </c>
      <c r="J47">
        <v>0</v>
      </c>
      <c r="K47">
        <v>0.81896934351875006</v>
      </c>
      <c r="L47">
        <v>344.3081557994405</v>
      </c>
      <c r="M47">
        <v>131.03509496300001</v>
      </c>
      <c r="N47">
        <v>464.7</v>
      </c>
      <c r="O47">
        <v>464.7</v>
      </c>
      <c r="P47">
        <v>75</v>
      </c>
      <c r="Q47">
        <v>0</v>
      </c>
      <c r="S47">
        <v>28.8</v>
      </c>
      <c r="T47" t="s">
        <v>123</v>
      </c>
      <c r="U47">
        <v>418.5</v>
      </c>
      <c r="V47">
        <v>15.895179000000001</v>
      </c>
      <c r="W47">
        <v>0.13590378045000001</v>
      </c>
      <c r="X47" t="s">
        <v>124</v>
      </c>
      <c r="Y47">
        <v>20</v>
      </c>
      <c r="Z47">
        <v>90.598980000000012</v>
      </c>
      <c r="AA47">
        <v>0.63056890080000005</v>
      </c>
      <c r="AB47" t="s">
        <v>129</v>
      </c>
      <c r="AC47">
        <v>20</v>
      </c>
      <c r="AD47">
        <v>93.550932000000003</v>
      </c>
      <c r="AE47">
        <v>1.01128557492</v>
      </c>
      <c r="AF47" t="s">
        <v>125</v>
      </c>
      <c r="AG47">
        <v>25</v>
      </c>
      <c r="AH47">
        <v>89.074400000000011</v>
      </c>
      <c r="AI47">
        <v>0.78474546400000011</v>
      </c>
      <c r="AJ47" t="s">
        <v>128</v>
      </c>
      <c r="AK47">
        <v>10</v>
      </c>
      <c r="AL47">
        <v>99.93</v>
      </c>
      <c r="AM47">
        <v>1.1881677000000002</v>
      </c>
      <c r="AP47" t="e">
        <v>#N/A</v>
      </c>
      <c r="AQ47" t="e">
        <v>#N/A</v>
      </c>
      <c r="AT47" t="e">
        <v>#N/A</v>
      </c>
      <c r="AU47" t="e">
        <v>#N/A</v>
      </c>
      <c r="AX47" t="e">
        <v>#N/A</v>
      </c>
      <c r="AY47" t="e">
        <v>#N/A</v>
      </c>
      <c r="BB47" t="e">
        <v>#N/A</v>
      </c>
      <c r="BC47" t="e">
        <v>#N/A</v>
      </c>
      <c r="BF47" t="e">
        <v>#N/A</v>
      </c>
      <c r="BG47" t="e">
        <v>#N/A</v>
      </c>
      <c r="BJ47" t="e">
        <v>#N/A</v>
      </c>
      <c r="BK47" t="e">
        <v>#N/A</v>
      </c>
      <c r="BN47" t="e">
        <v>#N/A</v>
      </c>
      <c r="BO47" t="e">
        <v>#N/A</v>
      </c>
      <c r="BR47" t="e">
        <v>#N/A</v>
      </c>
      <c r="BS47" t="e">
        <v>#N/A</v>
      </c>
      <c r="BV47" t="e">
        <v>#N/A</v>
      </c>
      <c r="BW47" t="e">
        <v>#N/A</v>
      </c>
      <c r="BZ47">
        <v>45883</v>
      </c>
      <c r="CA47">
        <v>0</v>
      </c>
      <c r="CB47" t="e">
        <v>#DIV/0!</v>
      </c>
      <c r="CD47" t="e">
        <v>#DIV/0!</v>
      </c>
      <c r="CE47" t="e">
        <v>#DIV/0!</v>
      </c>
      <c r="CH47" t="e">
        <v>#N/A</v>
      </c>
      <c r="CI47" t="e">
        <v>#N/A</v>
      </c>
      <c r="CL47" t="e">
        <v>#N/A</v>
      </c>
      <c r="CM47" t="e">
        <v>#N/A</v>
      </c>
      <c r="CP47" t="e">
        <v>#N/A</v>
      </c>
      <c r="CQ47" t="e">
        <v>#N/A</v>
      </c>
    </row>
    <row r="48" spans="1:95">
      <c r="A48" s="231">
        <v>46092</v>
      </c>
      <c r="B48" s="232">
        <v>1</v>
      </c>
      <c r="C48" t="e">
        <v>#VALUE!</v>
      </c>
      <c r="D48" t="s">
        <v>427</v>
      </c>
      <c r="E48">
        <v>160</v>
      </c>
      <c r="F48">
        <v>113.95380125174502</v>
      </c>
      <c r="G48">
        <v>0</v>
      </c>
      <c r="H48">
        <v>0</v>
      </c>
      <c r="I48" t="s">
        <v>427</v>
      </c>
      <c r="J48">
        <v>0</v>
      </c>
      <c r="K48">
        <v>0.80345842124375011</v>
      </c>
      <c r="L48">
        <v>353.12293092032661</v>
      </c>
      <c r="M48">
        <v>128.55334739900002</v>
      </c>
      <c r="N48">
        <v>453.1</v>
      </c>
      <c r="O48">
        <v>453.1</v>
      </c>
      <c r="P48">
        <v>75</v>
      </c>
      <c r="Q48">
        <v>0</v>
      </c>
      <c r="S48">
        <v>42.5</v>
      </c>
      <c r="T48" t="s">
        <v>123</v>
      </c>
      <c r="U48">
        <v>420.6</v>
      </c>
      <c r="V48">
        <v>15.895179000000001</v>
      </c>
      <c r="W48">
        <v>0.13590378045000001</v>
      </c>
      <c r="X48" t="s">
        <v>124</v>
      </c>
      <c r="Y48">
        <v>20</v>
      </c>
      <c r="Z48">
        <v>90.598980000000012</v>
      </c>
      <c r="AA48">
        <v>0.63056890080000005</v>
      </c>
      <c r="AB48" t="s">
        <v>129</v>
      </c>
      <c r="AC48">
        <v>30</v>
      </c>
      <c r="AD48">
        <v>93.550932000000003</v>
      </c>
      <c r="AE48">
        <v>1.01128557492</v>
      </c>
      <c r="AF48" t="s">
        <v>125</v>
      </c>
      <c r="AG48">
        <v>25</v>
      </c>
      <c r="AH48">
        <v>89.074400000000011</v>
      </c>
      <c r="AI48">
        <v>0.78474546400000011</v>
      </c>
      <c r="AL48" t="e">
        <v>#N/A</v>
      </c>
      <c r="AM48" t="e">
        <v>#N/A</v>
      </c>
      <c r="AP48" t="e">
        <v>#N/A</v>
      </c>
      <c r="AQ48" t="e">
        <v>#N/A</v>
      </c>
      <c r="AT48" t="e">
        <v>#N/A</v>
      </c>
      <c r="AU48" t="e">
        <v>#N/A</v>
      </c>
      <c r="AX48" t="e">
        <v>#N/A</v>
      </c>
      <c r="AY48" t="e">
        <v>#N/A</v>
      </c>
      <c r="BB48" t="e">
        <v>#N/A</v>
      </c>
      <c r="BC48" t="e">
        <v>#N/A</v>
      </c>
      <c r="BF48" t="e">
        <v>#N/A</v>
      </c>
      <c r="BG48" t="e">
        <v>#N/A</v>
      </c>
      <c r="BJ48" t="e">
        <v>#N/A</v>
      </c>
      <c r="BK48" t="e">
        <v>#N/A</v>
      </c>
      <c r="BN48" t="e">
        <v>#N/A</v>
      </c>
      <c r="BO48" t="e">
        <v>#N/A</v>
      </c>
      <c r="BR48" t="e">
        <v>#N/A</v>
      </c>
      <c r="BS48" t="e">
        <v>#N/A</v>
      </c>
      <c r="BV48" t="e">
        <v>#N/A</v>
      </c>
      <c r="BW48" t="e">
        <v>#N/A</v>
      </c>
      <c r="BZ48">
        <v>45882</v>
      </c>
      <c r="CA48">
        <v>-1</v>
      </c>
      <c r="CB48" t="e">
        <v>#DIV/0!</v>
      </c>
      <c r="CD48" t="e">
        <v>#DIV/0!</v>
      </c>
      <c r="CE48" t="e">
        <v>#DIV/0!</v>
      </c>
      <c r="CH48" t="e">
        <v>#N/A</v>
      </c>
      <c r="CI48" t="e">
        <v>#N/A</v>
      </c>
      <c r="CL48" t="e">
        <v>#N/A</v>
      </c>
      <c r="CM48" t="e">
        <v>#N/A</v>
      </c>
      <c r="CP48" t="e">
        <v>#N/A</v>
      </c>
      <c r="CQ48" t="e">
        <v>#N/A</v>
      </c>
    </row>
    <row r="49" spans="1:95">
      <c r="A49" s="231">
        <v>46093</v>
      </c>
      <c r="B49" s="232">
        <v>1</v>
      </c>
      <c r="C49" t="e">
        <v>#VALUE!</v>
      </c>
      <c r="D49" t="s">
        <v>427</v>
      </c>
      <c r="E49">
        <v>160</v>
      </c>
      <c r="F49">
        <v>126.80629125010002</v>
      </c>
      <c r="G49">
        <v>0</v>
      </c>
      <c r="H49">
        <v>0</v>
      </c>
      <c r="I49" t="s">
        <v>427</v>
      </c>
      <c r="J49">
        <v>0</v>
      </c>
      <c r="K49">
        <v>0.85674876087499996</v>
      </c>
      <c r="L49">
        <v>368.66359447004606</v>
      </c>
      <c r="M49">
        <v>137.07980173999999</v>
      </c>
      <c r="N49">
        <v>434</v>
      </c>
      <c r="O49">
        <v>434</v>
      </c>
      <c r="P49">
        <v>88</v>
      </c>
      <c r="Q49">
        <v>0</v>
      </c>
      <c r="S49">
        <v>28.4</v>
      </c>
      <c r="T49" t="s">
        <v>123</v>
      </c>
      <c r="U49">
        <v>374.4</v>
      </c>
      <c r="V49">
        <v>15.895179000000001</v>
      </c>
      <c r="W49">
        <v>0.13590378045000001</v>
      </c>
      <c r="X49" t="s">
        <v>124</v>
      </c>
      <c r="Y49">
        <v>20</v>
      </c>
      <c r="Z49">
        <v>90.598980000000012</v>
      </c>
      <c r="AA49">
        <v>0.63056890080000005</v>
      </c>
      <c r="AB49" t="s">
        <v>129</v>
      </c>
      <c r="AC49">
        <v>20</v>
      </c>
      <c r="AD49">
        <v>93.550932000000003</v>
      </c>
      <c r="AE49">
        <v>1.01128557492</v>
      </c>
      <c r="AF49" t="s">
        <v>125</v>
      </c>
      <c r="AG49">
        <v>25</v>
      </c>
      <c r="AH49">
        <v>89.074400000000011</v>
      </c>
      <c r="AI49">
        <v>0.78474546400000011</v>
      </c>
      <c r="AJ49" t="s">
        <v>128</v>
      </c>
      <c r="AK49">
        <v>23</v>
      </c>
      <c r="AL49">
        <v>99.93</v>
      </c>
      <c r="AM49">
        <v>1.1881677000000002</v>
      </c>
      <c r="AP49" t="e">
        <v>#N/A</v>
      </c>
      <c r="AQ49" t="e">
        <v>#N/A</v>
      </c>
      <c r="AT49" t="e">
        <v>#N/A</v>
      </c>
      <c r="AU49" t="e">
        <v>#N/A</v>
      </c>
      <c r="AX49" t="e">
        <v>#N/A</v>
      </c>
      <c r="AY49" t="e">
        <v>#N/A</v>
      </c>
      <c r="BB49" t="e">
        <v>#N/A</v>
      </c>
      <c r="BC49" t="e">
        <v>#N/A</v>
      </c>
      <c r="BF49" t="e">
        <v>#N/A</v>
      </c>
      <c r="BG49" t="e">
        <v>#N/A</v>
      </c>
      <c r="BJ49" t="e">
        <v>#N/A</v>
      </c>
      <c r="BK49" t="e">
        <v>#N/A</v>
      </c>
      <c r="BN49" t="e">
        <v>#N/A</v>
      </c>
      <c r="BO49" t="e">
        <v>#N/A</v>
      </c>
      <c r="BR49" t="e">
        <v>#N/A</v>
      </c>
      <c r="BS49" t="e">
        <v>#N/A</v>
      </c>
      <c r="BV49" t="e">
        <v>#N/A</v>
      </c>
      <c r="BW49" t="e">
        <v>#N/A</v>
      </c>
      <c r="BZ49">
        <v>45883</v>
      </c>
      <c r="CA49">
        <v>1</v>
      </c>
      <c r="CB49" t="e">
        <v>#DIV/0!</v>
      </c>
      <c r="CD49" t="e">
        <v>#DIV/0!</v>
      </c>
      <c r="CE49" t="e">
        <v>#DIV/0!</v>
      </c>
      <c r="CH49" t="e">
        <v>#N/A</v>
      </c>
      <c r="CI49" t="e">
        <v>#N/A</v>
      </c>
      <c r="CL49" t="e">
        <v>#N/A</v>
      </c>
      <c r="CM49" t="e">
        <v>#N/A</v>
      </c>
      <c r="CP49" t="e">
        <v>#N/A</v>
      </c>
      <c r="CQ49" t="e">
        <v>#N/A</v>
      </c>
    </row>
    <row r="50" spans="1:95">
      <c r="A50" s="231">
        <v>46094</v>
      </c>
      <c r="B50" s="232">
        <v>1</v>
      </c>
      <c r="C50" t="e">
        <v>#VALUE!</v>
      </c>
      <c r="D50" t="s">
        <v>427</v>
      </c>
      <c r="E50">
        <v>160</v>
      </c>
      <c r="F50">
        <v>130.48110405681501</v>
      </c>
      <c r="G50">
        <v>0</v>
      </c>
      <c r="H50">
        <v>0</v>
      </c>
      <c r="I50" t="s">
        <v>427</v>
      </c>
      <c r="J50">
        <v>0</v>
      </c>
      <c r="K50">
        <v>0.89510752020624995</v>
      </c>
      <c r="L50">
        <v>377.62567854614116</v>
      </c>
      <c r="M50">
        <v>143.21720323299999</v>
      </c>
      <c r="N50">
        <v>423.7</v>
      </c>
      <c r="O50">
        <v>423.7</v>
      </c>
      <c r="P50">
        <v>101</v>
      </c>
      <c r="Q50">
        <v>0</v>
      </c>
      <c r="S50">
        <v>32.1</v>
      </c>
      <c r="T50" t="s">
        <v>123</v>
      </c>
      <c r="U50">
        <v>354.8</v>
      </c>
      <c r="V50">
        <v>15.895179000000001</v>
      </c>
      <c r="W50">
        <v>0.13590378045000001</v>
      </c>
      <c r="X50" t="s">
        <v>124</v>
      </c>
      <c r="Y50">
        <v>11</v>
      </c>
      <c r="Z50">
        <v>90.598980000000012</v>
      </c>
      <c r="AA50">
        <v>0.63056890080000005</v>
      </c>
      <c r="AB50" t="s">
        <v>129</v>
      </c>
      <c r="AC50">
        <v>40</v>
      </c>
      <c r="AD50">
        <v>93.550932000000003</v>
      </c>
      <c r="AE50">
        <v>1.01128557492</v>
      </c>
      <c r="AF50" t="s">
        <v>125</v>
      </c>
      <c r="AG50">
        <v>50</v>
      </c>
      <c r="AH50">
        <v>89.074400000000011</v>
      </c>
      <c r="AI50">
        <v>0.78474546400000011</v>
      </c>
      <c r="AL50" t="e">
        <v>#N/A</v>
      </c>
      <c r="AM50" t="e">
        <v>#N/A</v>
      </c>
      <c r="AP50" t="e">
        <v>#N/A</v>
      </c>
      <c r="AQ50" t="e">
        <v>#N/A</v>
      </c>
      <c r="AT50" t="e">
        <v>#N/A</v>
      </c>
      <c r="AU50" t="e">
        <v>#N/A</v>
      </c>
      <c r="AX50" t="e">
        <v>#N/A</v>
      </c>
      <c r="AY50" t="e">
        <v>#N/A</v>
      </c>
      <c r="BB50" t="e">
        <v>#N/A</v>
      </c>
      <c r="BC50" t="e">
        <v>#N/A</v>
      </c>
      <c r="BF50" t="e">
        <v>#N/A</v>
      </c>
      <c r="BG50" t="e">
        <v>#N/A</v>
      </c>
      <c r="BJ50" t="e">
        <v>#N/A</v>
      </c>
      <c r="BK50" t="e">
        <v>#N/A</v>
      </c>
      <c r="BN50" t="e">
        <v>#N/A</v>
      </c>
      <c r="BO50" t="e">
        <v>#N/A</v>
      </c>
      <c r="BR50" t="e">
        <v>#N/A</v>
      </c>
      <c r="BS50" t="e">
        <v>#N/A</v>
      </c>
      <c r="BV50" t="e">
        <v>#N/A</v>
      </c>
      <c r="BW50" t="e">
        <v>#N/A</v>
      </c>
      <c r="BZ50">
        <v>45883</v>
      </c>
      <c r="CA50">
        <v>0</v>
      </c>
      <c r="CB50" t="e">
        <v>#DIV/0!</v>
      </c>
      <c r="CD50" t="e">
        <v>#DIV/0!</v>
      </c>
      <c r="CE50" t="e">
        <v>#DIV/0!</v>
      </c>
      <c r="CH50" t="e">
        <v>#N/A</v>
      </c>
      <c r="CI50" t="e">
        <v>#N/A</v>
      </c>
      <c r="CL50" t="e">
        <v>#N/A</v>
      </c>
      <c r="CM50" t="e">
        <v>#N/A</v>
      </c>
      <c r="CP50" t="e">
        <v>#N/A</v>
      </c>
      <c r="CQ50" t="e">
        <v>#N/A</v>
      </c>
    </row>
    <row r="51" spans="1:95">
      <c r="A51" s="231">
        <v>46097</v>
      </c>
      <c r="B51" s="232">
        <v>3</v>
      </c>
      <c r="C51" t="e">
        <v>#VALUE!</v>
      </c>
      <c r="D51" t="s">
        <v>427</v>
      </c>
      <c r="E51">
        <v>160</v>
      </c>
      <c r="F51">
        <v>132.26629198174001</v>
      </c>
      <c r="G51">
        <v>0</v>
      </c>
      <c r="H51">
        <v>0</v>
      </c>
      <c r="I51" t="s">
        <v>427</v>
      </c>
      <c r="J51">
        <v>0</v>
      </c>
      <c r="K51">
        <v>0.88292019192500004</v>
      </c>
      <c r="L51">
        <v>280.60329708874082</v>
      </c>
      <c r="M51">
        <v>141.267230708</v>
      </c>
      <c r="N51">
        <v>570.19999999999993</v>
      </c>
      <c r="O51">
        <v>570.19999999999993</v>
      </c>
      <c r="P51">
        <v>65</v>
      </c>
      <c r="Q51">
        <v>0</v>
      </c>
      <c r="S51">
        <v>51.6</v>
      </c>
      <c r="T51" t="s">
        <v>123</v>
      </c>
      <c r="U51">
        <v>556.79999999999995</v>
      </c>
      <c r="V51">
        <v>15.895179000000001</v>
      </c>
      <c r="W51">
        <v>0.13590378045000001</v>
      </c>
      <c r="X51" t="s">
        <v>125</v>
      </c>
      <c r="Y51">
        <v>25</v>
      </c>
      <c r="Z51">
        <v>89.074400000000011</v>
      </c>
      <c r="AA51">
        <v>0.78474546400000011</v>
      </c>
      <c r="AB51" t="s">
        <v>129</v>
      </c>
      <c r="AC51">
        <v>20</v>
      </c>
      <c r="AD51">
        <v>93.550932000000003</v>
      </c>
      <c r="AE51">
        <v>1.01128557492</v>
      </c>
      <c r="AF51" t="s">
        <v>128</v>
      </c>
      <c r="AG51">
        <v>20</v>
      </c>
      <c r="AH51">
        <v>99.93</v>
      </c>
      <c r="AI51">
        <v>1.1881677000000002</v>
      </c>
      <c r="AL51" t="e">
        <v>#N/A</v>
      </c>
      <c r="AM51" t="e">
        <v>#N/A</v>
      </c>
      <c r="AP51" t="e">
        <v>#N/A</v>
      </c>
      <c r="AQ51" t="e">
        <v>#N/A</v>
      </c>
      <c r="AT51" t="e">
        <v>#N/A</v>
      </c>
      <c r="AU51" t="e">
        <v>#N/A</v>
      </c>
      <c r="AX51" t="e">
        <v>#N/A</v>
      </c>
      <c r="AY51" t="e">
        <v>#N/A</v>
      </c>
      <c r="BB51" t="e">
        <v>#N/A</v>
      </c>
      <c r="BC51" t="e">
        <v>#N/A</v>
      </c>
      <c r="BF51" t="e">
        <v>#N/A</v>
      </c>
      <c r="BG51" t="e">
        <v>#N/A</v>
      </c>
      <c r="BJ51" t="e">
        <v>#N/A</v>
      </c>
      <c r="BK51" t="e">
        <v>#N/A</v>
      </c>
      <c r="BN51" t="e">
        <v>#N/A</v>
      </c>
      <c r="BO51" t="e">
        <v>#N/A</v>
      </c>
      <c r="BR51" t="e">
        <v>#N/A</v>
      </c>
      <c r="BS51" t="e">
        <v>#N/A</v>
      </c>
      <c r="BV51" t="e">
        <v>#N/A</v>
      </c>
      <c r="BW51" t="e">
        <v>#N/A</v>
      </c>
      <c r="BZ51">
        <v>45882</v>
      </c>
      <c r="CA51">
        <v>-1</v>
      </c>
      <c r="CB51" t="e">
        <v>#DIV/0!</v>
      </c>
      <c r="CD51" t="e">
        <v>#DIV/0!</v>
      </c>
      <c r="CE51" t="e">
        <v>#DIV/0!</v>
      </c>
      <c r="CH51" t="e">
        <v>#N/A</v>
      </c>
      <c r="CI51" t="e">
        <v>#N/A</v>
      </c>
      <c r="CL51" t="e">
        <v>#N/A</v>
      </c>
      <c r="CM51" t="e">
        <v>#N/A</v>
      </c>
      <c r="CP51" t="e">
        <v>#N/A</v>
      </c>
      <c r="CQ51" t="e">
        <v>#N/A</v>
      </c>
    </row>
    <row r="52" spans="1:95">
      <c r="A52" s="231">
        <v>46098</v>
      </c>
      <c r="B52" s="232">
        <v>1</v>
      </c>
      <c r="C52" t="e">
        <v>#VALUE!</v>
      </c>
      <c r="D52" t="s">
        <v>427</v>
      </c>
      <c r="E52">
        <v>160</v>
      </c>
      <c r="F52">
        <v>137.25903298603004</v>
      </c>
      <c r="G52">
        <v>0</v>
      </c>
      <c r="H52">
        <v>0</v>
      </c>
      <c r="I52" t="s">
        <v>427</v>
      </c>
      <c r="J52">
        <v>0</v>
      </c>
      <c r="K52">
        <v>0.87630767641250018</v>
      </c>
      <c r="L52">
        <v>364.13290851160673</v>
      </c>
      <c r="M52">
        <v>140.20922822600002</v>
      </c>
      <c r="N52">
        <v>439.40000000000003</v>
      </c>
      <c r="O52">
        <v>439.40000000000003</v>
      </c>
      <c r="P52">
        <v>90</v>
      </c>
      <c r="Q52">
        <v>0</v>
      </c>
      <c r="S52">
        <v>33.4</v>
      </c>
      <c r="T52" t="s">
        <v>123</v>
      </c>
      <c r="U52">
        <v>382.8</v>
      </c>
      <c r="V52">
        <v>15.895179000000001</v>
      </c>
      <c r="W52">
        <v>0.13590378045000001</v>
      </c>
      <c r="X52" t="s">
        <v>125</v>
      </c>
      <c r="Y52">
        <v>25</v>
      </c>
      <c r="Z52">
        <v>89.074400000000011</v>
      </c>
      <c r="AA52">
        <v>0.78474546400000011</v>
      </c>
      <c r="AB52" t="s">
        <v>129</v>
      </c>
      <c r="AC52">
        <v>40</v>
      </c>
      <c r="AD52">
        <v>93.550932000000003</v>
      </c>
      <c r="AE52">
        <v>1.01128557492</v>
      </c>
      <c r="AF52" t="s">
        <v>128</v>
      </c>
      <c r="AG52">
        <v>25</v>
      </c>
      <c r="AH52">
        <v>99.93</v>
      </c>
      <c r="AI52">
        <v>1.1881677000000002</v>
      </c>
      <c r="AL52" t="e">
        <v>#N/A</v>
      </c>
      <c r="AM52" t="e">
        <v>#N/A</v>
      </c>
      <c r="AP52" t="e">
        <v>#N/A</v>
      </c>
      <c r="AQ52" t="e">
        <v>#N/A</v>
      </c>
      <c r="AT52" t="e">
        <v>#N/A</v>
      </c>
      <c r="AU52" t="e">
        <v>#N/A</v>
      </c>
      <c r="AX52" t="e">
        <v>#N/A</v>
      </c>
      <c r="AY52" t="e">
        <v>#N/A</v>
      </c>
      <c r="BB52" t="e">
        <v>#N/A</v>
      </c>
      <c r="BC52" t="e">
        <v>#N/A</v>
      </c>
      <c r="BF52" t="e">
        <v>#N/A</v>
      </c>
      <c r="BG52" t="e">
        <v>#N/A</v>
      </c>
      <c r="BJ52" t="e">
        <v>#N/A</v>
      </c>
      <c r="BK52" t="e">
        <v>#N/A</v>
      </c>
      <c r="BN52" t="e">
        <v>#N/A</v>
      </c>
      <c r="BO52" t="e">
        <v>#N/A</v>
      </c>
      <c r="BR52" t="e">
        <v>#N/A</v>
      </c>
      <c r="BS52" t="e">
        <v>#N/A</v>
      </c>
      <c r="BV52" t="e">
        <v>#N/A</v>
      </c>
      <c r="BW52" t="e">
        <v>#N/A</v>
      </c>
      <c r="BZ52">
        <v>45883</v>
      </c>
      <c r="CA52">
        <v>1</v>
      </c>
      <c r="CB52" t="e">
        <v>#DIV/0!</v>
      </c>
      <c r="CD52" t="e">
        <v>#DIV/0!</v>
      </c>
      <c r="CE52" t="e">
        <v>#DIV/0!</v>
      </c>
      <c r="CH52" t="e">
        <v>#N/A</v>
      </c>
      <c r="CI52" t="e">
        <v>#N/A</v>
      </c>
      <c r="CL52" t="e">
        <v>#N/A</v>
      </c>
      <c r="CM52" t="e">
        <v>#N/A</v>
      </c>
      <c r="CP52" t="e">
        <v>#N/A</v>
      </c>
      <c r="CQ52" t="e">
        <v>#N/A</v>
      </c>
    </row>
    <row r="53" spans="1:95">
      <c r="A53" s="231">
        <v>46099</v>
      </c>
      <c r="B53" s="232">
        <v>1</v>
      </c>
      <c r="C53" t="e">
        <v>#VALUE!</v>
      </c>
      <c r="D53" t="s">
        <v>427</v>
      </c>
      <c r="E53">
        <v>160</v>
      </c>
      <c r="F53">
        <v>128.89403493224501</v>
      </c>
      <c r="G53">
        <v>0</v>
      </c>
      <c r="H53">
        <v>0</v>
      </c>
      <c r="I53" t="s">
        <v>427</v>
      </c>
      <c r="J53">
        <v>0</v>
      </c>
      <c r="K53">
        <v>0.87046824711875015</v>
      </c>
      <c r="L53">
        <v>273.92569765451117</v>
      </c>
      <c r="M53">
        <v>139.27491953900002</v>
      </c>
      <c r="N53">
        <v>584.1</v>
      </c>
      <c r="O53">
        <v>584.1</v>
      </c>
      <c r="P53">
        <v>60</v>
      </c>
      <c r="Q53">
        <v>0</v>
      </c>
      <c r="S53">
        <v>72.099999999999994</v>
      </c>
      <c r="T53" t="s">
        <v>123</v>
      </c>
      <c r="U53">
        <v>596.20000000000005</v>
      </c>
      <c r="V53">
        <v>15.895179000000001</v>
      </c>
      <c r="W53">
        <v>0.13590378045000001</v>
      </c>
      <c r="X53" t="s">
        <v>125</v>
      </c>
      <c r="Y53">
        <v>25</v>
      </c>
      <c r="Z53">
        <v>89.074400000000011</v>
      </c>
      <c r="AA53">
        <v>0.78474546400000011</v>
      </c>
      <c r="AB53" t="s">
        <v>129</v>
      </c>
      <c r="AC53">
        <v>20</v>
      </c>
      <c r="AD53">
        <v>93.550932000000003</v>
      </c>
      <c r="AE53">
        <v>1.01128557492</v>
      </c>
      <c r="AF53" t="s">
        <v>128</v>
      </c>
      <c r="AG53">
        <v>15</v>
      </c>
      <c r="AH53">
        <v>99.93</v>
      </c>
      <c r="AI53">
        <v>1.1881677000000002</v>
      </c>
      <c r="AL53" t="e">
        <v>#N/A</v>
      </c>
      <c r="AM53" t="e">
        <v>#N/A</v>
      </c>
      <c r="AP53" t="e">
        <v>#N/A</v>
      </c>
      <c r="AQ53" t="e">
        <v>#N/A</v>
      </c>
      <c r="AT53" t="e">
        <v>#N/A</v>
      </c>
      <c r="AU53" t="e">
        <v>#N/A</v>
      </c>
      <c r="AX53" t="e">
        <v>#N/A</v>
      </c>
      <c r="AY53" t="e">
        <v>#N/A</v>
      </c>
      <c r="BB53" t="e">
        <v>#N/A</v>
      </c>
      <c r="BC53" t="e">
        <v>#N/A</v>
      </c>
      <c r="BF53" t="e">
        <v>#N/A</v>
      </c>
      <c r="BG53" t="e">
        <v>#N/A</v>
      </c>
      <c r="BJ53" t="e">
        <v>#N/A</v>
      </c>
      <c r="BK53" t="e">
        <v>#N/A</v>
      </c>
      <c r="BN53" t="e">
        <v>#N/A</v>
      </c>
      <c r="BO53" t="e">
        <v>#N/A</v>
      </c>
      <c r="BR53" t="e">
        <v>#N/A</v>
      </c>
      <c r="BS53" t="e">
        <v>#N/A</v>
      </c>
      <c r="BV53" t="e">
        <v>#N/A</v>
      </c>
      <c r="BW53" t="e">
        <v>#N/A</v>
      </c>
      <c r="BZ53">
        <v>45883</v>
      </c>
      <c r="CA53">
        <v>0</v>
      </c>
      <c r="CB53" t="e">
        <v>#DIV/0!</v>
      </c>
      <c r="CD53" t="e">
        <v>#DIV/0!</v>
      </c>
      <c r="CE53" t="e">
        <v>#DIV/0!</v>
      </c>
      <c r="CH53" t="e">
        <v>#N/A</v>
      </c>
      <c r="CI53" t="e">
        <v>#N/A</v>
      </c>
      <c r="CL53" t="e">
        <v>#N/A</v>
      </c>
      <c r="CM53" t="e">
        <v>#N/A</v>
      </c>
      <c r="CP53" t="e">
        <v>#N/A</v>
      </c>
      <c r="CQ53" t="e">
        <v>#N/A</v>
      </c>
    </row>
    <row r="54" spans="1:95">
      <c r="A54" s="231">
        <v>46100</v>
      </c>
      <c r="B54" s="232">
        <v>1</v>
      </c>
      <c r="C54" t="e">
        <v>#VALUE!</v>
      </c>
      <c r="D54" t="s">
        <v>427</v>
      </c>
      <c r="E54">
        <v>160</v>
      </c>
      <c r="F54">
        <v>126.27659101663002</v>
      </c>
      <c r="G54">
        <v>0</v>
      </c>
      <c r="H54">
        <v>0</v>
      </c>
      <c r="I54" t="s">
        <v>427</v>
      </c>
      <c r="J54">
        <v>0</v>
      </c>
      <c r="K54">
        <v>0.86002345141250003</v>
      </c>
      <c r="L54">
        <v>302.22893842085375</v>
      </c>
      <c r="M54">
        <v>137.60375222600001</v>
      </c>
      <c r="N54">
        <v>529.40000000000009</v>
      </c>
      <c r="O54">
        <v>529.40000000000009</v>
      </c>
      <c r="P54">
        <v>70.000000000000057</v>
      </c>
      <c r="Q54">
        <v>0</v>
      </c>
      <c r="S54">
        <v>38.700000000000003</v>
      </c>
      <c r="T54" t="s">
        <v>123</v>
      </c>
      <c r="U54">
        <v>498.1</v>
      </c>
      <c r="V54">
        <v>15.895179000000001</v>
      </c>
      <c r="W54">
        <v>0.13590378045000001</v>
      </c>
      <c r="X54" t="s">
        <v>125</v>
      </c>
      <c r="Y54">
        <v>25</v>
      </c>
      <c r="Z54">
        <v>89.074400000000011</v>
      </c>
      <c r="AA54">
        <v>0.78474546400000011</v>
      </c>
      <c r="AB54" t="s">
        <v>129</v>
      </c>
      <c r="AC54">
        <v>20</v>
      </c>
      <c r="AD54">
        <v>93.550932000000003</v>
      </c>
      <c r="AE54">
        <v>1.01128557492</v>
      </c>
      <c r="AF54" t="s">
        <v>255</v>
      </c>
      <c r="AG54">
        <v>10</v>
      </c>
      <c r="AH54">
        <v>86.130134999999996</v>
      </c>
      <c r="AI54">
        <v>0.61755306794999998</v>
      </c>
      <c r="AJ54" t="s">
        <v>128</v>
      </c>
      <c r="AK54">
        <v>15</v>
      </c>
      <c r="AL54">
        <v>99.93</v>
      </c>
      <c r="AM54">
        <v>1.1881677000000002</v>
      </c>
      <c r="AP54" t="e">
        <v>#N/A</v>
      </c>
      <c r="AQ54" t="e">
        <v>#N/A</v>
      </c>
      <c r="AT54" t="e">
        <v>#N/A</v>
      </c>
      <c r="AU54" t="e">
        <v>#N/A</v>
      </c>
      <c r="AX54" t="e">
        <v>#N/A</v>
      </c>
      <c r="AY54" t="e">
        <v>#N/A</v>
      </c>
      <c r="BB54" t="e">
        <v>#N/A</v>
      </c>
      <c r="BC54" t="e">
        <v>#N/A</v>
      </c>
      <c r="BF54" t="e">
        <v>#N/A</v>
      </c>
      <c r="BG54" t="e">
        <v>#N/A</v>
      </c>
      <c r="BJ54" t="e">
        <v>#N/A</v>
      </c>
      <c r="BK54" t="e">
        <v>#N/A</v>
      </c>
      <c r="BN54" t="e">
        <v>#N/A</v>
      </c>
      <c r="BO54" t="e">
        <v>#N/A</v>
      </c>
      <c r="BR54" t="e">
        <v>#N/A</v>
      </c>
      <c r="BS54" t="e">
        <v>#N/A</v>
      </c>
      <c r="BV54" t="e">
        <v>#N/A</v>
      </c>
      <c r="BW54" t="e">
        <v>#N/A</v>
      </c>
      <c r="BZ54">
        <v>45882</v>
      </c>
      <c r="CA54">
        <v>-1</v>
      </c>
      <c r="CB54" t="e">
        <v>#DIV/0!</v>
      </c>
      <c r="CD54" t="e">
        <v>#DIV/0!</v>
      </c>
      <c r="CE54" t="e">
        <v>#DIV/0!</v>
      </c>
      <c r="CH54" t="e">
        <v>#N/A</v>
      </c>
      <c r="CI54" t="e">
        <v>#N/A</v>
      </c>
      <c r="CL54" t="e">
        <v>#N/A</v>
      </c>
      <c r="CM54" t="e">
        <v>#N/A</v>
      </c>
      <c r="CP54" t="e">
        <v>#N/A</v>
      </c>
      <c r="CQ54" t="e">
        <v>#N/A</v>
      </c>
    </row>
    <row r="55" spans="1:95">
      <c r="A55" s="231">
        <v>46101</v>
      </c>
      <c r="B55" s="232">
        <v>1</v>
      </c>
      <c r="C55" t="e">
        <v>#VALUE!</v>
      </c>
      <c r="D55" t="s">
        <v>427</v>
      </c>
      <c r="E55">
        <v>160</v>
      </c>
      <c r="F55">
        <v>137.51172028588002</v>
      </c>
      <c r="G55">
        <v>0</v>
      </c>
      <c r="H55">
        <v>0</v>
      </c>
      <c r="I55" t="s">
        <v>427</v>
      </c>
      <c r="J55">
        <v>0</v>
      </c>
      <c r="K55">
        <v>0.91475197685000009</v>
      </c>
      <c r="L55">
        <v>287.04700394689633</v>
      </c>
      <c r="M55">
        <v>146.36031629600001</v>
      </c>
      <c r="N55">
        <v>557.4</v>
      </c>
      <c r="O55">
        <v>557.4</v>
      </c>
      <c r="P55">
        <v>75</v>
      </c>
      <c r="Q55">
        <v>0</v>
      </c>
      <c r="S55">
        <v>32.1</v>
      </c>
      <c r="T55" t="s">
        <v>123</v>
      </c>
      <c r="U55">
        <v>514.5</v>
      </c>
      <c r="V55">
        <v>15.895179000000001</v>
      </c>
      <c r="W55">
        <v>0.13590378045000001</v>
      </c>
      <c r="X55" t="s">
        <v>125</v>
      </c>
      <c r="Y55">
        <v>25</v>
      </c>
      <c r="Z55">
        <v>89.074400000000011</v>
      </c>
      <c r="AA55">
        <v>0.78474546400000011</v>
      </c>
      <c r="AB55" t="s">
        <v>129</v>
      </c>
      <c r="AC55">
        <v>40</v>
      </c>
      <c r="AD55">
        <v>93.550932000000003</v>
      </c>
      <c r="AE55">
        <v>1.01128557492</v>
      </c>
      <c r="AF55" t="s">
        <v>128</v>
      </c>
      <c r="AG55">
        <v>10</v>
      </c>
      <c r="AH55">
        <v>99.93</v>
      </c>
      <c r="AI55">
        <v>1.1881677000000002</v>
      </c>
      <c r="AL55" t="e">
        <v>#N/A</v>
      </c>
      <c r="AM55" t="e">
        <v>#N/A</v>
      </c>
      <c r="AP55" t="e">
        <v>#N/A</v>
      </c>
      <c r="AQ55" t="e">
        <v>#N/A</v>
      </c>
      <c r="AT55" t="e">
        <v>#N/A</v>
      </c>
      <c r="AU55" t="e">
        <v>#N/A</v>
      </c>
      <c r="AX55" t="e">
        <v>#N/A</v>
      </c>
      <c r="AY55" t="e">
        <v>#N/A</v>
      </c>
      <c r="BB55" t="e">
        <v>#N/A</v>
      </c>
      <c r="BC55" t="e">
        <v>#N/A</v>
      </c>
      <c r="BF55" t="e">
        <v>#N/A</v>
      </c>
      <c r="BG55" t="e">
        <v>#N/A</v>
      </c>
      <c r="BJ55" t="e">
        <v>#N/A</v>
      </c>
      <c r="BK55" t="e">
        <v>#N/A</v>
      </c>
      <c r="BN55" t="e">
        <v>#N/A</v>
      </c>
      <c r="BO55" t="e">
        <v>#N/A</v>
      </c>
      <c r="BR55" t="e">
        <v>#N/A</v>
      </c>
      <c r="BS55" t="e">
        <v>#N/A</v>
      </c>
      <c r="BV55" t="e">
        <v>#N/A</v>
      </c>
      <c r="BW55" t="e">
        <v>#N/A</v>
      </c>
      <c r="BZ55">
        <v>45883</v>
      </c>
      <c r="CA55">
        <v>1</v>
      </c>
      <c r="CB55" t="e">
        <v>#DIV/0!</v>
      </c>
      <c r="CD55" t="e">
        <v>#DIV/0!</v>
      </c>
      <c r="CE55" t="e">
        <v>#DIV/0!</v>
      </c>
      <c r="CH55" t="e">
        <v>#N/A</v>
      </c>
      <c r="CI55" t="e">
        <v>#N/A</v>
      </c>
      <c r="CL55" t="e">
        <v>#N/A</v>
      </c>
      <c r="CM55" t="e">
        <v>#N/A</v>
      </c>
      <c r="CP55" t="e">
        <v>#N/A</v>
      </c>
      <c r="CQ55" t="e">
        <v>#N/A</v>
      </c>
    </row>
    <row r="56" spans="1:95">
      <c r="A56" s="231">
        <v>46104</v>
      </c>
      <c r="B56" s="232">
        <v>3</v>
      </c>
      <c r="C56" t="e">
        <v>#VALUE!</v>
      </c>
      <c r="D56" t="s">
        <v>427</v>
      </c>
      <c r="E56">
        <v>160</v>
      </c>
      <c r="F56">
        <v>124.39170440006501</v>
      </c>
      <c r="G56">
        <v>0</v>
      </c>
      <c r="H56">
        <v>0</v>
      </c>
      <c r="I56" t="s">
        <v>427</v>
      </c>
      <c r="J56">
        <v>0</v>
      </c>
      <c r="K56">
        <v>0.85869859364375001</v>
      </c>
      <c r="L56">
        <v>265.47204247552679</v>
      </c>
      <c r="M56">
        <v>137.391774983</v>
      </c>
      <c r="N56">
        <v>602.70000000000005</v>
      </c>
      <c r="O56">
        <v>602.70000000000005</v>
      </c>
      <c r="P56">
        <v>55</v>
      </c>
      <c r="Q56">
        <v>0</v>
      </c>
      <c r="S56">
        <v>81.8</v>
      </c>
      <c r="T56" t="s">
        <v>123</v>
      </c>
      <c r="U56">
        <v>629.5</v>
      </c>
      <c r="V56">
        <v>15.895179000000001</v>
      </c>
      <c r="W56">
        <v>0.13590378045000001</v>
      </c>
      <c r="X56" t="s">
        <v>125</v>
      </c>
      <c r="Y56">
        <v>25</v>
      </c>
      <c r="Z56">
        <v>89.074400000000011</v>
      </c>
      <c r="AA56">
        <v>0.78474546400000011</v>
      </c>
      <c r="AB56" t="s">
        <v>129</v>
      </c>
      <c r="AC56">
        <v>30</v>
      </c>
      <c r="AD56">
        <v>93.550932000000003</v>
      </c>
      <c r="AE56">
        <v>1.01128557492</v>
      </c>
      <c r="AH56" t="e">
        <v>#N/A</v>
      </c>
      <c r="AI56" t="e">
        <v>#N/A</v>
      </c>
      <c r="AL56" t="e">
        <v>#N/A</v>
      </c>
      <c r="AM56" t="e">
        <v>#N/A</v>
      </c>
      <c r="AP56" t="e">
        <v>#N/A</v>
      </c>
      <c r="AQ56" t="e">
        <v>#N/A</v>
      </c>
      <c r="AT56" t="e">
        <v>#N/A</v>
      </c>
      <c r="AU56" t="e">
        <v>#N/A</v>
      </c>
      <c r="AX56" t="e">
        <v>#N/A</v>
      </c>
      <c r="AY56" t="e">
        <v>#N/A</v>
      </c>
      <c r="BB56" t="e">
        <v>#N/A</v>
      </c>
      <c r="BC56" t="e">
        <v>#N/A</v>
      </c>
      <c r="BF56" t="e">
        <v>#N/A</v>
      </c>
      <c r="BG56" t="e">
        <v>#N/A</v>
      </c>
      <c r="BJ56" t="e">
        <v>#N/A</v>
      </c>
      <c r="BK56" t="e">
        <v>#N/A</v>
      </c>
      <c r="BN56" t="e">
        <v>#N/A</v>
      </c>
      <c r="BO56" t="e">
        <v>#N/A</v>
      </c>
      <c r="BR56" t="e">
        <v>#N/A</v>
      </c>
      <c r="BS56" t="e">
        <v>#N/A</v>
      </c>
      <c r="BV56" t="e">
        <v>#N/A</v>
      </c>
      <c r="BW56" t="e">
        <v>#N/A</v>
      </c>
      <c r="BZ56">
        <v>45883</v>
      </c>
      <c r="CA56">
        <v>0</v>
      </c>
      <c r="CB56" t="e">
        <v>#DIV/0!</v>
      </c>
      <c r="CD56" t="e">
        <v>#DIV/0!</v>
      </c>
      <c r="CE56" t="e">
        <v>#DIV/0!</v>
      </c>
      <c r="CH56" t="e">
        <v>#N/A</v>
      </c>
      <c r="CI56" t="e">
        <v>#N/A</v>
      </c>
      <c r="CL56" t="e">
        <v>#N/A</v>
      </c>
      <c r="CM56" t="e">
        <v>#N/A</v>
      </c>
      <c r="CP56" t="e">
        <v>#N/A</v>
      </c>
      <c r="CQ56" t="e">
        <v>#N/A</v>
      </c>
    </row>
    <row r="57" spans="1:95">
      <c r="A57" s="231">
        <v>46105</v>
      </c>
      <c r="B57" s="232">
        <v>1</v>
      </c>
      <c r="C57" t="e">
        <v>#VALUE!</v>
      </c>
      <c r="D57" t="s">
        <v>427</v>
      </c>
      <c r="E57">
        <v>160</v>
      </c>
      <c r="F57">
        <v>129.68191058470001</v>
      </c>
      <c r="G57">
        <v>0</v>
      </c>
      <c r="H57">
        <v>0</v>
      </c>
      <c r="I57" t="s">
        <v>427</v>
      </c>
      <c r="J57">
        <v>0</v>
      </c>
      <c r="K57">
        <v>0.85589289762499998</v>
      </c>
      <c r="L57">
        <v>313.72549019607845</v>
      </c>
      <c r="M57">
        <v>136.94286362</v>
      </c>
      <c r="N57">
        <v>510</v>
      </c>
      <c r="O57">
        <v>510</v>
      </c>
      <c r="P57">
        <v>72</v>
      </c>
      <c r="Q57">
        <v>0</v>
      </c>
      <c r="S57">
        <v>59.1</v>
      </c>
      <c r="T57" t="s">
        <v>123</v>
      </c>
      <c r="U57">
        <v>497.1</v>
      </c>
      <c r="V57">
        <v>15.895179000000001</v>
      </c>
      <c r="W57">
        <v>0.13590378045000001</v>
      </c>
      <c r="X57" t="s">
        <v>125</v>
      </c>
      <c r="Y57">
        <v>25</v>
      </c>
      <c r="Z57">
        <v>89.074400000000011</v>
      </c>
      <c r="AA57">
        <v>0.78474546400000011</v>
      </c>
      <c r="AB57" t="s">
        <v>129</v>
      </c>
      <c r="AC57">
        <v>30</v>
      </c>
      <c r="AD57">
        <v>93.550932000000003</v>
      </c>
      <c r="AE57">
        <v>1.01128557492</v>
      </c>
      <c r="AF57" t="s">
        <v>128</v>
      </c>
      <c r="AG57">
        <v>17</v>
      </c>
      <c r="AH57">
        <v>99.93</v>
      </c>
      <c r="AI57">
        <v>1.1881677000000002</v>
      </c>
      <c r="AL57" t="e">
        <v>#N/A</v>
      </c>
      <c r="AM57" t="e">
        <v>#N/A</v>
      </c>
      <c r="AP57" t="e">
        <v>#N/A</v>
      </c>
      <c r="AQ57" t="e">
        <v>#N/A</v>
      </c>
      <c r="AT57" t="e">
        <v>#N/A</v>
      </c>
      <c r="AU57" t="e">
        <v>#N/A</v>
      </c>
      <c r="AX57" t="e">
        <v>#N/A</v>
      </c>
      <c r="AY57" t="e">
        <v>#N/A</v>
      </c>
      <c r="BB57" t="e">
        <v>#N/A</v>
      </c>
      <c r="BC57" t="e">
        <v>#N/A</v>
      </c>
      <c r="BF57" t="e">
        <v>#N/A</v>
      </c>
      <c r="BG57" t="e">
        <v>#N/A</v>
      </c>
      <c r="BJ57" t="e">
        <v>#N/A</v>
      </c>
      <c r="BK57" t="e">
        <v>#N/A</v>
      </c>
      <c r="BN57" t="e">
        <v>#N/A</v>
      </c>
      <c r="BO57" t="e">
        <v>#N/A</v>
      </c>
      <c r="BR57" t="e">
        <v>#N/A</v>
      </c>
      <c r="BS57" t="e">
        <v>#N/A</v>
      </c>
      <c r="BV57" t="e">
        <v>#N/A</v>
      </c>
      <c r="BW57" t="e">
        <v>#N/A</v>
      </c>
      <c r="BZ57">
        <v>45882</v>
      </c>
      <c r="CA57">
        <v>-1</v>
      </c>
      <c r="CB57" t="e">
        <v>#DIV/0!</v>
      </c>
      <c r="CD57" t="e">
        <v>#DIV/0!</v>
      </c>
      <c r="CE57" t="e">
        <v>#DIV/0!</v>
      </c>
      <c r="CH57" t="e">
        <v>#N/A</v>
      </c>
      <c r="CI57" t="e">
        <v>#N/A</v>
      </c>
      <c r="CL57" t="e">
        <v>#N/A</v>
      </c>
      <c r="CM57" t="e">
        <v>#N/A</v>
      </c>
      <c r="CP57" t="e">
        <v>#N/A</v>
      </c>
      <c r="CQ57" t="e">
        <v>#N/A</v>
      </c>
    </row>
    <row r="58" spans="1:95">
      <c r="A58" s="231">
        <v>46106</v>
      </c>
      <c r="B58" s="232">
        <v>1</v>
      </c>
      <c r="C58" t="e">
        <v>#VALUE!</v>
      </c>
      <c r="D58" t="s">
        <v>427</v>
      </c>
      <c r="E58">
        <v>160</v>
      </c>
      <c r="F58">
        <v>126.91306870511502</v>
      </c>
      <c r="G58">
        <v>0</v>
      </c>
      <c r="H58">
        <v>0</v>
      </c>
      <c r="I58" t="s">
        <v>427</v>
      </c>
      <c r="J58">
        <v>0</v>
      </c>
      <c r="K58">
        <v>0.82507739658125012</v>
      </c>
      <c r="L58">
        <v>363.05877013841615</v>
      </c>
      <c r="M58">
        <v>132.01238345300001</v>
      </c>
      <c r="N58">
        <v>440.7</v>
      </c>
      <c r="O58">
        <v>440.7</v>
      </c>
      <c r="P58">
        <v>80</v>
      </c>
      <c r="Q58">
        <v>0</v>
      </c>
      <c r="S58">
        <v>27.6</v>
      </c>
      <c r="T58" t="s">
        <v>123</v>
      </c>
      <c r="U58">
        <v>388.3</v>
      </c>
      <c r="V58">
        <v>15.895179000000001</v>
      </c>
      <c r="W58">
        <v>0.13590378045000001</v>
      </c>
      <c r="X58" t="s">
        <v>129</v>
      </c>
      <c r="Y58">
        <v>40</v>
      </c>
      <c r="Z58">
        <v>93.550932000000003</v>
      </c>
      <c r="AA58">
        <v>1.01128557492</v>
      </c>
      <c r="AB58" t="s">
        <v>125</v>
      </c>
      <c r="AC58">
        <v>25</v>
      </c>
      <c r="AD58">
        <v>89.074400000000011</v>
      </c>
      <c r="AE58">
        <v>0.78474546400000011</v>
      </c>
      <c r="AF58" t="s">
        <v>128</v>
      </c>
      <c r="AG58">
        <v>15</v>
      </c>
      <c r="AH58">
        <v>99.93</v>
      </c>
      <c r="AI58">
        <v>1.1881677000000002</v>
      </c>
      <c r="AL58" t="e">
        <v>#N/A</v>
      </c>
      <c r="AM58" t="e">
        <v>#N/A</v>
      </c>
      <c r="AP58" t="e">
        <v>#N/A</v>
      </c>
      <c r="AQ58" t="e">
        <v>#N/A</v>
      </c>
      <c r="AT58" t="e">
        <v>#N/A</v>
      </c>
      <c r="AU58" t="e">
        <v>#N/A</v>
      </c>
      <c r="AX58" t="e">
        <v>#N/A</v>
      </c>
      <c r="AY58" t="e">
        <v>#N/A</v>
      </c>
      <c r="BB58" t="e">
        <v>#N/A</v>
      </c>
      <c r="BC58" t="e">
        <v>#N/A</v>
      </c>
      <c r="BF58" t="e">
        <v>#N/A</v>
      </c>
      <c r="BG58" t="e">
        <v>#N/A</v>
      </c>
      <c r="BJ58" t="e">
        <v>#N/A</v>
      </c>
      <c r="BK58" t="e">
        <v>#N/A</v>
      </c>
      <c r="BN58" t="e">
        <v>#N/A</v>
      </c>
      <c r="BO58" t="e">
        <v>#N/A</v>
      </c>
      <c r="BR58" t="e">
        <v>#N/A</v>
      </c>
      <c r="BS58" t="e">
        <v>#N/A</v>
      </c>
      <c r="BV58" t="e">
        <v>#N/A</v>
      </c>
      <c r="BW58" t="e">
        <v>#N/A</v>
      </c>
      <c r="BZ58">
        <v>45883</v>
      </c>
      <c r="CA58">
        <v>1</v>
      </c>
      <c r="CB58" t="e">
        <v>#DIV/0!</v>
      </c>
      <c r="CD58" t="e">
        <v>#DIV/0!</v>
      </c>
      <c r="CE58" t="e">
        <v>#DIV/0!</v>
      </c>
      <c r="CH58" t="e">
        <v>#N/A</v>
      </c>
      <c r="CI58" t="e">
        <v>#N/A</v>
      </c>
      <c r="CL58" t="e">
        <v>#N/A</v>
      </c>
      <c r="CM58" t="e">
        <v>#N/A</v>
      </c>
      <c r="CP58" t="e">
        <v>#N/A</v>
      </c>
      <c r="CQ58" t="e">
        <v>#N/A</v>
      </c>
    </row>
    <row r="59" spans="1:95">
      <c r="A59" s="231">
        <v>46107</v>
      </c>
      <c r="B59" s="232">
        <v>1</v>
      </c>
      <c r="C59" t="e">
        <v>#VALUE!</v>
      </c>
      <c r="D59" t="s">
        <v>427</v>
      </c>
      <c r="E59">
        <v>160</v>
      </c>
      <c r="F59">
        <v>127.29014151232001</v>
      </c>
      <c r="G59">
        <v>0</v>
      </c>
      <c r="H59">
        <v>0</v>
      </c>
      <c r="I59" t="s">
        <v>427</v>
      </c>
      <c r="J59">
        <v>0</v>
      </c>
      <c r="K59">
        <v>0.85548788539999998</v>
      </c>
      <c r="L59">
        <v>292.71862422246619</v>
      </c>
      <c r="M59">
        <v>136.878061664</v>
      </c>
      <c r="N59">
        <v>546.6</v>
      </c>
      <c r="O59">
        <v>546.6</v>
      </c>
      <c r="P59">
        <v>65</v>
      </c>
      <c r="Q59">
        <v>0</v>
      </c>
      <c r="S59">
        <v>49.6</v>
      </c>
      <c r="T59" t="s">
        <v>123</v>
      </c>
      <c r="U59">
        <v>531.20000000000005</v>
      </c>
      <c r="V59">
        <v>15.895179000000001</v>
      </c>
      <c r="W59">
        <v>0.13590378045000001</v>
      </c>
      <c r="X59" t="s">
        <v>125</v>
      </c>
      <c r="Y59">
        <v>25</v>
      </c>
      <c r="Z59">
        <v>89.074400000000011</v>
      </c>
      <c r="AA59">
        <v>0.78474546400000011</v>
      </c>
      <c r="AB59" t="s">
        <v>129</v>
      </c>
      <c r="AC59">
        <v>30</v>
      </c>
      <c r="AD59">
        <v>93.550932000000003</v>
      </c>
      <c r="AE59">
        <v>1.01128557492</v>
      </c>
      <c r="AF59" t="s">
        <v>128</v>
      </c>
      <c r="AG59">
        <v>10</v>
      </c>
      <c r="AH59">
        <v>99.93</v>
      </c>
      <c r="AI59">
        <v>1.1881677000000002</v>
      </c>
      <c r="AL59" t="e">
        <v>#N/A</v>
      </c>
      <c r="AM59" t="e">
        <v>#N/A</v>
      </c>
      <c r="AP59" t="e">
        <v>#N/A</v>
      </c>
      <c r="AQ59" t="e">
        <v>#N/A</v>
      </c>
      <c r="AT59" t="e">
        <v>#N/A</v>
      </c>
      <c r="AU59" t="e">
        <v>#N/A</v>
      </c>
      <c r="AX59" t="e">
        <v>#N/A</v>
      </c>
      <c r="AY59" t="e">
        <v>#N/A</v>
      </c>
      <c r="BB59" t="e">
        <v>#N/A</v>
      </c>
      <c r="BC59" t="e">
        <v>#N/A</v>
      </c>
      <c r="BF59" t="e">
        <v>#N/A</v>
      </c>
      <c r="BG59" t="e">
        <v>#N/A</v>
      </c>
      <c r="BJ59" t="e">
        <v>#N/A</v>
      </c>
      <c r="BK59" t="e">
        <v>#N/A</v>
      </c>
      <c r="BN59" t="e">
        <v>#N/A</v>
      </c>
      <c r="BO59" t="e">
        <v>#N/A</v>
      </c>
      <c r="BR59" t="e">
        <v>#N/A</v>
      </c>
      <c r="BS59" t="e">
        <v>#N/A</v>
      </c>
      <c r="BV59" t="e">
        <v>#N/A</v>
      </c>
      <c r="BW59" t="e">
        <v>#N/A</v>
      </c>
      <c r="BZ59">
        <v>45882</v>
      </c>
      <c r="CA59">
        <v>-1</v>
      </c>
      <c r="CB59" t="e">
        <v>#DIV/0!</v>
      </c>
      <c r="CD59" t="e">
        <v>#DIV/0!</v>
      </c>
      <c r="CE59" t="e">
        <v>#DIV/0!</v>
      </c>
      <c r="CH59" t="e">
        <v>#N/A</v>
      </c>
      <c r="CI59" t="e">
        <v>#N/A</v>
      </c>
      <c r="CL59" t="e">
        <v>#N/A</v>
      </c>
      <c r="CM59" t="e">
        <v>#N/A</v>
      </c>
      <c r="CP59" t="e">
        <v>#N/A</v>
      </c>
      <c r="CQ59" t="e">
        <v>#N/A</v>
      </c>
    </row>
    <row r="60" spans="1:95">
      <c r="A60" s="231">
        <v>46108</v>
      </c>
      <c r="B60" s="232">
        <v>1</v>
      </c>
      <c r="C60" t="e">
        <v>#VALUE!</v>
      </c>
      <c r="D60" t="s">
        <v>427</v>
      </c>
      <c r="E60">
        <v>160</v>
      </c>
      <c r="F60">
        <v>124.76187357472</v>
      </c>
      <c r="G60">
        <v>0</v>
      </c>
      <c r="H60">
        <v>0</v>
      </c>
      <c r="I60" t="s">
        <v>427</v>
      </c>
      <c r="J60">
        <v>0</v>
      </c>
      <c r="K60">
        <v>0.83049440539999997</v>
      </c>
      <c r="L60">
        <v>335.71128829206884</v>
      </c>
      <c r="M60">
        <v>132.879104864</v>
      </c>
      <c r="N60">
        <v>476.59999999999997</v>
      </c>
      <c r="O60">
        <v>476.59999999999997</v>
      </c>
      <c r="P60">
        <v>75</v>
      </c>
      <c r="Q60">
        <v>0</v>
      </c>
      <c r="S60">
        <v>29.8</v>
      </c>
      <c r="T60" t="s">
        <v>123</v>
      </c>
      <c r="U60">
        <v>431.4</v>
      </c>
      <c r="V60">
        <v>15.895179000000001</v>
      </c>
      <c r="W60">
        <v>0.13590378045000001</v>
      </c>
      <c r="X60" t="s">
        <v>129</v>
      </c>
      <c r="Y60">
        <v>50</v>
      </c>
      <c r="Z60">
        <v>93.550932000000003</v>
      </c>
      <c r="AA60">
        <v>1.01128557492</v>
      </c>
      <c r="AB60" t="s">
        <v>125</v>
      </c>
      <c r="AC60">
        <v>25</v>
      </c>
      <c r="AD60">
        <v>89.074400000000011</v>
      </c>
      <c r="AE60">
        <v>0.78474546400000011</v>
      </c>
      <c r="AH60" t="e">
        <v>#N/A</v>
      </c>
      <c r="AI60" t="e">
        <v>#N/A</v>
      </c>
      <c r="AL60" t="e">
        <v>#N/A</v>
      </c>
      <c r="AM60" t="e">
        <v>#N/A</v>
      </c>
      <c r="AP60" t="e">
        <v>#N/A</v>
      </c>
      <c r="AQ60" t="e">
        <v>#N/A</v>
      </c>
      <c r="AT60" t="e">
        <v>#N/A</v>
      </c>
      <c r="AU60" t="e">
        <v>#N/A</v>
      </c>
      <c r="AX60" t="e">
        <v>#N/A</v>
      </c>
      <c r="AY60" t="e">
        <v>#N/A</v>
      </c>
      <c r="BB60" t="e">
        <v>#N/A</v>
      </c>
      <c r="BC60" t="e">
        <v>#N/A</v>
      </c>
      <c r="BF60" t="e">
        <v>#N/A</v>
      </c>
      <c r="BG60" t="e">
        <v>#N/A</v>
      </c>
      <c r="BJ60" t="e">
        <v>#N/A</v>
      </c>
      <c r="BK60" t="e">
        <v>#N/A</v>
      </c>
      <c r="BN60" t="e">
        <v>#N/A</v>
      </c>
      <c r="BO60" t="e">
        <v>#N/A</v>
      </c>
      <c r="BR60" t="e">
        <v>#N/A</v>
      </c>
      <c r="BS60" t="e">
        <v>#N/A</v>
      </c>
      <c r="BV60" t="e">
        <v>#N/A</v>
      </c>
      <c r="BW60" t="e">
        <v>#N/A</v>
      </c>
      <c r="BZ60">
        <v>45883</v>
      </c>
      <c r="CA60">
        <v>1</v>
      </c>
      <c r="CB60" t="e">
        <v>#DIV/0!</v>
      </c>
      <c r="CD60" t="e">
        <v>#DIV/0!</v>
      </c>
      <c r="CE60" t="e">
        <v>#DIV/0!</v>
      </c>
      <c r="CH60" t="e">
        <v>#N/A</v>
      </c>
      <c r="CI60" t="e">
        <v>#N/A</v>
      </c>
      <c r="CL60" t="e">
        <v>#N/A</v>
      </c>
      <c r="CM60" t="e">
        <v>#N/A</v>
      </c>
      <c r="CP60" t="e">
        <v>#N/A</v>
      </c>
      <c r="CQ60" t="e">
        <v>#N/A</v>
      </c>
    </row>
    <row r="61" spans="1:95">
      <c r="A61" s="231">
        <v>46111</v>
      </c>
      <c r="B61" s="232">
        <v>3</v>
      </c>
      <c r="C61" t="e">
        <v>#VALUE!</v>
      </c>
      <c r="D61" t="s">
        <v>427</v>
      </c>
      <c r="E61">
        <v>160</v>
      </c>
      <c r="F61">
        <v>121.08924253513</v>
      </c>
      <c r="G61">
        <v>0</v>
      </c>
      <c r="H61">
        <v>0</v>
      </c>
      <c r="I61" t="s">
        <v>427</v>
      </c>
      <c r="J61">
        <v>0</v>
      </c>
      <c r="K61">
        <v>0.83455779053750001</v>
      </c>
      <c r="L61">
        <v>276.62517289073304</v>
      </c>
      <c r="M61">
        <v>133.52924648600001</v>
      </c>
      <c r="N61">
        <v>578.4</v>
      </c>
      <c r="O61">
        <v>578.4</v>
      </c>
      <c r="P61">
        <v>55</v>
      </c>
      <c r="Q61">
        <v>0</v>
      </c>
      <c r="S61">
        <v>80.7</v>
      </c>
      <c r="T61" t="s">
        <v>123</v>
      </c>
      <c r="U61">
        <v>604.1</v>
      </c>
      <c r="V61">
        <v>15.895179000000001</v>
      </c>
      <c r="W61">
        <v>0.13590378045000001</v>
      </c>
      <c r="X61" t="s">
        <v>129</v>
      </c>
      <c r="Y61">
        <v>30</v>
      </c>
      <c r="Z61">
        <v>93.550932000000003</v>
      </c>
      <c r="AA61">
        <v>1.01128557492</v>
      </c>
      <c r="AB61" t="s">
        <v>125</v>
      </c>
      <c r="AC61">
        <v>25</v>
      </c>
      <c r="AD61">
        <v>89.074400000000011</v>
      </c>
      <c r="AE61">
        <v>0.78474546400000011</v>
      </c>
      <c r="AH61" t="e">
        <v>#N/A</v>
      </c>
      <c r="AI61" t="e">
        <v>#N/A</v>
      </c>
      <c r="AL61" t="e">
        <v>#N/A</v>
      </c>
      <c r="AM61" t="e">
        <v>#N/A</v>
      </c>
      <c r="AP61" t="e">
        <v>#N/A</v>
      </c>
      <c r="AQ61" t="e">
        <v>#N/A</v>
      </c>
      <c r="AT61" t="e">
        <v>#N/A</v>
      </c>
      <c r="AU61" t="e">
        <v>#N/A</v>
      </c>
      <c r="AX61" t="e">
        <v>#N/A</v>
      </c>
      <c r="AY61" t="e">
        <v>#N/A</v>
      </c>
      <c r="BB61" t="e">
        <v>#N/A</v>
      </c>
      <c r="BC61" t="e">
        <v>#N/A</v>
      </c>
      <c r="BF61" t="e">
        <v>#N/A</v>
      </c>
      <c r="BG61" t="e">
        <v>#N/A</v>
      </c>
      <c r="BJ61" t="e">
        <v>#N/A</v>
      </c>
      <c r="BK61" t="e">
        <v>#N/A</v>
      </c>
      <c r="BN61" t="e">
        <v>#N/A</v>
      </c>
      <c r="BO61" t="e">
        <v>#N/A</v>
      </c>
      <c r="BR61" t="e">
        <v>#N/A</v>
      </c>
      <c r="BS61" t="e">
        <v>#N/A</v>
      </c>
      <c r="BV61" t="e">
        <v>#N/A</v>
      </c>
      <c r="BW61" t="e">
        <v>#N/A</v>
      </c>
      <c r="BZ61">
        <v>45883</v>
      </c>
      <c r="CA61">
        <v>0</v>
      </c>
      <c r="CB61" t="e">
        <v>#DIV/0!</v>
      </c>
      <c r="CD61" t="e">
        <v>#DIV/0!</v>
      </c>
      <c r="CE61" t="e">
        <v>#DIV/0!</v>
      </c>
      <c r="CH61" t="e">
        <v>#N/A</v>
      </c>
      <c r="CI61" t="e">
        <v>#N/A</v>
      </c>
      <c r="CL61" t="e">
        <v>#N/A</v>
      </c>
      <c r="CM61" t="e">
        <v>#N/A</v>
      </c>
      <c r="CP61" t="e">
        <v>#N/A</v>
      </c>
      <c r="CQ61" t="e">
        <v>#N/A</v>
      </c>
    </row>
    <row r="62" spans="1:95">
      <c r="A62" s="231">
        <v>46112</v>
      </c>
      <c r="B62" s="232">
        <v>1</v>
      </c>
      <c r="C62" t="e">
        <v>#VALUE!</v>
      </c>
      <c r="D62" t="s">
        <v>427</v>
      </c>
      <c r="E62">
        <v>160</v>
      </c>
      <c r="F62">
        <v>126.51710444747501</v>
      </c>
      <c r="G62">
        <v>0</v>
      </c>
      <c r="H62">
        <v>0</v>
      </c>
      <c r="I62" t="s">
        <v>427</v>
      </c>
      <c r="J62">
        <v>0</v>
      </c>
      <c r="K62">
        <v>0.83438197803125003</v>
      </c>
      <c r="L62">
        <v>335.78174186778597</v>
      </c>
      <c r="M62">
        <v>133.50111648500001</v>
      </c>
      <c r="N62">
        <v>476.5</v>
      </c>
      <c r="O62">
        <v>476.5</v>
      </c>
      <c r="P62">
        <v>75</v>
      </c>
      <c r="Q62">
        <v>0</v>
      </c>
      <c r="S62">
        <v>42.7</v>
      </c>
      <c r="T62" t="s">
        <v>123</v>
      </c>
      <c r="U62">
        <v>444.2</v>
      </c>
      <c r="V62">
        <v>15.895179000000001</v>
      </c>
      <c r="W62">
        <v>0.13590378045000001</v>
      </c>
      <c r="X62" t="s">
        <v>129</v>
      </c>
      <c r="Y62">
        <v>40</v>
      </c>
      <c r="Z62">
        <v>93.550932000000003</v>
      </c>
      <c r="AA62">
        <v>1.01128557492</v>
      </c>
      <c r="AB62" t="s">
        <v>125</v>
      </c>
      <c r="AC62">
        <v>25</v>
      </c>
      <c r="AD62">
        <v>89.074400000000011</v>
      </c>
      <c r="AE62">
        <v>0.78474546400000011</v>
      </c>
      <c r="AF62" t="s">
        <v>128</v>
      </c>
      <c r="AG62">
        <v>10</v>
      </c>
      <c r="AH62">
        <v>99.93</v>
      </c>
      <c r="AI62">
        <v>1.1881677000000002</v>
      </c>
      <c r="AL62" t="e">
        <v>#N/A</v>
      </c>
      <c r="AM62" t="e">
        <v>#N/A</v>
      </c>
      <c r="AP62" t="e">
        <v>#N/A</v>
      </c>
      <c r="AQ62" t="e">
        <v>#N/A</v>
      </c>
      <c r="AT62" t="e">
        <v>#N/A</v>
      </c>
      <c r="AU62" t="e">
        <v>#N/A</v>
      </c>
      <c r="AX62" t="e">
        <v>#N/A</v>
      </c>
      <c r="AY62" t="e">
        <v>#N/A</v>
      </c>
      <c r="BB62" t="e">
        <v>#N/A</v>
      </c>
      <c r="BC62" t="e">
        <v>#N/A</v>
      </c>
      <c r="BF62" t="e">
        <v>#N/A</v>
      </c>
      <c r="BG62" t="e">
        <v>#N/A</v>
      </c>
      <c r="BJ62" t="e">
        <v>#N/A</v>
      </c>
      <c r="BK62" t="e">
        <v>#N/A</v>
      </c>
      <c r="BN62" t="e">
        <v>#N/A</v>
      </c>
      <c r="BO62" t="e">
        <v>#N/A</v>
      </c>
      <c r="BR62" t="e">
        <v>#N/A</v>
      </c>
      <c r="BS62" t="e">
        <v>#N/A</v>
      </c>
      <c r="BV62" t="e">
        <v>#N/A</v>
      </c>
      <c r="BW62" t="e">
        <v>#N/A</v>
      </c>
      <c r="BZ62">
        <v>45882</v>
      </c>
      <c r="CA62">
        <v>-1</v>
      </c>
      <c r="CB62" t="e">
        <v>#DIV/0!</v>
      </c>
      <c r="CD62" t="e">
        <v>#DIV/0!</v>
      </c>
      <c r="CE62" t="e">
        <v>#DIV/0!</v>
      </c>
      <c r="CH62" t="e">
        <v>#N/A</v>
      </c>
      <c r="CI62" t="e">
        <v>#N/A</v>
      </c>
      <c r="CL62" t="e">
        <v>#N/A</v>
      </c>
      <c r="CM62" t="e">
        <v>#N/A</v>
      </c>
      <c r="CP62" t="e">
        <v>#N/A</v>
      </c>
      <c r="CQ62" t="e">
        <v>#N/A</v>
      </c>
    </row>
    <row r="63" spans="1:95">
      <c r="A63" s="231">
        <v>46113</v>
      </c>
      <c r="B63" s="232">
        <v>1</v>
      </c>
      <c r="C63" t="e">
        <v>#VALUE!</v>
      </c>
      <c r="D63" t="s">
        <v>427</v>
      </c>
      <c r="E63">
        <v>160</v>
      </c>
      <c r="F63">
        <v>125.76986246561501</v>
      </c>
      <c r="G63">
        <v>0</v>
      </c>
      <c r="H63">
        <v>0</v>
      </c>
      <c r="I63" t="s">
        <v>427</v>
      </c>
      <c r="J63">
        <v>0</v>
      </c>
      <c r="K63">
        <v>0.83217567745625021</v>
      </c>
      <c r="L63">
        <v>322.12603180994563</v>
      </c>
      <c r="M63">
        <v>133.14810839300003</v>
      </c>
      <c r="N63">
        <v>496.7</v>
      </c>
      <c r="O63">
        <v>496.7</v>
      </c>
      <c r="P63">
        <v>70</v>
      </c>
      <c r="Q63">
        <v>0</v>
      </c>
      <c r="S63">
        <v>39.799999999999997</v>
      </c>
      <c r="T63" t="s">
        <v>123</v>
      </c>
      <c r="U63">
        <v>466.5</v>
      </c>
      <c r="V63">
        <v>15.895179000000001</v>
      </c>
      <c r="W63">
        <v>0.13590378045000001</v>
      </c>
      <c r="X63" t="s">
        <v>129</v>
      </c>
      <c r="Y63">
        <v>30</v>
      </c>
      <c r="Z63">
        <v>93.550932000000003</v>
      </c>
      <c r="AA63">
        <v>1.01128557492</v>
      </c>
      <c r="AB63" t="s">
        <v>125</v>
      </c>
      <c r="AC63">
        <v>25</v>
      </c>
      <c r="AD63">
        <v>89.074400000000011</v>
      </c>
      <c r="AE63">
        <v>0.78474546400000011</v>
      </c>
      <c r="AF63" t="s">
        <v>128</v>
      </c>
      <c r="AG63">
        <v>15</v>
      </c>
      <c r="AH63">
        <v>99.93</v>
      </c>
      <c r="AI63">
        <v>1.1881677000000002</v>
      </c>
      <c r="AL63" t="e">
        <v>#N/A</v>
      </c>
      <c r="AM63" t="e">
        <v>#N/A</v>
      </c>
      <c r="AP63" t="e">
        <v>#N/A</v>
      </c>
      <c r="AQ63" t="e">
        <v>#N/A</v>
      </c>
      <c r="AT63" t="e">
        <v>#N/A</v>
      </c>
      <c r="AU63" t="e">
        <v>#N/A</v>
      </c>
      <c r="AX63" t="e">
        <v>#N/A</v>
      </c>
      <c r="AY63" t="e">
        <v>#N/A</v>
      </c>
      <c r="BB63" t="e">
        <v>#N/A</v>
      </c>
      <c r="BC63" t="e">
        <v>#N/A</v>
      </c>
      <c r="BF63" t="e">
        <v>#N/A</v>
      </c>
      <c r="BG63" t="e">
        <v>#N/A</v>
      </c>
      <c r="BJ63" t="e">
        <v>#N/A</v>
      </c>
      <c r="BK63" t="e">
        <v>#N/A</v>
      </c>
      <c r="BN63" t="e">
        <v>#N/A</v>
      </c>
      <c r="BO63" t="e">
        <v>#N/A</v>
      </c>
      <c r="BR63" t="e">
        <v>#N/A</v>
      </c>
      <c r="BS63" t="e">
        <v>#N/A</v>
      </c>
      <c r="BV63" t="e">
        <v>#N/A</v>
      </c>
      <c r="BW63" t="e">
        <v>#N/A</v>
      </c>
      <c r="BZ63">
        <v>45883</v>
      </c>
      <c r="CA63">
        <v>1</v>
      </c>
      <c r="CB63" t="e">
        <v>#DIV/0!</v>
      </c>
      <c r="CD63" t="e">
        <v>#DIV/0!</v>
      </c>
      <c r="CE63" t="e">
        <v>#DIV/0!</v>
      </c>
      <c r="CH63" t="e">
        <v>#N/A</v>
      </c>
      <c r="CI63" t="e">
        <v>#N/A</v>
      </c>
      <c r="CL63" t="e">
        <v>#N/A</v>
      </c>
      <c r="CM63" t="e">
        <v>#N/A</v>
      </c>
      <c r="CP63" t="e">
        <v>#N/A</v>
      </c>
      <c r="CQ63" t="e">
        <v>#N/A</v>
      </c>
    </row>
    <row r="64" spans="1:95">
      <c r="A64" s="231">
        <v>46114</v>
      </c>
      <c r="B64" s="232">
        <v>1</v>
      </c>
      <c r="C64" t="e">
        <v>#VALUE!</v>
      </c>
      <c r="D64" t="s">
        <v>427</v>
      </c>
      <c r="E64">
        <v>160</v>
      </c>
      <c r="F64">
        <v>158.54905727495</v>
      </c>
      <c r="G64">
        <v>0</v>
      </c>
      <c r="H64">
        <v>0</v>
      </c>
      <c r="I64" t="s">
        <v>427</v>
      </c>
      <c r="J64">
        <v>0</v>
      </c>
      <c r="K64">
        <v>1.0244481780624999</v>
      </c>
      <c r="L64">
        <v>354.7671840354767</v>
      </c>
      <c r="M64">
        <v>163.91170849</v>
      </c>
      <c r="N64">
        <v>451</v>
      </c>
      <c r="O64">
        <v>451</v>
      </c>
      <c r="P64">
        <v>120</v>
      </c>
      <c r="Q64">
        <v>0</v>
      </c>
      <c r="S64">
        <v>138</v>
      </c>
      <c r="T64" t="s">
        <v>123</v>
      </c>
      <c r="U64">
        <v>469</v>
      </c>
      <c r="V64">
        <v>15.895179000000001</v>
      </c>
      <c r="W64">
        <v>0.13590378045000001</v>
      </c>
      <c r="X64" t="s">
        <v>129</v>
      </c>
      <c r="Y64">
        <v>50</v>
      </c>
      <c r="Z64">
        <v>93.550932000000003</v>
      </c>
      <c r="AA64">
        <v>1.01128557492</v>
      </c>
      <c r="AB64" t="s">
        <v>125</v>
      </c>
      <c r="AC64">
        <v>50</v>
      </c>
      <c r="AD64">
        <v>89.074400000000011</v>
      </c>
      <c r="AE64">
        <v>0.78474546400000011</v>
      </c>
      <c r="AF64" t="s">
        <v>128</v>
      </c>
      <c r="AG64">
        <v>20</v>
      </c>
      <c r="AH64">
        <v>99.93</v>
      </c>
      <c r="AI64">
        <v>1.1881677000000002</v>
      </c>
      <c r="AL64" t="e">
        <v>#N/A</v>
      </c>
      <c r="AM64" t="e">
        <v>#N/A</v>
      </c>
      <c r="AP64" t="e">
        <v>#N/A</v>
      </c>
      <c r="AQ64" t="e">
        <v>#N/A</v>
      </c>
      <c r="AT64" t="e">
        <v>#N/A</v>
      </c>
      <c r="AU64" t="e">
        <v>#N/A</v>
      </c>
      <c r="AX64" t="e">
        <v>#N/A</v>
      </c>
      <c r="AY64" t="e">
        <v>#N/A</v>
      </c>
      <c r="BB64" t="e">
        <v>#N/A</v>
      </c>
      <c r="BC64" t="e">
        <v>#N/A</v>
      </c>
      <c r="BF64" t="e">
        <v>#N/A</v>
      </c>
      <c r="BG64" t="e">
        <v>#N/A</v>
      </c>
      <c r="BJ64" t="e">
        <v>#N/A</v>
      </c>
      <c r="BK64" t="e">
        <v>#N/A</v>
      </c>
      <c r="BN64" t="e">
        <v>#N/A</v>
      </c>
      <c r="BO64" t="e">
        <v>#N/A</v>
      </c>
      <c r="BR64" t="e">
        <v>#N/A</v>
      </c>
      <c r="BS64" t="e">
        <v>#N/A</v>
      </c>
      <c r="BV64" t="e">
        <v>#N/A</v>
      </c>
      <c r="BW64" t="e">
        <v>#N/A</v>
      </c>
      <c r="BZ64">
        <v>45882</v>
      </c>
      <c r="CA64">
        <v>-1</v>
      </c>
      <c r="CB64" t="e">
        <v>#DIV/0!</v>
      </c>
      <c r="CD64" t="e">
        <v>#DIV/0!</v>
      </c>
      <c r="CE64" t="e">
        <v>#DIV/0!</v>
      </c>
      <c r="CH64" t="e">
        <v>#N/A</v>
      </c>
      <c r="CI64" t="e">
        <v>#N/A</v>
      </c>
      <c r="CL64" t="e">
        <v>#N/A</v>
      </c>
      <c r="CM64" t="e">
        <v>#N/A</v>
      </c>
      <c r="CP64" t="e">
        <v>#N/A</v>
      </c>
      <c r="CQ64" t="e">
        <v>#N/A</v>
      </c>
    </row>
    <row r="65" spans="1:95">
      <c r="A65" s="231">
        <v>46118</v>
      </c>
      <c r="B65" s="232">
        <v>4</v>
      </c>
      <c r="C65" t="e">
        <v>#VALUE!</v>
      </c>
      <c r="D65" t="s">
        <v>427</v>
      </c>
      <c r="E65">
        <v>160</v>
      </c>
      <c r="F65">
        <v>114.90826085419499</v>
      </c>
      <c r="G65">
        <v>0</v>
      </c>
      <c r="H65">
        <v>0</v>
      </c>
      <c r="I65" t="s">
        <v>427</v>
      </c>
      <c r="J65">
        <v>0</v>
      </c>
      <c r="K65">
        <v>0.8245176154312498</v>
      </c>
      <c r="L65">
        <v>204.83932915119706</v>
      </c>
      <c r="M65">
        <v>131.92281846899996</v>
      </c>
      <c r="N65">
        <v>781.09999999999991</v>
      </c>
      <c r="O65">
        <v>781.09999999999991</v>
      </c>
      <c r="P65">
        <v>10</v>
      </c>
      <c r="Q65">
        <v>0</v>
      </c>
      <c r="S65">
        <v>69.2</v>
      </c>
      <c r="T65" t="s">
        <v>123</v>
      </c>
      <c r="U65">
        <v>840.3</v>
      </c>
      <c r="V65">
        <v>15.895179000000001</v>
      </c>
      <c r="W65">
        <v>0.13590378045000001</v>
      </c>
      <c r="X65" t="s">
        <v>129</v>
      </c>
      <c r="Y65">
        <v>10</v>
      </c>
      <c r="Z65">
        <v>93.550932000000003</v>
      </c>
      <c r="AA65">
        <v>1.01128557492</v>
      </c>
      <c r="AD65" t="e">
        <v>#N/A</v>
      </c>
      <c r="AE65" t="e">
        <v>#N/A</v>
      </c>
      <c r="AH65" t="e">
        <v>#N/A</v>
      </c>
      <c r="AI65" t="e">
        <v>#N/A</v>
      </c>
      <c r="AL65" t="e">
        <v>#N/A</v>
      </c>
      <c r="AM65" t="e">
        <v>#N/A</v>
      </c>
      <c r="AP65" t="e">
        <v>#N/A</v>
      </c>
      <c r="AQ65" t="e">
        <v>#N/A</v>
      </c>
      <c r="AT65" t="e">
        <v>#N/A</v>
      </c>
      <c r="AU65" t="e">
        <v>#N/A</v>
      </c>
      <c r="AX65" t="e">
        <v>#N/A</v>
      </c>
      <c r="AY65" t="e">
        <v>#N/A</v>
      </c>
      <c r="BB65" t="e">
        <v>#N/A</v>
      </c>
      <c r="BC65" t="e">
        <v>#N/A</v>
      </c>
      <c r="BF65" t="e">
        <v>#N/A</v>
      </c>
      <c r="BG65" t="e">
        <v>#N/A</v>
      </c>
      <c r="BJ65" t="e">
        <v>#N/A</v>
      </c>
      <c r="BK65" t="e">
        <v>#N/A</v>
      </c>
      <c r="BN65" t="e">
        <v>#N/A</v>
      </c>
      <c r="BO65" t="e">
        <v>#N/A</v>
      </c>
      <c r="BR65" t="e">
        <v>#N/A</v>
      </c>
      <c r="BS65" t="e">
        <v>#N/A</v>
      </c>
      <c r="BV65" t="e">
        <v>#N/A</v>
      </c>
      <c r="BW65" t="e">
        <v>#N/A</v>
      </c>
      <c r="BZ65">
        <v>45883</v>
      </c>
      <c r="CA65">
        <v>1</v>
      </c>
      <c r="CB65" t="e">
        <v>#DIV/0!</v>
      </c>
      <c r="CD65" t="e">
        <v>#DIV/0!</v>
      </c>
      <c r="CE65" t="e">
        <v>#DIV/0!</v>
      </c>
      <c r="CH65" t="e">
        <v>#N/A</v>
      </c>
      <c r="CI65" t="e">
        <v>#N/A</v>
      </c>
      <c r="CL65" t="e">
        <v>#N/A</v>
      </c>
      <c r="CM65" t="e">
        <v>#N/A</v>
      </c>
      <c r="CP65" t="e">
        <v>#N/A</v>
      </c>
      <c r="CQ65" t="e">
        <v>#N/A</v>
      </c>
    </row>
    <row r="66" spans="1:95">
      <c r="A66" s="231">
        <v>46119</v>
      </c>
      <c r="B66" s="232">
        <v>1</v>
      </c>
      <c r="C66" t="e">
        <v>#VALUE!</v>
      </c>
      <c r="D66" t="s">
        <v>427</v>
      </c>
      <c r="E66">
        <v>160</v>
      </c>
      <c r="F66">
        <v>126.57169477027</v>
      </c>
      <c r="G66">
        <v>0</v>
      </c>
      <c r="H66">
        <v>0</v>
      </c>
      <c r="I66" t="s">
        <v>427</v>
      </c>
      <c r="J66">
        <v>0</v>
      </c>
      <c r="K66">
        <v>0.83803702471250019</v>
      </c>
      <c r="L66">
        <v>318.34460803820133</v>
      </c>
      <c r="M66">
        <v>134.08592395400004</v>
      </c>
      <c r="N66">
        <v>502.6</v>
      </c>
      <c r="O66">
        <v>502.6</v>
      </c>
      <c r="P66">
        <v>70</v>
      </c>
      <c r="Q66">
        <v>0</v>
      </c>
      <c r="S66">
        <v>37.200000000000003</v>
      </c>
      <c r="T66" t="s">
        <v>123</v>
      </c>
      <c r="U66">
        <v>469.8</v>
      </c>
      <c r="V66">
        <v>15.895179000000001</v>
      </c>
      <c r="W66">
        <v>0.13590378045000001</v>
      </c>
      <c r="X66" t="s">
        <v>129</v>
      </c>
      <c r="Y66">
        <v>30</v>
      </c>
      <c r="Z66">
        <v>93.550932000000003</v>
      </c>
      <c r="AA66">
        <v>1.01128557492</v>
      </c>
      <c r="AB66" t="s">
        <v>125</v>
      </c>
      <c r="AC66">
        <v>25</v>
      </c>
      <c r="AD66">
        <v>89.074400000000011</v>
      </c>
      <c r="AE66">
        <v>0.78474546400000011</v>
      </c>
      <c r="AF66" t="s">
        <v>128</v>
      </c>
      <c r="AG66">
        <v>15</v>
      </c>
      <c r="AH66">
        <v>99.93</v>
      </c>
      <c r="AI66">
        <v>1.1881677000000002</v>
      </c>
      <c r="AL66" t="e">
        <v>#N/A</v>
      </c>
      <c r="AM66" t="e">
        <v>#N/A</v>
      </c>
      <c r="AP66" t="e">
        <v>#N/A</v>
      </c>
      <c r="AQ66" t="e">
        <v>#N/A</v>
      </c>
      <c r="AT66" t="e">
        <v>#N/A</v>
      </c>
      <c r="AU66" t="e">
        <v>#N/A</v>
      </c>
      <c r="AX66" t="e">
        <v>#N/A</v>
      </c>
      <c r="AY66" t="e">
        <v>#N/A</v>
      </c>
      <c r="BB66" t="e">
        <v>#N/A</v>
      </c>
      <c r="BC66" t="e">
        <v>#N/A</v>
      </c>
      <c r="BF66" t="e">
        <v>#N/A</v>
      </c>
      <c r="BG66" t="e">
        <v>#N/A</v>
      </c>
      <c r="BJ66" t="e">
        <v>#N/A</v>
      </c>
      <c r="BK66" t="e">
        <v>#N/A</v>
      </c>
      <c r="BN66" t="e">
        <v>#N/A</v>
      </c>
      <c r="BO66" t="e">
        <v>#N/A</v>
      </c>
      <c r="BR66" t="e">
        <v>#N/A</v>
      </c>
      <c r="BS66" t="e">
        <v>#N/A</v>
      </c>
      <c r="BV66" t="e">
        <v>#N/A</v>
      </c>
      <c r="BW66" t="e">
        <v>#N/A</v>
      </c>
      <c r="BZ66">
        <v>45883</v>
      </c>
      <c r="CA66">
        <v>0</v>
      </c>
      <c r="CB66" t="e">
        <v>#DIV/0!</v>
      </c>
      <c r="CD66" t="e">
        <v>#DIV/0!</v>
      </c>
      <c r="CE66" t="e">
        <v>#DIV/0!</v>
      </c>
      <c r="CH66" t="e">
        <v>#N/A</v>
      </c>
      <c r="CI66" t="e">
        <v>#N/A</v>
      </c>
      <c r="CL66" t="e">
        <v>#N/A</v>
      </c>
      <c r="CM66" t="e">
        <v>#N/A</v>
      </c>
      <c r="CP66" t="e">
        <v>#N/A</v>
      </c>
      <c r="CQ66" t="e">
        <v>#N/A</v>
      </c>
    </row>
    <row r="67" spans="1:95">
      <c r="A67" s="231">
        <v>46120</v>
      </c>
      <c r="B67" s="232">
        <v>1</v>
      </c>
      <c r="C67" t="e">
        <v>#VALUE!</v>
      </c>
      <c r="D67" t="s">
        <v>427</v>
      </c>
      <c r="E67">
        <v>160</v>
      </c>
      <c r="F67">
        <v>127.42590782923</v>
      </c>
      <c r="G67">
        <v>0</v>
      </c>
      <c r="H67">
        <v>0</v>
      </c>
      <c r="I67" t="s">
        <v>427</v>
      </c>
      <c r="J67">
        <v>0</v>
      </c>
      <c r="K67">
        <v>0.83940164941249995</v>
      </c>
      <c r="L67">
        <v>324.28050263477911</v>
      </c>
      <c r="M67">
        <v>134.30426390599999</v>
      </c>
      <c r="N67">
        <v>493.4</v>
      </c>
      <c r="O67">
        <v>493.4</v>
      </c>
      <c r="P67">
        <v>72</v>
      </c>
      <c r="Q67">
        <v>0</v>
      </c>
      <c r="S67">
        <v>45.5</v>
      </c>
      <c r="T67" t="s">
        <v>123</v>
      </c>
      <c r="U67">
        <v>466.9</v>
      </c>
      <c r="V67">
        <v>15.895179000000001</v>
      </c>
      <c r="W67">
        <v>0.13590378045000001</v>
      </c>
      <c r="X67" t="s">
        <v>129</v>
      </c>
      <c r="Y67">
        <v>30</v>
      </c>
      <c r="Z67">
        <v>93.550932000000003</v>
      </c>
      <c r="AA67">
        <v>1.01128557492</v>
      </c>
      <c r="AB67" t="s">
        <v>125</v>
      </c>
      <c r="AC67">
        <v>25</v>
      </c>
      <c r="AD67">
        <v>89.074400000000011</v>
      </c>
      <c r="AE67">
        <v>0.78474546400000011</v>
      </c>
      <c r="AF67" t="s">
        <v>128</v>
      </c>
      <c r="AG67">
        <v>17</v>
      </c>
      <c r="AH67">
        <v>99.93</v>
      </c>
      <c r="AI67">
        <v>1.1881677000000002</v>
      </c>
      <c r="AL67" t="e">
        <v>#N/A</v>
      </c>
      <c r="AM67" t="e">
        <v>#N/A</v>
      </c>
      <c r="AP67" t="e">
        <v>#N/A</v>
      </c>
      <c r="AQ67" t="e">
        <v>#N/A</v>
      </c>
      <c r="AT67" t="e">
        <v>#N/A</v>
      </c>
      <c r="AU67" t="e">
        <v>#N/A</v>
      </c>
      <c r="AX67" t="e">
        <v>#N/A</v>
      </c>
      <c r="AY67" t="e">
        <v>#N/A</v>
      </c>
      <c r="BB67" t="e">
        <v>#N/A</v>
      </c>
      <c r="BC67" t="e">
        <v>#N/A</v>
      </c>
      <c r="BF67" t="e">
        <v>#N/A</v>
      </c>
      <c r="BG67" t="e">
        <v>#N/A</v>
      </c>
      <c r="BJ67" t="e">
        <v>#N/A</v>
      </c>
      <c r="BK67" t="e">
        <v>#N/A</v>
      </c>
      <c r="BN67" t="e">
        <v>#N/A</v>
      </c>
      <c r="BO67" t="e">
        <v>#N/A</v>
      </c>
      <c r="BR67" t="e">
        <v>#N/A</v>
      </c>
      <c r="BS67" t="e">
        <v>#N/A</v>
      </c>
      <c r="BV67" t="e">
        <v>#N/A</v>
      </c>
      <c r="BW67" t="e">
        <v>#N/A</v>
      </c>
      <c r="BZ67">
        <v>45882</v>
      </c>
      <c r="CA67">
        <v>-1</v>
      </c>
      <c r="CB67" t="e">
        <v>#DIV/0!</v>
      </c>
      <c r="CD67" t="e">
        <v>#DIV/0!</v>
      </c>
      <c r="CE67" t="e">
        <v>#DIV/0!</v>
      </c>
      <c r="CH67" t="e">
        <v>#N/A</v>
      </c>
      <c r="CI67" t="e">
        <v>#N/A</v>
      </c>
      <c r="CL67" t="e">
        <v>#N/A</v>
      </c>
      <c r="CM67" t="e">
        <v>#N/A</v>
      </c>
      <c r="CP67" t="e">
        <v>#N/A</v>
      </c>
      <c r="CQ67" t="e">
        <v>#N/A</v>
      </c>
    </row>
    <row r="68" spans="1:95">
      <c r="A68" s="231">
        <v>46121</v>
      </c>
      <c r="B68" s="232">
        <v>1</v>
      </c>
      <c r="C68" t="e">
        <v>#VALUE!</v>
      </c>
      <c r="D68" t="s">
        <v>427</v>
      </c>
      <c r="E68">
        <v>160</v>
      </c>
      <c r="F68">
        <v>123.94690851325001</v>
      </c>
      <c r="G68">
        <v>0</v>
      </c>
      <c r="H68">
        <v>0</v>
      </c>
      <c r="I68" t="s">
        <v>427</v>
      </c>
      <c r="J68">
        <v>0</v>
      </c>
      <c r="K68">
        <v>0.83104904768749999</v>
      </c>
      <c r="L68">
        <v>306.5134099616858</v>
      </c>
      <c r="M68">
        <v>132.96784762999999</v>
      </c>
      <c r="N68">
        <v>522</v>
      </c>
      <c r="O68">
        <v>522</v>
      </c>
      <c r="P68">
        <v>65</v>
      </c>
      <c r="Q68">
        <v>0</v>
      </c>
      <c r="S68">
        <v>123</v>
      </c>
      <c r="T68" t="s">
        <v>123</v>
      </c>
      <c r="U68">
        <v>580</v>
      </c>
      <c r="V68">
        <v>15.895179000000001</v>
      </c>
      <c r="W68">
        <v>0.13590378045000001</v>
      </c>
      <c r="X68" t="s">
        <v>129</v>
      </c>
      <c r="Y68">
        <v>30</v>
      </c>
      <c r="Z68">
        <v>93.550932000000003</v>
      </c>
      <c r="AA68">
        <v>1.01128557492</v>
      </c>
      <c r="AB68" t="s">
        <v>125</v>
      </c>
      <c r="AC68">
        <v>25</v>
      </c>
      <c r="AD68">
        <v>89.074400000000011</v>
      </c>
      <c r="AE68">
        <v>0.78474546400000011</v>
      </c>
      <c r="AF68" t="s">
        <v>128</v>
      </c>
      <c r="AG68">
        <v>10</v>
      </c>
      <c r="AH68">
        <v>99.93</v>
      </c>
      <c r="AI68">
        <v>1.1881677000000002</v>
      </c>
      <c r="AL68" t="e">
        <v>#N/A</v>
      </c>
      <c r="AM68" t="e">
        <v>#N/A</v>
      </c>
      <c r="AP68" t="e">
        <v>#N/A</v>
      </c>
      <c r="AQ68" t="e">
        <v>#N/A</v>
      </c>
      <c r="AT68" t="e">
        <v>#N/A</v>
      </c>
      <c r="AU68" t="e">
        <v>#N/A</v>
      </c>
      <c r="AX68" t="e">
        <v>#N/A</v>
      </c>
      <c r="AY68" t="e">
        <v>#N/A</v>
      </c>
      <c r="BB68" t="e">
        <v>#N/A</v>
      </c>
      <c r="BC68" t="e">
        <v>#N/A</v>
      </c>
      <c r="BF68" t="e">
        <v>#N/A</v>
      </c>
      <c r="BG68" t="e">
        <v>#N/A</v>
      </c>
      <c r="BJ68" t="e">
        <v>#N/A</v>
      </c>
      <c r="BK68" t="e">
        <v>#N/A</v>
      </c>
      <c r="BN68" t="e">
        <v>#N/A</v>
      </c>
      <c r="BO68" t="e">
        <v>#N/A</v>
      </c>
      <c r="BR68" t="e">
        <v>#N/A</v>
      </c>
      <c r="BS68" t="e">
        <v>#N/A</v>
      </c>
      <c r="BV68" t="e">
        <v>#N/A</v>
      </c>
      <c r="BW68" t="e">
        <v>#N/A</v>
      </c>
      <c r="BZ68">
        <v>45883</v>
      </c>
      <c r="CA68">
        <v>1</v>
      </c>
      <c r="CB68" t="e">
        <v>#DIV/0!</v>
      </c>
      <c r="CD68" t="e">
        <v>#DIV/0!</v>
      </c>
      <c r="CE68" t="e">
        <v>#DIV/0!</v>
      </c>
      <c r="CH68" t="e">
        <v>#N/A</v>
      </c>
      <c r="CI68" t="e">
        <v>#N/A</v>
      </c>
      <c r="CL68" t="e">
        <v>#N/A</v>
      </c>
      <c r="CM68" t="e">
        <v>#N/A</v>
      </c>
      <c r="CP68" t="e">
        <v>#N/A</v>
      </c>
      <c r="CQ68" t="e">
        <v>#N/A</v>
      </c>
    </row>
    <row r="69" spans="1:95">
      <c r="A69" s="231">
        <v>46122</v>
      </c>
      <c r="B69" s="232">
        <v>1</v>
      </c>
      <c r="C69" t="e">
        <v>#VALUE!</v>
      </c>
      <c r="D69" t="s">
        <v>427</v>
      </c>
      <c r="E69">
        <v>160</v>
      </c>
      <c r="F69">
        <v>137.15411564345001</v>
      </c>
      <c r="G69">
        <v>0</v>
      </c>
      <c r="H69">
        <v>0</v>
      </c>
      <c r="I69" t="s">
        <v>427</v>
      </c>
      <c r="J69">
        <v>0</v>
      </c>
      <c r="K69">
        <v>0.89245051993750002</v>
      </c>
      <c r="L69">
        <v>431.26684636118597</v>
      </c>
      <c r="M69">
        <v>142.79208319</v>
      </c>
      <c r="N69">
        <v>371</v>
      </c>
      <c r="O69">
        <v>371</v>
      </c>
      <c r="P69">
        <v>110</v>
      </c>
      <c r="Q69">
        <v>0</v>
      </c>
      <c r="S69">
        <v>32</v>
      </c>
      <c r="T69" t="s">
        <v>123</v>
      </c>
      <c r="U69">
        <v>293</v>
      </c>
      <c r="V69">
        <v>15.895179000000001</v>
      </c>
      <c r="W69">
        <v>0.13590378045000001</v>
      </c>
      <c r="X69" t="s">
        <v>129</v>
      </c>
      <c r="Y69">
        <v>50</v>
      </c>
      <c r="Z69">
        <v>93.550932000000003</v>
      </c>
      <c r="AA69">
        <v>1.01128557492</v>
      </c>
      <c r="AB69" t="s">
        <v>125</v>
      </c>
      <c r="AC69">
        <v>50</v>
      </c>
      <c r="AD69">
        <v>89.074400000000011</v>
      </c>
      <c r="AE69">
        <v>0.78474546400000011</v>
      </c>
      <c r="AF69" t="s">
        <v>128</v>
      </c>
      <c r="AG69">
        <v>10</v>
      </c>
      <c r="AH69">
        <v>99.93</v>
      </c>
      <c r="AI69">
        <v>1.1881677000000002</v>
      </c>
      <c r="AL69" t="e">
        <v>#N/A</v>
      </c>
      <c r="AM69" t="e">
        <v>#N/A</v>
      </c>
      <c r="AP69" t="e">
        <v>#N/A</v>
      </c>
      <c r="AQ69" t="e">
        <v>#N/A</v>
      </c>
      <c r="AT69" t="e">
        <v>#N/A</v>
      </c>
      <c r="AU69" t="e">
        <v>#N/A</v>
      </c>
      <c r="AX69" t="e">
        <v>#N/A</v>
      </c>
      <c r="AY69" t="e">
        <v>#N/A</v>
      </c>
      <c r="BB69" t="e">
        <v>#N/A</v>
      </c>
      <c r="BC69" t="e">
        <v>#N/A</v>
      </c>
      <c r="BF69" t="e">
        <v>#N/A</v>
      </c>
      <c r="BG69" t="e">
        <v>#N/A</v>
      </c>
      <c r="BJ69" t="e">
        <v>#N/A</v>
      </c>
      <c r="BK69" t="e">
        <v>#N/A</v>
      </c>
      <c r="BN69" t="e">
        <v>#N/A</v>
      </c>
      <c r="BO69" t="e">
        <v>#N/A</v>
      </c>
      <c r="BR69" t="e">
        <v>#N/A</v>
      </c>
      <c r="BS69" t="e">
        <v>#N/A</v>
      </c>
      <c r="BV69" t="e">
        <v>#N/A</v>
      </c>
      <c r="BW69" t="e">
        <v>#N/A</v>
      </c>
      <c r="BZ69">
        <v>45882</v>
      </c>
      <c r="CA69">
        <v>-1</v>
      </c>
      <c r="CB69" t="e">
        <v>#DIV/0!</v>
      </c>
      <c r="CD69" t="e">
        <v>#DIV/0!</v>
      </c>
      <c r="CE69" t="e">
        <v>#DIV/0!</v>
      </c>
      <c r="CH69" t="e">
        <v>#N/A</v>
      </c>
      <c r="CI69" t="e">
        <v>#N/A</v>
      </c>
      <c r="CL69" t="e">
        <v>#N/A</v>
      </c>
      <c r="CM69" t="e">
        <v>#N/A</v>
      </c>
      <c r="CP69" t="e">
        <v>#N/A</v>
      </c>
      <c r="CQ69" t="e">
        <v>#N/A</v>
      </c>
    </row>
    <row r="70" spans="1:95">
      <c r="A70" s="231">
        <v>46125</v>
      </c>
      <c r="B70" s="232">
        <v>3</v>
      </c>
      <c r="C70" t="e">
        <v>#VALUE!</v>
      </c>
      <c r="D70" t="s">
        <v>427</v>
      </c>
      <c r="E70">
        <v>160</v>
      </c>
      <c r="F70">
        <v>127.86013014835001</v>
      </c>
      <c r="G70">
        <v>0</v>
      </c>
      <c r="H70">
        <v>0</v>
      </c>
      <c r="I70" t="s">
        <v>427</v>
      </c>
      <c r="J70">
        <v>0</v>
      </c>
      <c r="K70">
        <v>0.86738199481250011</v>
      </c>
      <c r="L70">
        <v>274.44253859348203</v>
      </c>
      <c r="M70">
        <v>138.78111917000001</v>
      </c>
      <c r="N70">
        <v>583</v>
      </c>
      <c r="O70">
        <v>583</v>
      </c>
      <c r="P70">
        <v>60</v>
      </c>
      <c r="Q70">
        <v>0</v>
      </c>
      <c r="S70">
        <v>172</v>
      </c>
      <c r="T70" t="s">
        <v>123</v>
      </c>
      <c r="U70">
        <v>695</v>
      </c>
      <c r="V70">
        <v>15.895179000000001</v>
      </c>
      <c r="W70">
        <v>0.13590378045000001</v>
      </c>
      <c r="X70" t="s">
        <v>129</v>
      </c>
      <c r="Y70">
        <v>25</v>
      </c>
      <c r="Z70">
        <v>93.550932000000003</v>
      </c>
      <c r="AA70">
        <v>1.01128557492</v>
      </c>
      <c r="AB70" t="s">
        <v>125</v>
      </c>
      <c r="AC70">
        <v>25</v>
      </c>
      <c r="AD70">
        <v>89.074400000000011</v>
      </c>
      <c r="AE70">
        <v>0.78474546400000011</v>
      </c>
      <c r="AF70" t="s">
        <v>128</v>
      </c>
      <c r="AG70">
        <v>10</v>
      </c>
      <c r="AH70">
        <v>99.93</v>
      </c>
      <c r="AI70">
        <v>1.1881677000000002</v>
      </c>
      <c r="AL70" t="e">
        <v>#N/A</v>
      </c>
      <c r="AM70" t="e">
        <v>#N/A</v>
      </c>
      <c r="AP70" t="e">
        <v>#N/A</v>
      </c>
      <c r="AQ70" t="e">
        <v>#N/A</v>
      </c>
      <c r="AT70" t="e">
        <v>#N/A</v>
      </c>
      <c r="AU70" t="e">
        <v>#N/A</v>
      </c>
      <c r="AX70" t="e">
        <v>#N/A</v>
      </c>
      <c r="AY70" t="e">
        <v>#N/A</v>
      </c>
      <c r="BB70" t="e">
        <v>#N/A</v>
      </c>
      <c r="BC70" t="e">
        <v>#N/A</v>
      </c>
      <c r="BF70" t="e">
        <v>#N/A</v>
      </c>
      <c r="BG70" t="e">
        <v>#N/A</v>
      </c>
      <c r="BJ70" t="e">
        <v>#N/A</v>
      </c>
      <c r="BK70" t="e">
        <v>#N/A</v>
      </c>
      <c r="BN70" t="e">
        <v>#N/A</v>
      </c>
      <c r="BO70" t="e">
        <v>#N/A</v>
      </c>
      <c r="BR70" t="e">
        <v>#N/A</v>
      </c>
      <c r="BS70" t="e">
        <v>#N/A</v>
      </c>
      <c r="BV70" t="e">
        <v>#N/A</v>
      </c>
      <c r="BW70" t="e">
        <v>#N/A</v>
      </c>
      <c r="BZ70">
        <v>45883</v>
      </c>
      <c r="CA70">
        <v>1</v>
      </c>
      <c r="CB70" t="e">
        <v>#DIV/0!</v>
      </c>
      <c r="CD70" t="e">
        <v>#DIV/0!</v>
      </c>
      <c r="CE70" t="e">
        <v>#DIV/0!</v>
      </c>
      <c r="CH70" t="e">
        <v>#N/A</v>
      </c>
      <c r="CI70" t="e">
        <v>#N/A</v>
      </c>
      <c r="CL70" t="e">
        <v>#N/A</v>
      </c>
      <c r="CM70" t="e">
        <v>#N/A</v>
      </c>
      <c r="CP70" t="e">
        <v>#N/A</v>
      </c>
      <c r="CQ70" t="e">
        <v>#N/A</v>
      </c>
    </row>
    <row r="71" spans="1:95">
      <c r="A71" s="231">
        <v>46126</v>
      </c>
      <c r="B71" s="232">
        <v>1</v>
      </c>
      <c r="C71" t="e">
        <v>#VALUE!</v>
      </c>
      <c r="D71" t="s">
        <v>427</v>
      </c>
      <c r="E71">
        <v>160</v>
      </c>
      <c r="F71">
        <v>136.48415262685</v>
      </c>
      <c r="G71">
        <v>0</v>
      </c>
      <c r="H71">
        <v>0</v>
      </c>
      <c r="I71" t="s">
        <v>427</v>
      </c>
      <c r="J71">
        <v>0</v>
      </c>
      <c r="K71">
        <v>0.86738735168750003</v>
      </c>
      <c r="L71">
        <v>392.15686274509807</v>
      </c>
      <c r="M71">
        <v>138.78197627</v>
      </c>
      <c r="N71">
        <v>408</v>
      </c>
      <c r="O71">
        <v>408</v>
      </c>
      <c r="P71">
        <v>95</v>
      </c>
      <c r="Q71">
        <v>0</v>
      </c>
      <c r="S71">
        <v>57</v>
      </c>
      <c r="T71" t="s">
        <v>123</v>
      </c>
      <c r="U71">
        <v>370</v>
      </c>
      <c r="V71">
        <v>15.895179000000001</v>
      </c>
      <c r="W71">
        <v>0.13590378045000001</v>
      </c>
      <c r="X71" t="s">
        <v>129</v>
      </c>
      <c r="Y71">
        <v>50</v>
      </c>
      <c r="Z71">
        <v>93.550932000000003</v>
      </c>
      <c r="AA71">
        <v>1.01128557492</v>
      </c>
      <c r="AB71" t="s">
        <v>125</v>
      </c>
      <c r="AC71">
        <v>25</v>
      </c>
      <c r="AD71">
        <v>89.074400000000011</v>
      </c>
      <c r="AE71">
        <v>0.78474546400000011</v>
      </c>
      <c r="AF71" t="s">
        <v>128</v>
      </c>
      <c r="AG71">
        <v>20</v>
      </c>
      <c r="AH71">
        <v>99.93</v>
      </c>
      <c r="AI71">
        <v>1.1881677000000002</v>
      </c>
      <c r="AL71" t="e">
        <v>#N/A</v>
      </c>
      <c r="AM71" t="e">
        <v>#N/A</v>
      </c>
      <c r="AO71">
        <v>0</v>
      </c>
      <c r="AP71" t="e">
        <v>#N/A</v>
      </c>
      <c r="AQ71" t="e">
        <v>#N/A</v>
      </c>
      <c r="AT71" t="e">
        <v>#N/A</v>
      </c>
      <c r="AU71" t="e">
        <v>#N/A</v>
      </c>
      <c r="AX71" t="e">
        <v>#N/A</v>
      </c>
      <c r="AY71" t="e">
        <v>#N/A</v>
      </c>
      <c r="BB71" t="e">
        <v>#N/A</v>
      </c>
      <c r="BC71" t="e">
        <v>#N/A</v>
      </c>
      <c r="BF71" t="e">
        <v>#N/A</v>
      </c>
      <c r="BG71" t="e">
        <v>#N/A</v>
      </c>
      <c r="BJ71" t="e">
        <v>#N/A</v>
      </c>
      <c r="BK71" t="e">
        <v>#N/A</v>
      </c>
      <c r="BN71" t="e">
        <v>#N/A</v>
      </c>
      <c r="BO71" t="e">
        <v>#N/A</v>
      </c>
      <c r="BR71" t="e">
        <v>#N/A</v>
      </c>
      <c r="BS71" t="e">
        <v>#N/A</v>
      </c>
      <c r="BV71" t="e">
        <v>#N/A</v>
      </c>
      <c r="BW71" t="e">
        <v>#N/A</v>
      </c>
      <c r="BZ71">
        <v>45883</v>
      </c>
      <c r="CA71">
        <v>0</v>
      </c>
      <c r="CB71" t="e">
        <v>#DIV/0!</v>
      </c>
      <c r="CD71" t="e">
        <v>#DIV/0!</v>
      </c>
      <c r="CE71" t="e">
        <v>#DIV/0!</v>
      </c>
      <c r="CH71" t="e">
        <v>#N/A</v>
      </c>
      <c r="CI71" t="e">
        <v>#N/A</v>
      </c>
      <c r="CL71" t="e">
        <v>#N/A</v>
      </c>
      <c r="CM71" t="e">
        <v>#N/A</v>
      </c>
      <c r="CP71" t="e">
        <v>#N/A</v>
      </c>
      <c r="CQ71" t="e">
        <v>#N/A</v>
      </c>
    </row>
    <row r="72" spans="1:95">
      <c r="A72" s="231">
        <v>46127</v>
      </c>
      <c r="B72" s="232">
        <v>1</v>
      </c>
      <c r="C72" t="e">
        <v>#VALUE!</v>
      </c>
      <c r="D72" t="s">
        <v>427</v>
      </c>
      <c r="E72">
        <v>160</v>
      </c>
      <c r="F72">
        <v>131.77127967850001</v>
      </c>
      <c r="G72">
        <v>0</v>
      </c>
      <c r="H72">
        <v>0</v>
      </c>
      <c r="I72" t="s">
        <v>427</v>
      </c>
      <c r="J72">
        <v>0</v>
      </c>
      <c r="K72">
        <v>0.91264285737500006</v>
      </c>
      <c r="L72">
        <v>243.53120243531203</v>
      </c>
      <c r="M72">
        <v>146.02285718000002</v>
      </c>
      <c r="N72">
        <v>657</v>
      </c>
      <c r="O72">
        <v>657</v>
      </c>
      <c r="P72">
        <v>55</v>
      </c>
      <c r="Q72">
        <v>0</v>
      </c>
      <c r="S72">
        <v>103.4</v>
      </c>
      <c r="T72" t="s">
        <v>123</v>
      </c>
      <c r="U72">
        <v>705.4</v>
      </c>
      <c r="V72">
        <v>15.895179000000001</v>
      </c>
      <c r="W72">
        <v>0.13590378045000001</v>
      </c>
      <c r="X72" t="s">
        <v>129</v>
      </c>
      <c r="Y72">
        <v>30</v>
      </c>
      <c r="Z72">
        <v>93.550932000000003</v>
      </c>
      <c r="AA72">
        <v>1.01128557492</v>
      </c>
      <c r="AB72" t="s">
        <v>125</v>
      </c>
      <c r="AC72">
        <v>25</v>
      </c>
      <c r="AD72">
        <v>89.074400000000011</v>
      </c>
      <c r="AE72">
        <v>0.78474546400000011</v>
      </c>
      <c r="AH72" t="e">
        <v>#N/A</v>
      </c>
      <c r="AI72" t="e">
        <v>#N/A</v>
      </c>
      <c r="AL72" t="e">
        <v>#N/A</v>
      </c>
      <c r="AM72" t="e">
        <v>#N/A</v>
      </c>
      <c r="AP72" t="e">
        <v>#N/A</v>
      </c>
      <c r="AQ72" t="e">
        <v>#N/A</v>
      </c>
      <c r="AT72" t="e">
        <v>#N/A</v>
      </c>
      <c r="AU72" t="e">
        <v>#N/A</v>
      </c>
      <c r="AX72" t="e">
        <v>#N/A</v>
      </c>
      <c r="AY72" t="e">
        <v>#N/A</v>
      </c>
      <c r="BB72" t="e">
        <v>#N/A</v>
      </c>
      <c r="BC72" t="e">
        <v>#N/A</v>
      </c>
      <c r="BF72" t="e">
        <v>#N/A</v>
      </c>
      <c r="BG72" t="e">
        <v>#N/A</v>
      </c>
      <c r="BJ72" t="e">
        <v>#N/A</v>
      </c>
      <c r="BK72" t="e">
        <v>#N/A</v>
      </c>
      <c r="BN72" t="e">
        <v>#N/A</v>
      </c>
      <c r="BO72" t="e">
        <v>#N/A</v>
      </c>
      <c r="BR72" t="e">
        <v>#N/A</v>
      </c>
      <c r="BS72" t="e">
        <v>#N/A</v>
      </c>
      <c r="BV72" t="e">
        <v>#N/A</v>
      </c>
      <c r="BW72" t="e">
        <v>#N/A</v>
      </c>
      <c r="BZ72">
        <v>45882</v>
      </c>
      <c r="CA72">
        <v>-1</v>
      </c>
      <c r="CB72" t="e">
        <v>#DIV/0!</v>
      </c>
      <c r="CD72" t="e">
        <v>#DIV/0!</v>
      </c>
      <c r="CE72" t="e">
        <v>#DIV/0!</v>
      </c>
      <c r="CH72" t="e">
        <v>#N/A</v>
      </c>
      <c r="CI72" t="e">
        <v>#N/A</v>
      </c>
      <c r="CL72" t="e">
        <v>#N/A</v>
      </c>
      <c r="CM72" t="e">
        <v>#N/A</v>
      </c>
      <c r="CP72" t="e">
        <v>#N/A</v>
      </c>
      <c r="CQ72" t="e">
        <v>#N/A</v>
      </c>
    </row>
    <row r="73" spans="1:95">
      <c r="A73" s="231">
        <v>46128</v>
      </c>
      <c r="B73" s="232">
        <v>1</v>
      </c>
      <c r="C73" t="e">
        <v>#VALUE!</v>
      </c>
      <c r="D73" t="s">
        <v>427</v>
      </c>
      <c r="E73">
        <v>160</v>
      </c>
      <c r="F73">
        <v>127.00658686771001</v>
      </c>
      <c r="G73">
        <v>0</v>
      </c>
      <c r="H73">
        <v>0</v>
      </c>
      <c r="I73" t="s">
        <v>427</v>
      </c>
      <c r="J73">
        <v>0</v>
      </c>
      <c r="K73">
        <v>0.84121606051250009</v>
      </c>
      <c r="L73">
        <v>316.33056544088572</v>
      </c>
      <c r="M73">
        <v>134.59456968200001</v>
      </c>
      <c r="N73">
        <v>505.8</v>
      </c>
      <c r="O73">
        <v>505.8</v>
      </c>
      <c r="P73">
        <v>70</v>
      </c>
      <c r="Q73">
        <v>0</v>
      </c>
      <c r="S73">
        <v>73</v>
      </c>
      <c r="T73" t="s">
        <v>123</v>
      </c>
      <c r="U73">
        <v>508.8</v>
      </c>
      <c r="V73">
        <v>15.895179000000001</v>
      </c>
      <c r="W73">
        <v>0.13590378045000001</v>
      </c>
      <c r="X73" t="s">
        <v>129</v>
      </c>
      <c r="Y73">
        <v>30</v>
      </c>
      <c r="Z73">
        <v>93.550932000000003</v>
      </c>
      <c r="AA73">
        <v>1.01128557492</v>
      </c>
      <c r="AB73" t="s">
        <v>125</v>
      </c>
      <c r="AC73">
        <v>25</v>
      </c>
      <c r="AD73">
        <v>89.074400000000011</v>
      </c>
      <c r="AE73">
        <v>0.78474546400000011</v>
      </c>
      <c r="AF73" t="s">
        <v>128</v>
      </c>
      <c r="AG73">
        <v>15</v>
      </c>
      <c r="AH73">
        <v>99.93</v>
      </c>
      <c r="AI73">
        <v>1.1881677000000002</v>
      </c>
      <c r="AL73" t="e">
        <v>#N/A</v>
      </c>
      <c r="AM73" t="e">
        <v>#N/A</v>
      </c>
      <c r="AP73" t="e">
        <v>#N/A</v>
      </c>
      <c r="AQ73" t="e">
        <v>#N/A</v>
      </c>
      <c r="AT73" t="e">
        <v>#N/A</v>
      </c>
      <c r="AU73" t="e">
        <v>#N/A</v>
      </c>
      <c r="AX73" t="e">
        <v>#N/A</v>
      </c>
      <c r="AY73" t="e">
        <v>#N/A</v>
      </c>
      <c r="BB73" t="e">
        <v>#N/A</v>
      </c>
      <c r="BC73" t="e">
        <v>#N/A</v>
      </c>
      <c r="BF73" t="e">
        <v>#N/A</v>
      </c>
      <c r="BG73" t="e">
        <v>#N/A</v>
      </c>
      <c r="BJ73" t="e">
        <v>#N/A</v>
      </c>
      <c r="BK73" t="e">
        <v>#N/A</v>
      </c>
      <c r="BN73" t="e">
        <v>#N/A</v>
      </c>
      <c r="BO73" t="e">
        <v>#N/A</v>
      </c>
      <c r="BR73" t="e">
        <v>#N/A</v>
      </c>
      <c r="BS73" t="e">
        <v>#N/A</v>
      </c>
      <c r="BV73" t="e">
        <v>#N/A</v>
      </c>
      <c r="BW73" t="e">
        <v>#N/A</v>
      </c>
      <c r="BZ73">
        <v>45883</v>
      </c>
      <c r="CA73">
        <v>1</v>
      </c>
      <c r="CB73" t="e">
        <v>#DIV/0!</v>
      </c>
      <c r="CD73" t="e">
        <v>#DIV/0!</v>
      </c>
      <c r="CE73" t="e">
        <v>#DIV/0!</v>
      </c>
      <c r="CH73" t="e">
        <v>#N/A</v>
      </c>
      <c r="CI73" t="e">
        <v>#N/A</v>
      </c>
      <c r="CL73" t="e">
        <v>#N/A</v>
      </c>
      <c r="CM73" t="e">
        <v>#N/A</v>
      </c>
      <c r="CP73" t="e">
        <v>#N/A</v>
      </c>
      <c r="CQ73" t="e">
        <v>#N/A</v>
      </c>
    </row>
    <row r="74" spans="1:95">
      <c r="A74" s="231">
        <v>46129</v>
      </c>
      <c r="B74" s="232">
        <v>1</v>
      </c>
      <c r="C74" t="e">
        <v>#VALUE!</v>
      </c>
      <c r="D74" t="s">
        <v>427</v>
      </c>
      <c r="E74">
        <v>160</v>
      </c>
      <c r="F74">
        <v>127.83559992845503</v>
      </c>
      <c r="G74">
        <v>0</v>
      </c>
      <c r="H74">
        <v>0</v>
      </c>
      <c r="I74" t="s">
        <v>427</v>
      </c>
      <c r="J74">
        <v>0</v>
      </c>
      <c r="K74">
        <v>0.8472760975062501</v>
      </c>
      <c r="L74">
        <v>312.56104707950772</v>
      </c>
      <c r="M74">
        <v>135.56417560100002</v>
      </c>
      <c r="N74">
        <v>511.90000000000003</v>
      </c>
      <c r="O74">
        <v>511.90000000000003</v>
      </c>
      <c r="P74">
        <v>70</v>
      </c>
      <c r="Q74">
        <v>0</v>
      </c>
      <c r="S74">
        <v>107.8</v>
      </c>
      <c r="T74" t="s">
        <v>123</v>
      </c>
      <c r="U74">
        <v>549.70000000000005</v>
      </c>
      <c r="V74">
        <v>15.895179000000001</v>
      </c>
      <c r="W74">
        <v>0.13590378045000001</v>
      </c>
      <c r="X74" t="s">
        <v>129</v>
      </c>
      <c r="Y74">
        <v>30</v>
      </c>
      <c r="Z74">
        <v>93.550932000000003</v>
      </c>
      <c r="AA74">
        <v>1.01128557492</v>
      </c>
      <c r="AB74" t="s">
        <v>125</v>
      </c>
      <c r="AC74">
        <v>25</v>
      </c>
      <c r="AD74">
        <v>89.074400000000011</v>
      </c>
      <c r="AE74">
        <v>0.78474546400000011</v>
      </c>
      <c r="AF74" t="s">
        <v>128</v>
      </c>
      <c r="AG74">
        <v>15</v>
      </c>
      <c r="AH74">
        <v>99.93</v>
      </c>
      <c r="AI74">
        <v>1.1881677000000002</v>
      </c>
      <c r="AL74" t="e">
        <v>#N/A</v>
      </c>
      <c r="AM74" t="e">
        <v>#N/A</v>
      </c>
      <c r="AP74" t="e">
        <v>#N/A</v>
      </c>
      <c r="AQ74" t="e">
        <v>#N/A</v>
      </c>
      <c r="AT74" t="e">
        <v>#N/A</v>
      </c>
      <c r="AU74" t="e">
        <v>#N/A</v>
      </c>
      <c r="AX74" t="e">
        <v>#N/A</v>
      </c>
      <c r="AY74" t="e">
        <v>#N/A</v>
      </c>
      <c r="BB74" t="e">
        <v>#N/A</v>
      </c>
      <c r="BC74" t="e">
        <v>#N/A</v>
      </c>
      <c r="BF74" t="e">
        <v>#N/A</v>
      </c>
      <c r="BG74" t="e">
        <v>#N/A</v>
      </c>
      <c r="BJ74" t="e">
        <v>#N/A</v>
      </c>
      <c r="BK74" t="e">
        <v>#N/A</v>
      </c>
      <c r="BN74" t="e">
        <v>#N/A</v>
      </c>
      <c r="BO74" t="e">
        <v>#N/A</v>
      </c>
      <c r="BR74" t="e">
        <v>#N/A</v>
      </c>
      <c r="BS74" t="e">
        <v>#N/A</v>
      </c>
      <c r="BV74" t="e">
        <v>#N/A</v>
      </c>
      <c r="BW74" t="e">
        <v>#N/A</v>
      </c>
      <c r="BZ74">
        <v>45882</v>
      </c>
      <c r="CA74">
        <v>-1</v>
      </c>
      <c r="CB74" t="e">
        <v>#DIV/0!</v>
      </c>
      <c r="CD74" t="e">
        <v>#DIV/0!</v>
      </c>
      <c r="CE74" t="e">
        <v>#DIV/0!</v>
      </c>
      <c r="CH74" t="e">
        <v>#N/A</v>
      </c>
      <c r="CI74" t="e">
        <v>#N/A</v>
      </c>
      <c r="CL74" t="e">
        <v>#N/A</v>
      </c>
      <c r="CM74" t="e">
        <v>#N/A</v>
      </c>
      <c r="CP74" t="e">
        <v>#N/A</v>
      </c>
      <c r="CQ74" t="e">
        <v>#N/A</v>
      </c>
    </row>
    <row r="75" spans="1:95">
      <c r="A75" s="231">
        <v>46132</v>
      </c>
      <c r="B75" s="232">
        <v>3</v>
      </c>
      <c r="C75" t="e">
        <v>#VALUE!</v>
      </c>
      <c r="D75" t="s">
        <v>427</v>
      </c>
      <c r="E75">
        <v>160</v>
      </c>
      <c r="F75">
        <v>99.252733098400014</v>
      </c>
      <c r="G75">
        <v>0</v>
      </c>
      <c r="H75">
        <v>0</v>
      </c>
      <c r="I75" t="s">
        <v>427</v>
      </c>
      <c r="J75">
        <v>0</v>
      </c>
      <c r="K75">
        <v>0.56839866499999991</v>
      </c>
      <c r="L75">
        <v>1684.2105263157894</v>
      </c>
      <c r="M75">
        <v>90.943786399999993</v>
      </c>
      <c r="N75">
        <v>95</v>
      </c>
      <c r="O75">
        <v>95</v>
      </c>
      <c r="P75">
        <v>95</v>
      </c>
      <c r="Q75">
        <v>0</v>
      </c>
      <c r="T75" t="s">
        <v>123</v>
      </c>
      <c r="V75">
        <v>15.895179000000001</v>
      </c>
      <c r="W75">
        <v>0.13590378045000001</v>
      </c>
      <c r="X75" t="s">
        <v>129</v>
      </c>
      <c r="Y75">
        <v>20</v>
      </c>
      <c r="Z75">
        <v>93.550932000000003</v>
      </c>
      <c r="AA75">
        <v>1.01128557492</v>
      </c>
      <c r="AB75" t="s">
        <v>125</v>
      </c>
      <c r="AC75">
        <v>25</v>
      </c>
      <c r="AD75">
        <v>89.074400000000011</v>
      </c>
      <c r="AE75">
        <v>0.78474546400000011</v>
      </c>
      <c r="AF75" t="s">
        <v>128</v>
      </c>
      <c r="AG75">
        <v>50</v>
      </c>
      <c r="AH75">
        <v>99.93</v>
      </c>
      <c r="AI75">
        <v>1.1881677000000002</v>
      </c>
      <c r="AL75" t="e">
        <v>#N/A</v>
      </c>
      <c r="AM75" t="e">
        <v>#N/A</v>
      </c>
      <c r="AP75" t="e">
        <v>#N/A</v>
      </c>
      <c r="AQ75" t="e">
        <v>#N/A</v>
      </c>
      <c r="AT75" t="e">
        <v>#N/A</v>
      </c>
      <c r="AU75" t="e">
        <v>#N/A</v>
      </c>
      <c r="AX75" t="e">
        <v>#N/A</v>
      </c>
      <c r="AY75" t="e">
        <v>#N/A</v>
      </c>
      <c r="BB75" t="e">
        <v>#N/A</v>
      </c>
      <c r="BC75" t="e">
        <v>#N/A</v>
      </c>
      <c r="BF75" t="e">
        <v>#N/A</v>
      </c>
      <c r="BG75" t="e">
        <v>#N/A</v>
      </c>
      <c r="BJ75" t="e">
        <v>#N/A</v>
      </c>
      <c r="BK75" t="e">
        <v>#N/A</v>
      </c>
      <c r="BN75" t="e">
        <v>#N/A</v>
      </c>
      <c r="BO75" t="e">
        <v>#N/A</v>
      </c>
      <c r="BR75" t="e">
        <v>#N/A</v>
      </c>
      <c r="BS75" t="e">
        <v>#N/A</v>
      </c>
      <c r="BV75" t="e">
        <v>#N/A</v>
      </c>
      <c r="BW75" t="e">
        <v>#N/A</v>
      </c>
      <c r="BZ75">
        <v>45883</v>
      </c>
      <c r="CA75">
        <v>1</v>
      </c>
      <c r="CB75" t="e">
        <v>#DIV/0!</v>
      </c>
      <c r="CD75" t="e">
        <v>#DIV/0!</v>
      </c>
      <c r="CE75" t="e">
        <v>#DIV/0!</v>
      </c>
      <c r="CH75" t="e">
        <v>#N/A</v>
      </c>
      <c r="CI75" t="e">
        <v>#N/A</v>
      </c>
      <c r="CL75" t="e">
        <v>#N/A</v>
      </c>
      <c r="CM75" t="e">
        <v>#N/A</v>
      </c>
      <c r="CP75" t="e">
        <v>#N/A</v>
      </c>
      <c r="CQ75" t="e">
        <v>#N/A</v>
      </c>
    </row>
    <row r="76" spans="1:95">
      <c r="A76" s="231">
        <v>46134</v>
      </c>
      <c r="B76" s="232">
        <v>2</v>
      </c>
      <c r="C76" t="e">
        <v>#VALUE!</v>
      </c>
      <c r="D76" t="s">
        <v>427</v>
      </c>
      <c r="E76">
        <v>160</v>
      </c>
      <c r="F76">
        <v>122.45240579158002</v>
      </c>
      <c r="G76">
        <v>0</v>
      </c>
      <c r="H76">
        <v>0</v>
      </c>
      <c r="I76" t="s">
        <v>427</v>
      </c>
      <c r="J76">
        <v>0</v>
      </c>
      <c r="K76">
        <v>0.85706021963750012</v>
      </c>
      <c r="L76">
        <v>239.59269242288107</v>
      </c>
      <c r="M76">
        <v>137.12963514200001</v>
      </c>
      <c r="N76">
        <v>667.80000000000007</v>
      </c>
      <c r="O76">
        <v>667.80000000000007</v>
      </c>
      <c r="P76">
        <v>52</v>
      </c>
      <c r="Q76">
        <v>0</v>
      </c>
      <c r="S76">
        <v>160.4</v>
      </c>
      <c r="T76" t="s">
        <v>123</v>
      </c>
      <c r="U76">
        <v>776.2</v>
      </c>
      <c r="V76">
        <v>15.895179000000001</v>
      </c>
      <c r="W76">
        <v>0.13590378045000001</v>
      </c>
      <c r="X76" t="s">
        <v>374</v>
      </c>
      <c r="Y76">
        <v>12</v>
      </c>
      <c r="Z76">
        <v>16.575190499999998</v>
      </c>
      <c r="AA76">
        <v>0.11014214087249997</v>
      </c>
      <c r="AB76" t="s">
        <v>125</v>
      </c>
      <c r="AC76">
        <v>25</v>
      </c>
      <c r="AD76">
        <v>89.074400000000011</v>
      </c>
      <c r="AE76">
        <v>0.78474546400000011</v>
      </c>
      <c r="AF76" t="s">
        <v>128</v>
      </c>
      <c r="AG76">
        <v>15</v>
      </c>
      <c r="AH76">
        <v>99.93</v>
      </c>
      <c r="AI76">
        <v>1.1881677000000002</v>
      </c>
      <c r="AL76" t="e">
        <v>#N/A</v>
      </c>
      <c r="AM76" t="e">
        <v>#N/A</v>
      </c>
      <c r="AP76" t="e">
        <v>#N/A</v>
      </c>
      <c r="AQ76" t="e">
        <v>#N/A</v>
      </c>
      <c r="AT76" t="e">
        <v>#N/A</v>
      </c>
      <c r="AU76" t="e">
        <v>#N/A</v>
      </c>
      <c r="AX76" t="e">
        <v>#N/A</v>
      </c>
      <c r="AY76" t="e">
        <v>#N/A</v>
      </c>
      <c r="BB76" t="e">
        <v>#N/A</v>
      </c>
      <c r="BC76" t="e">
        <v>#N/A</v>
      </c>
      <c r="BF76" t="e">
        <v>#N/A</v>
      </c>
      <c r="BG76" t="e">
        <v>#N/A</v>
      </c>
      <c r="BJ76" t="e">
        <v>#N/A</v>
      </c>
      <c r="BK76" t="e">
        <v>#N/A</v>
      </c>
      <c r="BN76" t="e">
        <v>#N/A</v>
      </c>
      <c r="BO76" t="e">
        <v>#N/A</v>
      </c>
      <c r="BR76" t="e">
        <v>#N/A</v>
      </c>
      <c r="BS76" t="e">
        <v>#N/A</v>
      </c>
      <c r="BV76" t="e">
        <v>#N/A</v>
      </c>
      <c r="BW76" t="e">
        <v>#N/A</v>
      </c>
      <c r="BZ76">
        <v>45883</v>
      </c>
      <c r="CA76">
        <v>0</v>
      </c>
      <c r="CB76" t="e">
        <v>#DIV/0!</v>
      </c>
      <c r="CD76" t="e">
        <v>#DIV/0!</v>
      </c>
      <c r="CE76" t="e">
        <v>#DIV/0!</v>
      </c>
      <c r="CH76" t="e">
        <v>#N/A</v>
      </c>
      <c r="CI76" t="e">
        <v>#N/A</v>
      </c>
      <c r="CL76" t="e">
        <v>#N/A</v>
      </c>
      <c r="CM76" t="e">
        <v>#N/A</v>
      </c>
      <c r="CP76" t="e">
        <v>#N/A</v>
      </c>
      <c r="CQ76" t="e">
        <v>#N/A</v>
      </c>
    </row>
    <row r="77" spans="1:95">
      <c r="A77" s="231">
        <v>46135</v>
      </c>
      <c r="B77" s="232">
        <v>1</v>
      </c>
      <c r="C77" t="e">
        <v>#VALUE!</v>
      </c>
      <c r="D77" t="s">
        <v>427</v>
      </c>
      <c r="E77">
        <v>160</v>
      </c>
      <c r="F77">
        <v>132.45197356625499</v>
      </c>
      <c r="G77">
        <v>0</v>
      </c>
      <c r="H77">
        <v>0</v>
      </c>
      <c r="I77" t="s">
        <v>427</v>
      </c>
      <c r="J77">
        <v>0</v>
      </c>
      <c r="K77">
        <v>0.84774764125624991</v>
      </c>
      <c r="L77">
        <v>361.25536238428543</v>
      </c>
      <c r="M77">
        <v>135.63962260099999</v>
      </c>
      <c r="N77">
        <v>442.9</v>
      </c>
      <c r="O77">
        <v>442.9</v>
      </c>
      <c r="P77">
        <v>106</v>
      </c>
      <c r="Q77">
        <v>0</v>
      </c>
      <c r="S77">
        <v>87.8</v>
      </c>
      <c r="T77" t="s">
        <v>123</v>
      </c>
      <c r="U77">
        <v>424.7</v>
      </c>
      <c r="V77">
        <v>15.895179000000001</v>
      </c>
      <c r="W77">
        <v>0.13590378045000001</v>
      </c>
      <c r="X77" t="s">
        <v>375</v>
      </c>
      <c r="Y77">
        <v>21</v>
      </c>
      <c r="Z77">
        <v>8.4565950000000001</v>
      </c>
      <c r="AA77">
        <v>5.0655004050000001E-2</v>
      </c>
      <c r="AB77" t="s">
        <v>125</v>
      </c>
      <c r="AC77">
        <v>25</v>
      </c>
      <c r="AD77">
        <v>89.074400000000011</v>
      </c>
      <c r="AE77">
        <v>0.78474546400000011</v>
      </c>
      <c r="AF77" t="s">
        <v>129</v>
      </c>
      <c r="AG77">
        <v>30</v>
      </c>
      <c r="AH77">
        <v>93.550932000000003</v>
      </c>
      <c r="AI77">
        <v>1.01128557492</v>
      </c>
      <c r="AJ77" t="s">
        <v>128</v>
      </c>
      <c r="AK77">
        <v>30</v>
      </c>
      <c r="AL77">
        <v>99.93</v>
      </c>
      <c r="AM77">
        <v>1.1881677000000002</v>
      </c>
      <c r="AP77" t="e">
        <v>#N/A</v>
      </c>
      <c r="AQ77" t="e">
        <v>#N/A</v>
      </c>
      <c r="AT77" t="e">
        <v>#N/A</v>
      </c>
      <c r="AU77" t="e">
        <v>#N/A</v>
      </c>
      <c r="AX77" t="e">
        <v>#N/A</v>
      </c>
      <c r="AY77" t="e">
        <v>#N/A</v>
      </c>
      <c r="BB77" t="e">
        <v>#N/A</v>
      </c>
      <c r="BC77" t="e">
        <v>#N/A</v>
      </c>
      <c r="BF77" t="e">
        <v>#N/A</v>
      </c>
      <c r="BG77" t="e">
        <v>#N/A</v>
      </c>
      <c r="BJ77" t="e">
        <v>#N/A</v>
      </c>
      <c r="BK77" t="e">
        <v>#N/A</v>
      </c>
      <c r="BN77" t="e">
        <v>#N/A</v>
      </c>
      <c r="BO77" t="e">
        <v>#N/A</v>
      </c>
      <c r="BR77" t="e">
        <v>#N/A</v>
      </c>
      <c r="BS77" t="e">
        <v>#N/A</v>
      </c>
      <c r="BV77" t="e">
        <v>#N/A</v>
      </c>
      <c r="BW77" t="e">
        <v>#N/A</v>
      </c>
      <c r="BZ77">
        <v>45882</v>
      </c>
      <c r="CA77">
        <v>-1</v>
      </c>
      <c r="CB77" t="e">
        <v>#DIV/0!</v>
      </c>
      <c r="CD77" t="e">
        <v>#DIV/0!</v>
      </c>
      <c r="CE77" t="e">
        <v>#DIV/0!</v>
      </c>
      <c r="CH77" t="e">
        <v>#N/A</v>
      </c>
      <c r="CI77" t="e">
        <v>#N/A</v>
      </c>
      <c r="CL77" t="e">
        <v>#N/A</v>
      </c>
      <c r="CM77" t="e">
        <v>#N/A</v>
      </c>
      <c r="CP77" t="e">
        <v>#N/A</v>
      </c>
      <c r="CQ77" t="e">
        <v>#N/A</v>
      </c>
    </row>
    <row r="78" spans="1:95">
      <c r="A78" s="231">
        <v>46136</v>
      </c>
      <c r="B78" s="232">
        <v>1</v>
      </c>
      <c r="C78" t="e">
        <v>#VALUE!</v>
      </c>
      <c r="D78" t="s">
        <v>427</v>
      </c>
      <c r="E78">
        <v>160</v>
      </c>
      <c r="F78">
        <v>124.33651838477999</v>
      </c>
      <c r="G78">
        <v>0</v>
      </c>
      <c r="H78">
        <v>0</v>
      </c>
      <c r="I78" t="s">
        <v>427</v>
      </c>
      <c r="J78">
        <v>0</v>
      </c>
      <c r="K78">
        <v>0.84472459972500002</v>
      </c>
      <c r="L78">
        <v>309.23850019327409</v>
      </c>
      <c r="M78">
        <v>135.15593595600001</v>
      </c>
      <c r="N78">
        <v>517.4</v>
      </c>
      <c r="O78">
        <v>517.4</v>
      </c>
      <c r="P78">
        <v>81</v>
      </c>
      <c r="Q78">
        <v>0</v>
      </c>
      <c r="S78">
        <v>76.5</v>
      </c>
      <c r="T78" t="s">
        <v>123</v>
      </c>
      <c r="U78">
        <v>512.9</v>
      </c>
      <c r="V78">
        <v>15.895179000000001</v>
      </c>
      <c r="W78">
        <v>0.13590378045000001</v>
      </c>
      <c r="X78" t="s">
        <v>129</v>
      </c>
      <c r="Y78">
        <v>30</v>
      </c>
      <c r="Z78">
        <v>93.550932000000003</v>
      </c>
      <c r="AA78">
        <v>1.01128557492</v>
      </c>
      <c r="AB78" t="s">
        <v>183</v>
      </c>
      <c r="AC78">
        <v>25</v>
      </c>
      <c r="AD78">
        <v>99.53</v>
      </c>
      <c r="AE78">
        <v>0.81614599999999993</v>
      </c>
      <c r="AF78" t="s">
        <v>376</v>
      </c>
      <c r="AG78">
        <v>16</v>
      </c>
      <c r="AH78">
        <v>17.803719999999998</v>
      </c>
      <c r="AI78">
        <v>0.15026339679999998</v>
      </c>
      <c r="AJ78" t="s">
        <v>128</v>
      </c>
      <c r="AK78">
        <v>10</v>
      </c>
      <c r="AL78">
        <v>99.93</v>
      </c>
      <c r="AM78">
        <v>1.1881677000000002</v>
      </c>
      <c r="AP78" t="e">
        <v>#N/A</v>
      </c>
      <c r="AQ78" t="e">
        <v>#N/A</v>
      </c>
      <c r="AT78" t="e">
        <v>#N/A</v>
      </c>
      <c r="AU78" t="e">
        <v>#N/A</v>
      </c>
      <c r="AX78" t="e">
        <v>#N/A</v>
      </c>
      <c r="AY78" t="e">
        <v>#N/A</v>
      </c>
      <c r="BB78" t="e">
        <v>#N/A</v>
      </c>
      <c r="BC78" t="e">
        <v>#N/A</v>
      </c>
      <c r="BF78" t="e">
        <v>#N/A</v>
      </c>
      <c r="BG78" t="e">
        <v>#N/A</v>
      </c>
      <c r="BJ78" t="e">
        <v>#N/A</v>
      </c>
      <c r="BK78" t="e">
        <v>#N/A</v>
      </c>
      <c r="BN78" t="e">
        <v>#N/A</v>
      </c>
      <c r="BO78" t="e">
        <v>#N/A</v>
      </c>
      <c r="BR78" t="e">
        <v>#N/A</v>
      </c>
      <c r="BS78" t="e">
        <v>#N/A</v>
      </c>
      <c r="BV78" t="e">
        <v>#N/A</v>
      </c>
      <c r="BW78" t="e">
        <v>#N/A</v>
      </c>
      <c r="BZ78">
        <v>45883</v>
      </c>
      <c r="CA78">
        <v>1</v>
      </c>
      <c r="CB78" t="e">
        <v>#DIV/0!</v>
      </c>
      <c r="CD78" t="e">
        <v>#DIV/0!</v>
      </c>
      <c r="CE78" t="e">
        <v>#DIV/0!</v>
      </c>
      <c r="CH78" t="e">
        <v>#N/A</v>
      </c>
      <c r="CI78" t="e">
        <v>#N/A</v>
      </c>
      <c r="CL78" t="e">
        <v>#N/A</v>
      </c>
      <c r="CM78" t="e">
        <v>#N/A</v>
      </c>
      <c r="CP78" t="e">
        <v>#N/A</v>
      </c>
      <c r="CQ78" t="e">
        <v>#N/A</v>
      </c>
    </row>
    <row r="79" spans="1:95">
      <c r="A79" s="231">
        <v>46139</v>
      </c>
      <c r="B79" s="232">
        <v>3</v>
      </c>
      <c r="C79" t="e">
        <v>#VALUE!</v>
      </c>
      <c r="D79" t="s">
        <v>427</v>
      </c>
      <c r="E79">
        <v>160</v>
      </c>
      <c r="F79">
        <v>122.929812868185</v>
      </c>
      <c r="G79">
        <v>0</v>
      </c>
      <c r="H79">
        <v>0</v>
      </c>
      <c r="I79" t="s">
        <v>427</v>
      </c>
      <c r="J79">
        <v>0</v>
      </c>
      <c r="K79">
        <v>0.85224458829375005</v>
      </c>
      <c r="L79">
        <v>224.94025024602843</v>
      </c>
      <c r="M79">
        <v>136.359134127</v>
      </c>
      <c r="N79">
        <v>711.3</v>
      </c>
      <c r="O79">
        <v>711.3</v>
      </c>
      <c r="P79">
        <v>30</v>
      </c>
      <c r="Q79">
        <v>0</v>
      </c>
      <c r="S79">
        <v>169.6</v>
      </c>
      <c r="T79" t="s">
        <v>123</v>
      </c>
      <c r="U79">
        <v>850.9</v>
      </c>
      <c r="V79">
        <v>15.895179000000001</v>
      </c>
      <c r="W79">
        <v>0.13590378045000001</v>
      </c>
      <c r="X79" t="s">
        <v>129</v>
      </c>
      <c r="Y79">
        <v>30</v>
      </c>
      <c r="Z79">
        <v>93.550932000000003</v>
      </c>
      <c r="AA79">
        <v>1.01128557492</v>
      </c>
      <c r="AD79" t="e">
        <v>#N/A</v>
      </c>
      <c r="AE79" t="e">
        <v>#N/A</v>
      </c>
      <c r="AH79" t="e">
        <v>#N/A</v>
      </c>
      <c r="AI79" t="e">
        <v>#N/A</v>
      </c>
      <c r="AL79" t="e">
        <v>#N/A</v>
      </c>
      <c r="AM79" t="e">
        <v>#N/A</v>
      </c>
      <c r="AP79" t="e">
        <v>#N/A</v>
      </c>
      <c r="AQ79" t="e">
        <v>#N/A</v>
      </c>
      <c r="AT79" t="e">
        <v>#N/A</v>
      </c>
      <c r="AU79" t="e">
        <v>#N/A</v>
      </c>
      <c r="AX79" t="e">
        <v>#N/A</v>
      </c>
      <c r="AY79" t="e">
        <v>#N/A</v>
      </c>
      <c r="BB79" t="e">
        <v>#N/A</v>
      </c>
      <c r="BC79" t="e">
        <v>#N/A</v>
      </c>
      <c r="BF79" t="e">
        <v>#N/A</v>
      </c>
      <c r="BG79" t="e">
        <v>#N/A</v>
      </c>
      <c r="BJ79" t="e">
        <v>#N/A</v>
      </c>
      <c r="BK79" t="e">
        <v>#N/A</v>
      </c>
      <c r="BN79" t="e">
        <v>#N/A</v>
      </c>
      <c r="BO79" t="e">
        <v>#N/A</v>
      </c>
      <c r="BR79" t="e">
        <v>#N/A</v>
      </c>
      <c r="BS79" t="e">
        <v>#N/A</v>
      </c>
      <c r="BV79" t="e">
        <v>#N/A</v>
      </c>
      <c r="BW79" t="e">
        <v>#N/A</v>
      </c>
      <c r="BZ79">
        <v>45882</v>
      </c>
      <c r="CA79">
        <v>-1</v>
      </c>
      <c r="CB79" t="e">
        <v>#DIV/0!</v>
      </c>
      <c r="CD79" t="e">
        <v>#DIV/0!</v>
      </c>
      <c r="CE79" t="e">
        <v>#DIV/0!</v>
      </c>
      <c r="CH79" t="e">
        <v>#N/A</v>
      </c>
      <c r="CI79" t="e">
        <v>#N/A</v>
      </c>
      <c r="CL79" t="e">
        <v>#N/A</v>
      </c>
      <c r="CM79" t="e">
        <v>#N/A</v>
      </c>
      <c r="CP79" t="e">
        <v>#N/A</v>
      </c>
      <c r="CQ79" t="e">
        <v>#N/A</v>
      </c>
    </row>
    <row r="80" spans="1:95">
      <c r="A80" s="231">
        <v>46140</v>
      </c>
      <c r="B80" s="232">
        <v>1</v>
      </c>
      <c r="C80" t="e">
        <v>#VALUE!</v>
      </c>
      <c r="D80" t="s">
        <v>427</v>
      </c>
      <c r="E80">
        <v>160</v>
      </c>
      <c r="F80">
        <v>110.165001619325</v>
      </c>
      <c r="G80">
        <v>0</v>
      </c>
      <c r="H80">
        <v>0</v>
      </c>
      <c r="I80" t="s">
        <v>427</v>
      </c>
      <c r="J80">
        <v>0</v>
      </c>
      <c r="K80">
        <v>0.75825457546875008</v>
      </c>
      <c r="L80">
        <v>314.03336604514232</v>
      </c>
      <c r="M80">
        <v>121.32073207500001</v>
      </c>
      <c r="N80">
        <v>509.5</v>
      </c>
      <c r="O80">
        <v>509.5</v>
      </c>
      <c r="P80">
        <v>92</v>
      </c>
      <c r="Q80">
        <v>0</v>
      </c>
      <c r="S80">
        <v>78.400000000000006</v>
      </c>
      <c r="T80" t="s">
        <v>123</v>
      </c>
      <c r="U80">
        <v>495.9</v>
      </c>
      <c r="V80">
        <v>15.895179000000001</v>
      </c>
      <c r="W80">
        <v>0.13590378045000001</v>
      </c>
      <c r="X80" t="s">
        <v>376</v>
      </c>
      <c r="Y80">
        <v>16</v>
      </c>
      <c r="Z80">
        <v>17.803719999999998</v>
      </c>
      <c r="AA80">
        <v>0.15026339679999998</v>
      </c>
      <c r="AB80" t="s">
        <v>375</v>
      </c>
      <c r="AC80">
        <v>21</v>
      </c>
      <c r="AD80">
        <v>8.4565950000000001</v>
      </c>
      <c r="AE80">
        <v>5.0655004050000001E-2</v>
      </c>
      <c r="AF80" t="s">
        <v>129</v>
      </c>
      <c r="AG80">
        <v>30</v>
      </c>
      <c r="AH80">
        <v>93.550932000000003</v>
      </c>
      <c r="AI80">
        <v>1.01128557492</v>
      </c>
      <c r="AJ80" t="s">
        <v>125</v>
      </c>
      <c r="AK80">
        <v>25</v>
      </c>
      <c r="AL80">
        <v>89.074400000000011</v>
      </c>
      <c r="AM80">
        <v>0.78474546400000011</v>
      </c>
      <c r="AP80" t="e">
        <v>#N/A</v>
      </c>
      <c r="AQ80" t="e">
        <v>#N/A</v>
      </c>
      <c r="AT80" t="e">
        <v>#N/A</v>
      </c>
      <c r="AU80" t="e">
        <v>#N/A</v>
      </c>
      <c r="AX80" t="e">
        <v>#N/A</v>
      </c>
      <c r="AY80" t="e">
        <v>#N/A</v>
      </c>
      <c r="BB80" t="e">
        <v>#N/A</v>
      </c>
      <c r="BC80" t="e">
        <v>#N/A</v>
      </c>
      <c r="BF80" t="e">
        <v>#N/A</v>
      </c>
      <c r="BG80" t="e">
        <v>#N/A</v>
      </c>
      <c r="BJ80" t="e">
        <v>#N/A</v>
      </c>
      <c r="BK80" t="e">
        <v>#N/A</v>
      </c>
      <c r="BN80" t="e">
        <v>#N/A</v>
      </c>
      <c r="BO80" t="e">
        <v>#N/A</v>
      </c>
      <c r="BR80" t="e">
        <v>#N/A</v>
      </c>
      <c r="BS80" t="e">
        <v>#N/A</v>
      </c>
      <c r="BV80" t="e">
        <v>#N/A</v>
      </c>
      <c r="BW80" t="e">
        <v>#N/A</v>
      </c>
      <c r="BZ80">
        <v>45883</v>
      </c>
      <c r="CA80">
        <v>1</v>
      </c>
      <c r="CB80" t="e">
        <v>#DIV/0!</v>
      </c>
      <c r="CD80" t="e">
        <v>#DIV/0!</v>
      </c>
      <c r="CE80" t="e">
        <v>#DIV/0!</v>
      </c>
      <c r="CH80" t="e">
        <v>#N/A</v>
      </c>
      <c r="CI80" t="e">
        <v>#N/A</v>
      </c>
      <c r="CL80" t="e">
        <v>#N/A</v>
      </c>
      <c r="CM80" t="e">
        <v>#N/A</v>
      </c>
      <c r="CP80" t="e">
        <v>#N/A</v>
      </c>
      <c r="CQ80" t="e">
        <v>#N/A</v>
      </c>
    </row>
    <row r="81" spans="1:95">
      <c r="A81" s="231">
        <v>46141</v>
      </c>
      <c r="B81" s="232">
        <v>1</v>
      </c>
      <c r="C81" t="e">
        <v>#VALUE!</v>
      </c>
      <c r="D81" t="s">
        <v>427</v>
      </c>
      <c r="E81">
        <v>160</v>
      </c>
      <c r="F81">
        <v>122.71260714352999</v>
      </c>
      <c r="G81">
        <v>0</v>
      </c>
      <c r="H81">
        <v>0</v>
      </c>
      <c r="I81" t="s">
        <v>427</v>
      </c>
      <c r="J81">
        <v>0</v>
      </c>
      <c r="K81">
        <v>0.82557872403749999</v>
      </c>
      <c r="L81">
        <v>305.11060259344015</v>
      </c>
      <c r="M81">
        <v>132.09259584599999</v>
      </c>
      <c r="N81">
        <v>524.4</v>
      </c>
      <c r="O81">
        <v>524.4</v>
      </c>
      <c r="P81">
        <v>102</v>
      </c>
      <c r="Q81">
        <v>0</v>
      </c>
      <c r="S81">
        <v>110.5</v>
      </c>
      <c r="T81" t="s">
        <v>123</v>
      </c>
      <c r="U81">
        <v>532.9</v>
      </c>
      <c r="V81">
        <v>15.895179000000001</v>
      </c>
      <c r="W81">
        <v>0.13590378045000001</v>
      </c>
      <c r="X81" t="s">
        <v>376</v>
      </c>
      <c r="Y81">
        <v>16</v>
      </c>
      <c r="Z81">
        <v>17.803719999999998</v>
      </c>
      <c r="AA81">
        <v>0.15026339679999998</v>
      </c>
      <c r="AB81" t="s">
        <v>375</v>
      </c>
      <c r="AC81">
        <v>21</v>
      </c>
      <c r="AD81">
        <v>8.4565950000000001</v>
      </c>
      <c r="AE81">
        <v>5.0655004050000001E-2</v>
      </c>
      <c r="AF81" t="s">
        <v>129</v>
      </c>
      <c r="AG81">
        <v>30</v>
      </c>
      <c r="AH81">
        <v>93.550932000000003</v>
      </c>
      <c r="AI81">
        <v>1.01128557492</v>
      </c>
      <c r="AJ81" t="s">
        <v>125</v>
      </c>
      <c r="AK81">
        <v>25</v>
      </c>
      <c r="AL81">
        <v>89.074400000000011</v>
      </c>
      <c r="AM81">
        <v>0.78474546400000011</v>
      </c>
      <c r="AN81" t="s">
        <v>128</v>
      </c>
      <c r="AO81">
        <v>10</v>
      </c>
      <c r="AP81">
        <v>99.93</v>
      </c>
      <c r="AQ81">
        <v>1.1881677000000002</v>
      </c>
      <c r="AT81" t="e">
        <v>#N/A</v>
      </c>
      <c r="AU81" t="e">
        <v>#N/A</v>
      </c>
      <c r="AX81" t="e">
        <v>#N/A</v>
      </c>
      <c r="AY81" t="e">
        <v>#N/A</v>
      </c>
      <c r="BB81" t="e">
        <v>#N/A</v>
      </c>
      <c r="BC81" t="e">
        <v>#N/A</v>
      </c>
      <c r="BF81" t="e">
        <v>#N/A</v>
      </c>
      <c r="BG81" t="e">
        <v>#N/A</v>
      </c>
      <c r="BJ81" t="e">
        <v>#N/A</v>
      </c>
      <c r="BK81" t="e">
        <v>#N/A</v>
      </c>
      <c r="BN81" t="e">
        <v>#N/A</v>
      </c>
      <c r="BO81" t="e">
        <v>#N/A</v>
      </c>
      <c r="BR81" t="e">
        <v>#N/A</v>
      </c>
      <c r="BS81" t="e">
        <v>#N/A</v>
      </c>
      <c r="BV81" t="e">
        <v>#N/A</v>
      </c>
      <c r="BW81" t="e">
        <v>#N/A</v>
      </c>
      <c r="BZ81">
        <v>45883</v>
      </c>
      <c r="CA81">
        <v>0</v>
      </c>
      <c r="CB81" t="e">
        <v>#DIV/0!</v>
      </c>
      <c r="CD81" t="e">
        <v>#DIV/0!</v>
      </c>
      <c r="CE81" t="e">
        <v>#DIV/0!</v>
      </c>
      <c r="CH81" t="e">
        <v>#N/A</v>
      </c>
      <c r="CI81" t="e">
        <v>#N/A</v>
      </c>
      <c r="CL81" t="e">
        <v>#N/A</v>
      </c>
      <c r="CM81" t="e">
        <v>#N/A</v>
      </c>
      <c r="CP81" t="e">
        <v>#N/A</v>
      </c>
      <c r="CQ81" t="e">
        <v>#N/A</v>
      </c>
    </row>
    <row r="82" spans="1:95">
      <c r="A82" s="231">
        <v>46142</v>
      </c>
      <c r="B82" s="232">
        <v>1</v>
      </c>
      <c r="C82" t="e">
        <v>#VALUE!</v>
      </c>
      <c r="D82" t="s">
        <v>427</v>
      </c>
      <c r="E82">
        <v>160</v>
      </c>
      <c r="F82">
        <v>138.740963930975</v>
      </c>
      <c r="G82">
        <v>0</v>
      </c>
      <c r="H82">
        <v>0</v>
      </c>
      <c r="I82" t="s">
        <v>427</v>
      </c>
      <c r="J82">
        <v>0</v>
      </c>
      <c r="K82">
        <v>0.90289190915625017</v>
      </c>
      <c r="L82">
        <v>319.68031968031971</v>
      </c>
      <c r="M82">
        <v>144.46270546500003</v>
      </c>
      <c r="N82">
        <v>500.5</v>
      </c>
      <c r="O82">
        <v>500.5</v>
      </c>
      <c r="P82">
        <v>122</v>
      </c>
      <c r="Q82">
        <v>0</v>
      </c>
      <c r="S82">
        <v>78.3</v>
      </c>
      <c r="T82" t="s">
        <v>123</v>
      </c>
      <c r="U82">
        <v>456.8</v>
      </c>
      <c r="V82">
        <v>15.895179000000001</v>
      </c>
      <c r="W82">
        <v>0.13590378045000001</v>
      </c>
      <c r="X82" t="s">
        <v>376</v>
      </c>
      <c r="Y82">
        <v>16</v>
      </c>
      <c r="Z82">
        <v>17.803719999999998</v>
      </c>
      <c r="AA82">
        <v>0.15026339679999998</v>
      </c>
      <c r="AB82" t="s">
        <v>375</v>
      </c>
      <c r="AC82">
        <v>21</v>
      </c>
      <c r="AD82">
        <v>8.4565950000000001</v>
      </c>
      <c r="AE82">
        <v>5.0655004050000001E-2</v>
      </c>
      <c r="AF82" t="s">
        <v>129</v>
      </c>
      <c r="AG82">
        <v>40</v>
      </c>
      <c r="AH82">
        <v>93.550932000000003</v>
      </c>
      <c r="AI82">
        <v>1.01128557492</v>
      </c>
      <c r="AJ82" t="s">
        <v>125</v>
      </c>
      <c r="AK82">
        <v>25</v>
      </c>
      <c r="AL82">
        <v>89.074400000000011</v>
      </c>
      <c r="AM82">
        <v>0.78474546400000011</v>
      </c>
      <c r="AN82" t="s">
        <v>128</v>
      </c>
      <c r="AO82">
        <v>20</v>
      </c>
      <c r="AP82">
        <v>99.93</v>
      </c>
      <c r="AQ82">
        <v>1.1881677000000002</v>
      </c>
      <c r="AT82" t="e">
        <v>#N/A</v>
      </c>
      <c r="AU82" t="e">
        <v>#N/A</v>
      </c>
      <c r="AX82" t="e">
        <v>#N/A</v>
      </c>
      <c r="AY82" t="e">
        <v>#N/A</v>
      </c>
      <c r="BB82" t="e">
        <v>#N/A</v>
      </c>
      <c r="BC82" t="e">
        <v>#N/A</v>
      </c>
      <c r="BF82" t="e">
        <v>#N/A</v>
      </c>
      <c r="BG82" t="e">
        <v>#N/A</v>
      </c>
      <c r="BJ82" t="e">
        <v>#N/A</v>
      </c>
      <c r="BK82" t="e">
        <v>#N/A</v>
      </c>
      <c r="BN82" t="e">
        <v>#N/A</v>
      </c>
      <c r="BO82" t="e">
        <v>#N/A</v>
      </c>
      <c r="BR82" t="e">
        <v>#N/A</v>
      </c>
      <c r="BS82" t="e">
        <v>#N/A</v>
      </c>
      <c r="BV82" t="e">
        <v>#N/A</v>
      </c>
      <c r="BW82" t="e">
        <v>#N/A</v>
      </c>
      <c r="BZ82">
        <v>45882</v>
      </c>
      <c r="CA82">
        <v>-1</v>
      </c>
      <c r="CB82" t="e">
        <v>#DIV/0!</v>
      </c>
      <c r="CD82" t="e">
        <v>#DIV/0!</v>
      </c>
      <c r="CE82" t="e">
        <v>#DIV/0!</v>
      </c>
      <c r="CH82" t="e">
        <v>#N/A</v>
      </c>
      <c r="CI82" t="e">
        <v>#N/A</v>
      </c>
      <c r="CL82" t="e">
        <v>#N/A</v>
      </c>
      <c r="CM82" t="e">
        <v>#N/A</v>
      </c>
      <c r="CP82" t="e">
        <v>#N/A</v>
      </c>
      <c r="CQ82" t="e">
        <v>#N/A</v>
      </c>
    </row>
    <row r="83" spans="1:95">
      <c r="A83" s="231">
        <v>46146</v>
      </c>
      <c r="B83" s="232">
        <v>4</v>
      </c>
      <c r="C83" t="e">
        <v>#VALUE!</v>
      </c>
      <c r="D83" t="s">
        <v>427</v>
      </c>
      <c r="E83">
        <v>160</v>
      </c>
      <c r="F83">
        <v>121.12134185993</v>
      </c>
      <c r="G83">
        <v>0</v>
      </c>
      <c r="H83">
        <v>0</v>
      </c>
      <c r="I83" t="s">
        <v>427</v>
      </c>
      <c r="J83">
        <v>0</v>
      </c>
      <c r="K83">
        <v>0.81037807653750016</v>
      </c>
      <c r="L83">
        <v>349.80323567993003</v>
      </c>
      <c r="M83">
        <v>129.66049224600002</v>
      </c>
      <c r="N83">
        <v>457.40000000000003</v>
      </c>
      <c r="O83">
        <v>457.40000000000003</v>
      </c>
      <c r="P83">
        <v>123</v>
      </c>
      <c r="Q83">
        <v>0</v>
      </c>
      <c r="S83">
        <v>88.7</v>
      </c>
      <c r="T83" t="s">
        <v>123</v>
      </c>
      <c r="U83">
        <v>423.1</v>
      </c>
      <c r="V83">
        <v>15.895179000000001</v>
      </c>
      <c r="W83">
        <v>0.13590378045000001</v>
      </c>
      <c r="X83" t="s">
        <v>376</v>
      </c>
      <c r="Y83">
        <v>16</v>
      </c>
      <c r="Z83">
        <v>17.803719999999998</v>
      </c>
      <c r="AA83">
        <v>0.15026339679999998</v>
      </c>
      <c r="AB83" t="s">
        <v>375</v>
      </c>
      <c r="AC83">
        <v>21</v>
      </c>
      <c r="AD83">
        <v>8.4565950000000001</v>
      </c>
      <c r="AE83">
        <v>5.0655004050000001E-2</v>
      </c>
      <c r="AF83" t="s">
        <v>378</v>
      </c>
      <c r="AG83">
        <v>16</v>
      </c>
      <c r="AH83">
        <v>40.994712</v>
      </c>
      <c r="AI83">
        <v>0.27671430600000002</v>
      </c>
      <c r="AJ83" t="s">
        <v>129</v>
      </c>
      <c r="AK83">
        <v>30</v>
      </c>
      <c r="AL83">
        <v>93.550932000000003</v>
      </c>
      <c r="AM83">
        <v>1.01128557492</v>
      </c>
      <c r="AN83" t="s">
        <v>125</v>
      </c>
      <c r="AO83">
        <v>25</v>
      </c>
      <c r="AP83">
        <v>89.074400000000011</v>
      </c>
      <c r="AQ83">
        <v>0.78474546400000011</v>
      </c>
      <c r="AR83" t="s">
        <v>128</v>
      </c>
      <c r="AS83">
        <v>15</v>
      </c>
      <c r="AT83">
        <v>99.93</v>
      </c>
      <c r="AU83">
        <v>1.1881677000000002</v>
      </c>
      <c r="AX83" t="e">
        <v>#N/A</v>
      </c>
      <c r="AY83" t="e">
        <v>#N/A</v>
      </c>
      <c r="BB83" t="e">
        <v>#N/A</v>
      </c>
      <c r="BC83" t="e">
        <v>#N/A</v>
      </c>
      <c r="BF83" t="e">
        <v>#N/A</v>
      </c>
      <c r="BG83" t="e">
        <v>#N/A</v>
      </c>
      <c r="BJ83" t="e">
        <v>#N/A</v>
      </c>
      <c r="BK83" t="e">
        <v>#N/A</v>
      </c>
      <c r="BN83" t="e">
        <v>#N/A</v>
      </c>
      <c r="BO83" t="e">
        <v>#N/A</v>
      </c>
      <c r="BR83" t="e">
        <v>#N/A</v>
      </c>
      <c r="BS83" t="e">
        <v>#N/A</v>
      </c>
      <c r="BV83" t="e">
        <v>#N/A</v>
      </c>
      <c r="BW83" t="e">
        <v>#N/A</v>
      </c>
      <c r="BZ83">
        <v>45883</v>
      </c>
      <c r="CA83">
        <v>1</v>
      </c>
      <c r="CB83" t="e">
        <v>#DIV/0!</v>
      </c>
      <c r="CD83" t="e">
        <v>#DIV/0!</v>
      </c>
      <c r="CE83" t="e">
        <v>#DIV/0!</v>
      </c>
      <c r="CH83" t="e">
        <v>#N/A</v>
      </c>
      <c r="CI83" t="e">
        <v>#N/A</v>
      </c>
      <c r="CL83" t="e">
        <v>#N/A</v>
      </c>
      <c r="CM83" t="e">
        <v>#N/A</v>
      </c>
      <c r="CP83" t="e">
        <v>#N/A</v>
      </c>
      <c r="CQ83" t="e">
        <v>#N/A</v>
      </c>
    </row>
    <row r="84" spans="1:95">
      <c r="A84" s="231">
        <v>46147</v>
      </c>
      <c r="B84" s="232">
        <v>1</v>
      </c>
      <c r="C84" t="e">
        <v>#VALUE!</v>
      </c>
      <c r="D84" t="s">
        <v>427</v>
      </c>
      <c r="E84">
        <v>160</v>
      </c>
      <c r="F84">
        <v>120.18479682716</v>
      </c>
      <c r="G84">
        <v>0</v>
      </c>
      <c r="H84">
        <v>0</v>
      </c>
      <c r="I84" t="s">
        <v>427</v>
      </c>
      <c r="J84">
        <v>0</v>
      </c>
      <c r="K84">
        <v>0.80710057844999983</v>
      </c>
      <c r="L84">
        <v>316.33056544088578</v>
      </c>
      <c r="M84">
        <v>129.13609255199998</v>
      </c>
      <c r="N84">
        <v>505.79999999999995</v>
      </c>
      <c r="O84">
        <v>505.79999999999995</v>
      </c>
      <c r="P84">
        <v>102</v>
      </c>
      <c r="Q84">
        <v>0</v>
      </c>
      <c r="S84">
        <v>124.6</v>
      </c>
      <c r="T84" t="s">
        <v>123</v>
      </c>
      <c r="U84">
        <v>528.4</v>
      </c>
      <c r="V84">
        <v>15.895179000000001</v>
      </c>
      <c r="W84">
        <v>0.13590378045000001</v>
      </c>
      <c r="X84" t="s">
        <v>129</v>
      </c>
      <c r="Y84">
        <v>30</v>
      </c>
      <c r="Z84">
        <v>93.550932000000003</v>
      </c>
      <c r="AA84">
        <v>1.01128557492</v>
      </c>
      <c r="AB84" t="s">
        <v>125</v>
      </c>
      <c r="AC84">
        <v>25</v>
      </c>
      <c r="AD84">
        <v>89.074400000000011</v>
      </c>
      <c r="AE84">
        <v>0.78474546400000011</v>
      </c>
      <c r="AF84" t="s">
        <v>376</v>
      </c>
      <c r="AG84">
        <v>16</v>
      </c>
      <c r="AH84">
        <v>17.803719999999998</v>
      </c>
      <c r="AI84">
        <v>0.15026339679999998</v>
      </c>
      <c r="AJ84" t="s">
        <v>375</v>
      </c>
      <c r="AK84">
        <v>21</v>
      </c>
      <c r="AL84">
        <v>8.4565950000000001</v>
      </c>
      <c r="AM84">
        <v>5.0655004050000001E-2</v>
      </c>
      <c r="AN84" t="s">
        <v>128</v>
      </c>
      <c r="AO84">
        <v>10</v>
      </c>
      <c r="AP84">
        <v>99.93</v>
      </c>
      <c r="AQ84">
        <v>1.1881677000000002</v>
      </c>
      <c r="AT84" t="e">
        <v>#N/A</v>
      </c>
      <c r="AU84" t="e">
        <v>#N/A</v>
      </c>
      <c r="AX84" t="e">
        <v>#N/A</v>
      </c>
      <c r="AY84" t="e">
        <v>#N/A</v>
      </c>
      <c r="BB84" t="e">
        <v>#N/A</v>
      </c>
      <c r="BC84" t="e">
        <v>#N/A</v>
      </c>
      <c r="BF84" t="e">
        <v>#N/A</v>
      </c>
      <c r="BG84" t="e">
        <v>#N/A</v>
      </c>
      <c r="BJ84" t="e">
        <v>#N/A</v>
      </c>
      <c r="BK84" t="e">
        <v>#N/A</v>
      </c>
      <c r="BN84" t="e">
        <v>#N/A</v>
      </c>
      <c r="BO84" t="e">
        <v>#N/A</v>
      </c>
      <c r="BR84" t="e">
        <v>#N/A</v>
      </c>
      <c r="BS84" t="e">
        <v>#N/A</v>
      </c>
      <c r="BV84" t="e">
        <v>#N/A</v>
      </c>
      <c r="BW84" t="e">
        <v>#N/A</v>
      </c>
      <c r="BZ84">
        <v>45882</v>
      </c>
      <c r="CA84">
        <v>-1</v>
      </c>
      <c r="CB84" t="e">
        <v>#DIV/0!</v>
      </c>
      <c r="CD84" t="e">
        <v>#DIV/0!</v>
      </c>
      <c r="CE84" t="e">
        <v>#DIV/0!</v>
      </c>
      <c r="CH84" t="e">
        <v>#N/A</v>
      </c>
      <c r="CI84" t="e">
        <v>#N/A</v>
      </c>
      <c r="CL84" t="e">
        <v>#N/A</v>
      </c>
      <c r="CM84" t="e">
        <v>#N/A</v>
      </c>
      <c r="CP84" t="e">
        <v>#N/A</v>
      </c>
      <c r="CQ84" t="e">
        <v>#N/A</v>
      </c>
    </row>
    <row r="85" spans="1:95">
      <c r="A85" s="231">
        <v>46148</v>
      </c>
      <c r="B85" s="232">
        <v>1</v>
      </c>
      <c r="C85" t="e">
        <v>#VALUE!</v>
      </c>
      <c r="D85" t="s">
        <v>427</v>
      </c>
      <c r="E85">
        <v>160</v>
      </c>
      <c r="F85">
        <v>120.562904380045</v>
      </c>
      <c r="G85">
        <v>0</v>
      </c>
      <c r="H85">
        <v>0</v>
      </c>
      <c r="I85" t="s">
        <v>427</v>
      </c>
      <c r="J85">
        <v>0</v>
      </c>
      <c r="K85">
        <v>0.80631217536875011</v>
      </c>
      <c r="L85">
        <v>321.86682760008046</v>
      </c>
      <c r="M85">
        <v>129.00994805900001</v>
      </c>
      <c r="N85">
        <v>497.09999999999997</v>
      </c>
      <c r="O85">
        <v>497.09999999999997</v>
      </c>
      <c r="P85">
        <v>65</v>
      </c>
      <c r="Q85">
        <v>0</v>
      </c>
      <c r="S85">
        <v>81.7</v>
      </c>
      <c r="T85" t="s">
        <v>123</v>
      </c>
      <c r="U85">
        <v>513.79999999999995</v>
      </c>
      <c r="V85">
        <v>15.895179000000001</v>
      </c>
      <c r="W85">
        <v>0.13590378045000001</v>
      </c>
      <c r="X85" t="s">
        <v>129</v>
      </c>
      <c r="Y85">
        <v>30</v>
      </c>
      <c r="Z85">
        <v>93.550932000000003</v>
      </c>
      <c r="AA85">
        <v>1.01128557492</v>
      </c>
      <c r="AB85" t="s">
        <v>125</v>
      </c>
      <c r="AC85">
        <v>25</v>
      </c>
      <c r="AD85">
        <v>89.074400000000011</v>
      </c>
      <c r="AE85">
        <v>0.78474546400000011</v>
      </c>
      <c r="AF85" t="s">
        <v>128</v>
      </c>
      <c r="AG85">
        <v>10</v>
      </c>
      <c r="AH85">
        <v>99.93</v>
      </c>
      <c r="AI85">
        <v>1.1881677000000002</v>
      </c>
      <c r="AL85" t="e">
        <v>#N/A</v>
      </c>
      <c r="AM85" t="e">
        <v>#N/A</v>
      </c>
      <c r="AP85" t="e">
        <v>#N/A</v>
      </c>
      <c r="AQ85" t="e">
        <v>#N/A</v>
      </c>
      <c r="AT85" t="e">
        <v>#N/A</v>
      </c>
      <c r="AU85" t="e">
        <v>#N/A</v>
      </c>
      <c r="AX85" t="e">
        <v>#N/A</v>
      </c>
      <c r="AY85" t="e">
        <v>#N/A</v>
      </c>
      <c r="BB85" t="e">
        <v>#N/A</v>
      </c>
      <c r="BC85" t="e">
        <v>#N/A</v>
      </c>
      <c r="BF85" t="e">
        <v>#N/A</v>
      </c>
      <c r="BG85" t="e">
        <v>#N/A</v>
      </c>
      <c r="BJ85" t="e">
        <v>#N/A</v>
      </c>
      <c r="BK85" t="e">
        <v>#N/A</v>
      </c>
      <c r="BN85" t="e">
        <v>#N/A</v>
      </c>
      <c r="BO85" t="e">
        <v>#N/A</v>
      </c>
      <c r="BR85" t="e">
        <v>#N/A</v>
      </c>
      <c r="BS85" t="e">
        <v>#N/A</v>
      </c>
      <c r="BV85" t="e">
        <v>#N/A</v>
      </c>
      <c r="BW85" t="e">
        <v>#N/A</v>
      </c>
      <c r="BZ85">
        <v>45883</v>
      </c>
      <c r="CA85">
        <v>1</v>
      </c>
      <c r="CB85" t="e">
        <v>#DIV/0!</v>
      </c>
      <c r="CD85" t="e">
        <v>#DIV/0!</v>
      </c>
      <c r="CE85" t="e">
        <v>#DIV/0!</v>
      </c>
      <c r="CH85" t="e">
        <v>#N/A</v>
      </c>
      <c r="CI85" t="e">
        <v>#N/A</v>
      </c>
      <c r="CL85" t="e">
        <v>#N/A</v>
      </c>
      <c r="CM85" t="e">
        <v>#N/A</v>
      </c>
      <c r="CP85" t="e">
        <v>#N/A</v>
      </c>
      <c r="CQ85" t="e">
        <v>#N/A</v>
      </c>
    </row>
    <row r="86" spans="1:95">
      <c r="A86" s="231">
        <v>46149</v>
      </c>
      <c r="B86" s="232">
        <v>1</v>
      </c>
      <c r="C86" t="e">
        <v>#VALUE!</v>
      </c>
      <c r="D86" t="s">
        <v>427</v>
      </c>
      <c r="E86">
        <v>160</v>
      </c>
      <c r="F86">
        <v>124.57529487075999</v>
      </c>
      <c r="G86">
        <v>0</v>
      </c>
      <c r="H86">
        <v>0</v>
      </c>
      <c r="I86" t="s">
        <v>427</v>
      </c>
      <c r="J86">
        <v>0</v>
      </c>
      <c r="K86">
        <v>0.80473241194999989</v>
      </c>
      <c r="L86">
        <v>402.21216691804932</v>
      </c>
      <c r="M86">
        <v>128.75718591199998</v>
      </c>
      <c r="N86">
        <v>397.79999999999995</v>
      </c>
      <c r="O86">
        <v>397.79999999999995</v>
      </c>
      <c r="P86">
        <v>85</v>
      </c>
      <c r="Q86">
        <v>0</v>
      </c>
      <c r="S86">
        <v>70.099999999999994</v>
      </c>
      <c r="T86" t="s">
        <v>123</v>
      </c>
      <c r="U86">
        <v>382.9</v>
      </c>
      <c r="V86">
        <v>15.895179000000001</v>
      </c>
      <c r="W86">
        <v>0.13590378045000001</v>
      </c>
      <c r="X86" t="s">
        <v>129</v>
      </c>
      <c r="Y86">
        <v>50</v>
      </c>
      <c r="Z86">
        <v>93.550932000000003</v>
      </c>
      <c r="AA86">
        <v>1.01128557492</v>
      </c>
      <c r="AB86" t="s">
        <v>125</v>
      </c>
      <c r="AC86">
        <v>25</v>
      </c>
      <c r="AD86">
        <v>89.074400000000011</v>
      </c>
      <c r="AE86">
        <v>0.78474546400000011</v>
      </c>
      <c r="AF86" t="s">
        <v>128</v>
      </c>
      <c r="AG86">
        <v>10</v>
      </c>
      <c r="AH86">
        <v>99.93</v>
      </c>
      <c r="AI86">
        <v>1.1881677000000002</v>
      </c>
      <c r="AL86" t="e">
        <v>#N/A</v>
      </c>
      <c r="AM86" t="e">
        <v>#N/A</v>
      </c>
      <c r="AP86" t="e">
        <v>#N/A</v>
      </c>
      <c r="AQ86" t="e">
        <v>#N/A</v>
      </c>
      <c r="AT86" t="e">
        <v>#N/A</v>
      </c>
      <c r="AU86" t="e">
        <v>#N/A</v>
      </c>
      <c r="AX86" t="e">
        <v>#N/A</v>
      </c>
      <c r="AY86" t="e">
        <v>#N/A</v>
      </c>
      <c r="BB86" t="e">
        <v>#N/A</v>
      </c>
      <c r="BC86" t="e">
        <v>#N/A</v>
      </c>
      <c r="BF86" t="e">
        <v>#N/A</v>
      </c>
      <c r="BG86" t="e">
        <v>#N/A</v>
      </c>
      <c r="BJ86" t="e">
        <v>#N/A</v>
      </c>
      <c r="BK86" t="e">
        <v>#N/A</v>
      </c>
      <c r="BN86" t="e">
        <v>#N/A</v>
      </c>
      <c r="BO86" t="e">
        <v>#N/A</v>
      </c>
      <c r="BR86" t="e">
        <v>#N/A</v>
      </c>
      <c r="BS86" t="e">
        <v>#N/A</v>
      </c>
      <c r="BV86" t="e">
        <v>#N/A</v>
      </c>
      <c r="BW86" t="e">
        <v>#N/A</v>
      </c>
      <c r="BZ86">
        <v>45883</v>
      </c>
      <c r="CA86">
        <v>0</v>
      </c>
      <c r="CB86" t="e">
        <v>#DIV/0!</v>
      </c>
      <c r="CD86" t="e">
        <v>#DIV/0!</v>
      </c>
      <c r="CE86" t="e">
        <v>#DIV/0!</v>
      </c>
      <c r="CH86" t="e">
        <v>#N/A</v>
      </c>
      <c r="CI86" t="e">
        <v>#N/A</v>
      </c>
      <c r="CL86" t="e">
        <v>#N/A</v>
      </c>
      <c r="CM86" t="e">
        <v>#N/A</v>
      </c>
      <c r="CP86" t="e">
        <v>#N/A</v>
      </c>
      <c r="CQ86" t="e">
        <v>#N/A</v>
      </c>
    </row>
    <row r="87" spans="1:95">
      <c r="A87" s="231">
        <v>46150</v>
      </c>
      <c r="B87" s="232">
        <v>1</v>
      </c>
      <c r="C87" t="e">
        <v>#VALUE!</v>
      </c>
      <c r="D87" t="s">
        <v>427</v>
      </c>
      <c r="E87">
        <v>160</v>
      </c>
      <c r="F87">
        <v>122.807160051805</v>
      </c>
      <c r="G87">
        <v>0</v>
      </c>
      <c r="H87">
        <v>0</v>
      </c>
      <c r="I87" t="s">
        <v>427</v>
      </c>
      <c r="J87">
        <v>0</v>
      </c>
      <c r="K87">
        <v>0.81051849606875004</v>
      </c>
      <c r="L87">
        <v>336.91303432301538</v>
      </c>
      <c r="M87">
        <v>129.68295937100001</v>
      </c>
      <c r="N87">
        <v>474.9</v>
      </c>
      <c r="O87">
        <v>474.9</v>
      </c>
      <c r="P87">
        <v>70</v>
      </c>
      <c r="Q87">
        <v>0</v>
      </c>
      <c r="S87">
        <v>74.400000000000006</v>
      </c>
      <c r="T87" t="s">
        <v>123</v>
      </c>
      <c r="U87">
        <v>479.3</v>
      </c>
      <c r="V87">
        <v>15.895179000000001</v>
      </c>
      <c r="W87">
        <v>0.13590378045000001</v>
      </c>
      <c r="X87" t="s">
        <v>129</v>
      </c>
      <c r="Y87">
        <v>30</v>
      </c>
      <c r="Z87">
        <v>93.550932000000003</v>
      </c>
      <c r="AA87">
        <v>1.01128557492</v>
      </c>
      <c r="AB87" t="s">
        <v>125</v>
      </c>
      <c r="AC87">
        <v>25</v>
      </c>
      <c r="AD87">
        <v>89.074400000000011</v>
      </c>
      <c r="AE87">
        <v>0.78474546400000011</v>
      </c>
      <c r="AF87" t="s">
        <v>128</v>
      </c>
      <c r="AG87">
        <v>15</v>
      </c>
      <c r="AH87">
        <v>99.93</v>
      </c>
      <c r="AI87">
        <v>1.1881677000000002</v>
      </c>
      <c r="AL87" t="e">
        <v>#N/A</v>
      </c>
      <c r="AM87" t="e">
        <v>#N/A</v>
      </c>
      <c r="AP87" t="e">
        <v>#N/A</v>
      </c>
      <c r="AQ87" t="e">
        <v>#N/A</v>
      </c>
      <c r="AT87" t="e">
        <v>#N/A</v>
      </c>
      <c r="AU87" t="e">
        <v>#N/A</v>
      </c>
      <c r="AX87" t="e">
        <v>#N/A</v>
      </c>
      <c r="AY87" t="e">
        <v>#N/A</v>
      </c>
      <c r="BB87" t="e">
        <v>#N/A</v>
      </c>
      <c r="BC87" t="e">
        <v>#N/A</v>
      </c>
      <c r="BF87" t="e">
        <v>#N/A</v>
      </c>
      <c r="BG87" t="e">
        <v>#N/A</v>
      </c>
      <c r="BJ87" t="e">
        <v>#N/A</v>
      </c>
      <c r="BK87" t="e">
        <v>#N/A</v>
      </c>
      <c r="BN87" t="e">
        <v>#N/A</v>
      </c>
      <c r="BO87" t="e">
        <v>#N/A</v>
      </c>
      <c r="BR87" t="e">
        <v>#N/A</v>
      </c>
      <c r="BS87" t="e">
        <v>#N/A</v>
      </c>
      <c r="BV87" t="e">
        <v>#N/A</v>
      </c>
      <c r="BW87" t="e">
        <v>#N/A</v>
      </c>
      <c r="BZ87">
        <v>45882</v>
      </c>
      <c r="CA87">
        <v>-1</v>
      </c>
      <c r="CB87" t="e">
        <v>#DIV/0!</v>
      </c>
      <c r="CD87" t="e">
        <v>#DIV/0!</v>
      </c>
      <c r="CE87" t="e">
        <v>#DIV/0!</v>
      </c>
      <c r="CH87" t="e">
        <v>#N/A</v>
      </c>
      <c r="CI87" t="e">
        <v>#N/A</v>
      </c>
      <c r="CL87" t="e">
        <v>#N/A</v>
      </c>
      <c r="CM87" t="e">
        <v>#N/A</v>
      </c>
      <c r="CP87" t="e">
        <v>#N/A</v>
      </c>
      <c r="CQ87" t="e">
        <v>#N/A</v>
      </c>
    </row>
    <row r="88" spans="1:95">
      <c r="A88" s="231">
        <v>46153</v>
      </c>
      <c r="B88" s="232">
        <v>3</v>
      </c>
      <c r="C88" t="e">
        <v>#VALUE!</v>
      </c>
      <c r="D88" t="s">
        <v>427</v>
      </c>
      <c r="E88">
        <v>160</v>
      </c>
      <c r="F88">
        <v>122.17831607306501</v>
      </c>
      <c r="G88">
        <v>0</v>
      </c>
      <c r="H88">
        <v>0</v>
      </c>
      <c r="I88" t="s">
        <v>427</v>
      </c>
      <c r="J88">
        <v>0</v>
      </c>
      <c r="K88">
        <v>0.83031979739375006</v>
      </c>
      <c r="L88">
        <v>292.13072850100417</v>
      </c>
      <c r="M88">
        <v>132.85116758300001</v>
      </c>
      <c r="N88">
        <v>547.70000000000005</v>
      </c>
      <c r="O88">
        <v>547.70000000000005</v>
      </c>
      <c r="P88">
        <v>60</v>
      </c>
      <c r="Q88">
        <v>0</v>
      </c>
      <c r="S88">
        <v>129.9</v>
      </c>
      <c r="T88" t="s">
        <v>123</v>
      </c>
      <c r="U88">
        <v>617.6</v>
      </c>
      <c r="V88">
        <v>15.895179000000001</v>
      </c>
      <c r="W88">
        <v>0.13590378045000001</v>
      </c>
      <c r="X88" t="s">
        <v>129</v>
      </c>
      <c r="Y88">
        <v>30</v>
      </c>
      <c r="Z88">
        <v>93.550932000000003</v>
      </c>
      <c r="AA88">
        <v>1.01128557492</v>
      </c>
      <c r="AB88" t="s">
        <v>125</v>
      </c>
      <c r="AC88">
        <v>25</v>
      </c>
      <c r="AD88">
        <v>89.074400000000011</v>
      </c>
      <c r="AE88">
        <v>0.78474546400000011</v>
      </c>
      <c r="AF88" t="s">
        <v>128</v>
      </c>
      <c r="AG88">
        <v>5</v>
      </c>
      <c r="AH88">
        <v>99.93</v>
      </c>
      <c r="AI88">
        <v>1.1881677000000002</v>
      </c>
      <c r="AL88" t="e">
        <v>#N/A</v>
      </c>
      <c r="AM88" t="e">
        <v>#N/A</v>
      </c>
      <c r="AP88" t="e">
        <v>#N/A</v>
      </c>
      <c r="AQ88" t="e">
        <v>#N/A</v>
      </c>
      <c r="AT88" t="e">
        <v>#N/A</v>
      </c>
      <c r="AU88" t="e">
        <v>#N/A</v>
      </c>
      <c r="AX88" t="e">
        <v>#N/A</v>
      </c>
      <c r="AY88" t="e">
        <v>#N/A</v>
      </c>
      <c r="BB88" t="e">
        <v>#N/A</v>
      </c>
      <c r="BC88" t="e">
        <v>#N/A</v>
      </c>
      <c r="BF88" t="e">
        <v>#N/A</v>
      </c>
      <c r="BG88" t="e">
        <v>#N/A</v>
      </c>
      <c r="BJ88" t="e">
        <v>#N/A</v>
      </c>
      <c r="BK88" t="e">
        <v>#N/A</v>
      </c>
      <c r="BN88" t="e">
        <v>#N/A</v>
      </c>
      <c r="BO88" t="e">
        <v>#N/A</v>
      </c>
      <c r="BR88" t="e">
        <v>#N/A</v>
      </c>
      <c r="BS88" t="e">
        <v>#N/A</v>
      </c>
      <c r="BV88" t="e">
        <v>#N/A</v>
      </c>
      <c r="BW88" t="e">
        <v>#N/A</v>
      </c>
      <c r="BZ88">
        <v>45883</v>
      </c>
      <c r="CA88">
        <v>1</v>
      </c>
      <c r="CB88" t="e">
        <v>#DIV/0!</v>
      </c>
      <c r="CD88" t="e">
        <v>#DIV/0!</v>
      </c>
      <c r="CE88" t="e">
        <v>#DIV/0!</v>
      </c>
      <c r="CH88" t="e">
        <v>#N/A</v>
      </c>
      <c r="CI88" t="e">
        <v>#N/A</v>
      </c>
      <c r="CL88" t="e">
        <v>#N/A</v>
      </c>
      <c r="CM88" t="e">
        <v>#N/A</v>
      </c>
      <c r="CP88" t="e">
        <v>#N/A</v>
      </c>
      <c r="CQ88" t="e">
        <v>#N/A</v>
      </c>
    </row>
    <row r="89" spans="1:95">
      <c r="A89" s="231">
        <v>46154</v>
      </c>
      <c r="B89" s="232">
        <v>1</v>
      </c>
      <c r="C89" t="e">
        <v>#VALUE!</v>
      </c>
      <c r="D89" t="s">
        <v>427</v>
      </c>
      <c r="E89">
        <v>160</v>
      </c>
      <c r="F89">
        <v>117.78516618647501</v>
      </c>
      <c r="G89">
        <v>0</v>
      </c>
      <c r="H89">
        <v>0</v>
      </c>
      <c r="I89" t="s">
        <v>427</v>
      </c>
      <c r="J89">
        <v>0</v>
      </c>
      <c r="K89">
        <v>0.82586023728125002</v>
      </c>
      <c r="L89">
        <v>258.69037995149552</v>
      </c>
      <c r="M89">
        <v>132.13763796500001</v>
      </c>
      <c r="N89">
        <v>618.5</v>
      </c>
      <c r="O89">
        <v>618.5</v>
      </c>
      <c r="P89">
        <v>45</v>
      </c>
      <c r="Q89">
        <v>0</v>
      </c>
      <c r="S89">
        <v>92.2</v>
      </c>
      <c r="T89" t="s">
        <v>123</v>
      </c>
      <c r="U89">
        <v>665.7</v>
      </c>
      <c r="V89">
        <v>15.895179000000001</v>
      </c>
      <c r="W89">
        <v>0.13590378045000001</v>
      </c>
      <c r="X89" t="s">
        <v>129</v>
      </c>
      <c r="Y89">
        <v>20</v>
      </c>
      <c r="Z89">
        <v>93.550932000000003</v>
      </c>
      <c r="AA89">
        <v>1.01128557492</v>
      </c>
      <c r="AB89" t="s">
        <v>125</v>
      </c>
      <c r="AC89">
        <v>25</v>
      </c>
      <c r="AD89">
        <v>89.074400000000011</v>
      </c>
      <c r="AE89">
        <v>0.78474546400000011</v>
      </c>
      <c r="AH89" t="e">
        <v>#N/A</v>
      </c>
      <c r="AI89" t="e">
        <v>#N/A</v>
      </c>
      <c r="AL89" t="e">
        <v>#N/A</v>
      </c>
      <c r="AM89" t="e">
        <v>#N/A</v>
      </c>
      <c r="AP89" t="e">
        <v>#N/A</v>
      </c>
      <c r="AQ89" t="e">
        <v>#N/A</v>
      </c>
      <c r="AT89" t="e">
        <v>#N/A</v>
      </c>
      <c r="AU89" t="e">
        <v>#N/A</v>
      </c>
      <c r="AX89" t="e">
        <v>#N/A</v>
      </c>
      <c r="AY89" t="e">
        <v>#N/A</v>
      </c>
      <c r="BB89" t="e">
        <v>#N/A</v>
      </c>
      <c r="BC89" t="e">
        <v>#N/A</v>
      </c>
      <c r="BF89" t="e">
        <v>#N/A</v>
      </c>
      <c r="BG89" t="e">
        <v>#N/A</v>
      </c>
      <c r="BJ89" t="e">
        <v>#N/A</v>
      </c>
      <c r="BK89" t="e">
        <v>#N/A</v>
      </c>
      <c r="BN89" t="e">
        <v>#N/A</v>
      </c>
      <c r="BO89" t="e">
        <v>#N/A</v>
      </c>
      <c r="BR89" t="e">
        <v>#N/A</v>
      </c>
      <c r="BS89" t="e">
        <v>#N/A</v>
      </c>
      <c r="BV89" t="e">
        <v>#N/A</v>
      </c>
      <c r="BW89" t="e">
        <v>#N/A</v>
      </c>
      <c r="BZ89">
        <v>45882</v>
      </c>
      <c r="CA89">
        <v>-1</v>
      </c>
      <c r="CB89" t="e">
        <v>#DIV/0!</v>
      </c>
      <c r="CD89" t="e">
        <v>#DIV/0!</v>
      </c>
      <c r="CE89" t="e">
        <v>#DIV/0!</v>
      </c>
      <c r="CH89" t="e">
        <v>#N/A</v>
      </c>
      <c r="CI89" t="e">
        <v>#N/A</v>
      </c>
      <c r="CL89" t="e">
        <v>#N/A</v>
      </c>
      <c r="CM89" t="e">
        <v>#N/A</v>
      </c>
      <c r="CP89" t="e">
        <v>#N/A</v>
      </c>
      <c r="CQ89" t="e">
        <v>#N/A</v>
      </c>
    </row>
    <row r="90" spans="1:95">
      <c r="A90" s="231">
        <v>46155</v>
      </c>
      <c r="B90" s="232">
        <v>1</v>
      </c>
      <c r="C90" t="e">
        <v>#VALUE!</v>
      </c>
      <c r="D90" t="s">
        <v>427</v>
      </c>
      <c r="E90">
        <v>160</v>
      </c>
      <c r="F90">
        <v>122.47869006316</v>
      </c>
      <c r="G90">
        <v>0</v>
      </c>
      <c r="H90">
        <v>0</v>
      </c>
      <c r="I90" t="s">
        <v>427</v>
      </c>
      <c r="J90">
        <v>0</v>
      </c>
      <c r="K90">
        <v>0.81380446745000012</v>
      </c>
      <c r="L90">
        <v>347.97738147020442</v>
      </c>
      <c r="M90">
        <v>130.20871479200002</v>
      </c>
      <c r="N90">
        <v>459.8</v>
      </c>
      <c r="O90">
        <v>459.8</v>
      </c>
      <c r="P90">
        <v>75</v>
      </c>
      <c r="Q90">
        <v>0</v>
      </c>
      <c r="S90">
        <v>65.2</v>
      </c>
      <c r="T90" t="s">
        <v>123</v>
      </c>
      <c r="U90">
        <v>450</v>
      </c>
      <c r="V90">
        <v>15.895179000000001</v>
      </c>
      <c r="W90">
        <v>0.13590378045000001</v>
      </c>
      <c r="X90" t="s">
        <v>129</v>
      </c>
      <c r="Y90">
        <v>50</v>
      </c>
      <c r="Z90">
        <v>93.550932000000003</v>
      </c>
      <c r="AA90">
        <v>1.01128557492</v>
      </c>
      <c r="AB90" t="s">
        <v>125</v>
      </c>
      <c r="AC90">
        <v>25</v>
      </c>
      <c r="AD90">
        <v>89.074400000000011</v>
      </c>
      <c r="AE90">
        <v>0.78474546400000011</v>
      </c>
      <c r="AH90" t="e">
        <v>#N/A</v>
      </c>
      <c r="AI90" t="e">
        <v>#N/A</v>
      </c>
      <c r="AL90" t="e">
        <v>#N/A</v>
      </c>
      <c r="AM90" t="e">
        <v>#N/A</v>
      </c>
      <c r="AP90" t="e">
        <v>#N/A</v>
      </c>
      <c r="AQ90" t="e">
        <v>#N/A</v>
      </c>
      <c r="AT90" t="e">
        <v>#N/A</v>
      </c>
      <c r="AU90" t="e">
        <v>#N/A</v>
      </c>
      <c r="AX90" t="e">
        <v>#N/A</v>
      </c>
      <c r="AY90" t="e">
        <v>#N/A</v>
      </c>
      <c r="BB90" t="e">
        <v>#N/A</v>
      </c>
      <c r="BC90" t="e">
        <v>#N/A</v>
      </c>
      <c r="BF90" t="e">
        <v>#N/A</v>
      </c>
      <c r="BG90" t="e">
        <v>#N/A</v>
      </c>
      <c r="BJ90" t="e">
        <v>#N/A</v>
      </c>
      <c r="BK90" t="e">
        <v>#N/A</v>
      </c>
      <c r="BN90" t="e">
        <v>#N/A</v>
      </c>
      <c r="BO90" t="e">
        <v>#N/A</v>
      </c>
      <c r="BR90" t="e">
        <v>#N/A</v>
      </c>
      <c r="BS90" t="e">
        <v>#N/A</v>
      </c>
      <c r="BV90" t="e">
        <v>#N/A</v>
      </c>
      <c r="BW90" t="e">
        <v>#N/A</v>
      </c>
      <c r="BZ90">
        <v>45883</v>
      </c>
      <c r="CA90">
        <v>1</v>
      </c>
      <c r="CB90" t="e">
        <v>#DIV/0!</v>
      </c>
      <c r="CD90" t="e">
        <v>#DIV/0!</v>
      </c>
      <c r="CE90" t="e">
        <v>#DIV/0!</v>
      </c>
      <c r="CH90" t="e">
        <v>#N/A</v>
      </c>
      <c r="CI90" t="e">
        <v>#N/A</v>
      </c>
      <c r="CL90" t="e">
        <v>#N/A</v>
      </c>
      <c r="CM90" t="e">
        <v>#N/A</v>
      </c>
      <c r="CP90" t="e">
        <v>#N/A</v>
      </c>
      <c r="CQ90" t="e">
        <v>#N/A</v>
      </c>
    </row>
    <row r="91" spans="1:95">
      <c r="A91" s="231">
        <v>46156</v>
      </c>
      <c r="B91" s="232">
        <v>1</v>
      </c>
      <c r="C91" t="e">
        <v>#VALUE!</v>
      </c>
      <c r="D91" t="s">
        <v>427</v>
      </c>
      <c r="E91">
        <v>160</v>
      </c>
      <c r="F91">
        <v>135.75040515560002</v>
      </c>
      <c r="G91">
        <v>0</v>
      </c>
      <c r="H91">
        <v>0</v>
      </c>
      <c r="I91" t="s">
        <v>427</v>
      </c>
      <c r="J91">
        <v>0</v>
      </c>
      <c r="K91">
        <v>0.81767463624999992</v>
      </c>
      <c r="L91">
        <v>1111.1111111111111</v>
      </c>
      <c r="M91">
        <v>130.82794179999999</v>
      </c>
      <c r="N91">
        <v>144</v>
      </c>
      <c r="O91">
        <v>144</v>
      </c>
      <c r="P91">
        <v>144</v>
      </c>
      <c r="Q91">
        <v>0</v>
      </c>
      <c r="T91" t="s">
        <v>123</v>
      </c>
      <c r="V91">
        <v>15.895179000000001</v>
      </c>
      <c r="W91">
        <v>0.13590378045000001</v>
      </c>
      <c r="X91" t="s">
        <v>129</v>
      </c>
      <c r="Y91">
        <v>60</v>
      </c>
      <c r="Z91">
        <v>93.550932000000003</v>
      </c>
      <c r="AA91">
        <v>1.01128557492</v>
      </c>
      <c r="AB91" t="s">
        <v>125</v>
      </c>
      <c r="AC91">
        <v>50</v>
      </c>
      <c r="AD91">
        <v>89.074400000000011</v>
      </c>
      <c r="AE91">
        <v>0.78474546400000011</v>
      </c>
      <c r="AF91" t="s">
        <v>128</v>
      </c>
      <c r="AG91">
        <v>30</v>
      </c>
      <c r="AH91">
        <v>99.93</v>
      </c>
      <c r="AI91">
        <v>1.1881677000000002</v>
      </c>
      <c r="AJ91" t="s">
        <v>391</v>
      </c>
      <c r="AK91">
        <v>4</v>
      </c>
      <c r="AL91">
        <v>4.5295649999999998</v>
      </c>
      <c r="AM91">
        <v>4.7741615099999996E-2</v>
      </c>
      <c r="AP91" t="e">
        <v>#N/A</v>
      </c>
      <c r="AQ91" t="e">
        <v>#N/A</v>
      </c>
      <c r="AT91" t="e">
        <v>#N/A</v>
      </c>
      <c r="AU91" t="e">
        <v>#N/A</v>
      </c>
      <c r="AX91" t="e">
        <v>#N/A</v>
      </c>
      <c r="AY91" t="e">
        <v>#N/A</v>
      </c>
      <c r="BB91" t="e">
        <v>#N/A</v>
      </c>
      <c r="BC91" t="e">
        <v>#N/A</v>
      </c>
      <c r="BF91" t="e">
        <v>#N/A</v>
      </c>
      <c r="BG91" t="e">
        <v>#N/A</v>
      </c>
      <c r="BJ91" t="e">
        <v>#N/A</v>
      </c>
      <c r="BK91" t="e">
        <v>#N/A</v>
      </c>
      <c r="BN91" t="e">
        <v>#N/A</v>
      </c>
      <c r="BO91" t="e">
        <v>#N/A</v>
      </c>
      <c r="BR91" t="e">
        <v>#N/A</v>
      </c>
      <c r="BS91" t="e">
        <v>#N/A</v>
      </c>
      <c r="BV91" t="e">
        <v>#N/A</v>
      </c>
      <c r="BW91" t="e">
        <v>#N/A</v>
      </c>
      <c r="BZ91">
        <v>45883</v>
      </c>
      <c r="CA91">
        <v>0</v>
      </c>
      <c r="CB91" t="e">
        <v>#DIV/0!</v>
      </c>
      <c r="CD91" t="e">
        <v>#DIV/0!</v>
      </c>
      <c r="CE91" t="e">
        <v>#DIV/0!</v>
      </c>
      <c r="CH91" t="e">
        <v>#N/A</v>
      </c>
      <c r="CI91" t="e">
        <v>#N/A</v>
      </c>
      <c r="CL91" t="e">
        <v>#N/A</v>
      </c>
      <c r="CM91" t="e">
        <v>#N/A</v>
      </c>
      <c r="CP91" t="e">
        <v>#N/A</v>
      </c>
      <c r="CQ91" t="e">
        <v>#N/A</v>
      </c>
    </row>
    <row r="92" spans="1:95">
      <c r="A92" s="231">
        <v>46157</v>
      </c>
      <c r="B92" s="232">
        <v>1</v>
      </c>
      <c r="C92" t="e">
        <v>#VALUE!</v>
      </c>
      <c r="D92" t="s">
        <v>427</v>
      </c>
      <c r="E92">
        <v>160</v>
      </c>
      <c r="F92">
        <v>131.77785582063501</v>
      </c>
      <c r="G92">
        <v>0</v>
      </c>
      <c r="H92">
        <v>0</v>
      </c>
      <c r="I92" t="s">
        <v>427</v>
      </c>
      <c r="J92">
        <v>0</v>
      </c>
      <c r="K92">
        <v>0.81655320398125009</v>
      </c>
      <c r="L92">
        <v>743.14909428704129</v>
      </c>
      <c r="M92">
        <v>130.64851263700001</v>
      </c>
      <c r="N92">
        <v>215.3</v>
      </c>
      <c r="O92">
        <v>215.3</v>
      </c>
      <c r="P92">
        <v>125.00000000000001</v>
      </c>
      <c r="Q92">
        <v>0</v>
      </c>
      <c r="S92">
        <v>52.3</v>
      </c>
      <c r="T92" t="s">
        <v>123</v>
      </c>
      <c r="U92">
        <v>142.6</v>
      </c>
      <c r="V92">
        <v>15.895179000000001</v>
      </c>
      <c r="W92">
        <v>0.13590378045000001</v>
      </c>
      <c r="X92" t="s">
        <v>129</v>
      </c>
      <c r="Y92">
        <v>50</v>
      </c>
      <c r="Z92">
        <v>93.550932000000003</v>
      </c>
      <c r="AA92">
        <v>1.01128557492</v>
      </c>
      <c r="AB92" t="s">
        <v>125</v>
      </c>
      <c r="AC92">
        <v>50</v>
      </c>
      <c r="AD92">
        <v>89.074400000000011</v>
      </c>
      <c r="AE92">
        <v>0.78474546400000011</v>
      </c>
      <c r="AF92" t="s">
        <v>128</v>
      </c>
      <c r="AG92">
        <v>25</v>
      </c>
      <c r="AH92">
        <v>99.93</v>
      </c>
      <c r="AI92">
        <v>1.1881677000000002</v>
      </c>
      <c r="AL92" t="e">
        <v>#N/A</v>
      </c>
      <c r="AM92" t="e">
        <v>#N/A</v>
      </c>
      <c r="AP92" t="e">
        <v>#N/A</v>
      </c>
      <c r="AQ92" t="e">
        <v>#N/A</v>
      </c>
      <c r="AT92" t="e">
        <v>#N/A</v>
      </c>
      <c r="AU92" t="e">
        <v>#N/A</v>
      </c>
      <c r="AX92" t="e">
        <v>#N/A</v>
      </c>
      <c r="AY92" t="e">
        <v>#N/A</v>
      </c>
      <c r="BB92" t="e">
        <v>#N/A</v>
      </c>
      <c r="BC92" t="e">
        <v>#N/A</v>
      </c>
      <c r="BF92" t="e">
        <v>#N/A</v>
      </c>
      <c r="BG92" t="e">
        <v>#N/A</v>
      </c>
      <c r="BJ92" t="e">
        <v>#N/A</v>
      </c>
      <c r="BK92" t="e">
        <v>#N/A</v>
      </c>
      <c r="BN92" t="e">
        <v>#N/A</v>
      </c>
      <c r="BO92" t="e">
        <v>#N/A</v>
      </c>
      <c r="BR92" t="e">
        <v>#N/A</v>
      </c>
      <c r="BS92" t="e">
        <v>#N/A</v>
      </c>
      <c r="BV92" t="e">
        <v>#N/A</v>
      </c>
      <c r="BW92" t="e">
        <v>#N/A</v>
      </c>
      <c r="BZ92">
        <v>45882</v>
      </c>
      <c r="CA92">
        <v>-1</v>
      </c>
      <c r="CB92" t="e">
        <v>#DIV/0!</v>
      </c>
      <c r="CD92" t="e">
        <v>#DIV/0!</v>
      </c>
      <c r="CE92" t="e">
        <v>#DIV/0!</v>
      </c>
      <c r="CH92" t="e">
        <v>#N/A</v>
      </c>
      <c r="CI92" t="e">
        <v>#N/A</v>
      </c>
      <c r="CL92" t="e">
        <v>#N/A</v>
      </c>
      <c r="CM92" t="e">
        <v>#N/A</v>
      </c>
      <c r="CP92" t="e">
        <v>#N/A</v>
      </c>
      <c r="CQ92" t="e">
        <v>#N/A</v>
      </c>
    </row>
    <row r="93" spans="1:95">
      <c r="A93" s="231">
        <v>46160</v>
      </c>
      <c r="B93" s="232">
        <v>3</v>
      </c>
      <c r="C93" t="e">
        <v>#VALUE!</v>
      </c>
      <c r="D93" t="s">
        <v>427</v>
      </c>
      <c r="E93">
        <v>160</v>
      </c>
      <c r="F93">
        <v>176.17104475151501</v>
      </c>
      <c r="G93">
        <v>0</v>
      </c>
      <c r="H93">
        <v>0</v>
      </c>
      <c r="I93" t="s">
        <v>427</v>
      </c>
      <c r="J93">
        <v>0</v>
      </c>
      <c r="K93">
        <v>1.2372025435812501</v>
      </c>
      <c r="L93">
        <v>162.65121480126055</v>
      </c>
      <c r="M93">
        <v>197.95240697300002</v>
      </c>
      <c r="N93">
        <v>983.7</v>
      </c>
      <c r="O93">
        <v>983.7</v>
      </c>
      <c r="P93">
        <v>55</v>
      </c>
      <c r="Q93">
        <v>0</v>
      </c>
      <c r="S93">
        <v>154.30000000000001</v>
      </c>
      <c r="T93" t="s">
        <v>123</v>
      </c>
      <c r="U93">
        <v>1083</v>
      </c>
      <c r="V93">
        <v>15.895179000000001</v>
      </c>
      <c r="W93">
        <v>0.13590378045000001</v>
      </c>
      <c r="X93" t="s">
        <v>129</v>
      </c>
      <c r="Y93">
        <v>30</v>
      </c>
      <c r="Z93">
        <v>93.550932000000003</v>
      </c>
      <c r="AA93">
        <v>1.01128557492</v>
      </c>
      <c r="AB93" t="s">
        <v>125</v>
      </c>
      <c r="AC93">
        <v>25</v>
      </c>
      <c r="AD93">
        <v>89.074400000000011</v>
      </c>
      <c r="AE93">
        <v>0.78474546400000011</v>
      </c>
      <c r="AH93" t="e">
        <v>#N/A</v>
      </c>
      <c r="AI93" t="e">
        <v>#N/A</v>
      </c>
      <c r="AL93" t="e">
        <v>#N/A</v>
      </c>
      <c r="AM93" t="e">
        <v>#N/A</v>
      </c>
      <c r="AP93" t="e">
        <v>#N/A</v>
      </c>
      <c r="AQ93" t="e">
        <v>#N/A</v>
      </c>
      <c r="AT93" t="e">
        <v>#N/A</v>
      </c>
      <c r="AU93" t="e">
        <v>#N/A</v>
      </c>
      <c r="AX93" t="e">
        <v>#N/A</v>
      </c>
      <c r="AY93" t="e">
        <v>#N/A</v>
      </c>
      <c r="BB93" t="e">
        <v>#N/A</v>
      </c>
      <c r="BC93" t="e">
        <v>#N/A</v>
      </c>
      <c r="BF93" t="e">
        <v>#N/A</v>
      </c>
      <c r="BG93" t="e">
        <v>#N/A</v>
      </c>
      <c r="BJ93" t="e">
        <v>#N/A</v>
      </c>
      <c r="BK93" t="e">
        <v>#N/A</v>
      </c>
      <c r="BN93" t="e">
        <v>#N/A</v>
      </c>
      <c r="BO93" t="e">
        <v>#N/A</v>
      </c>
      <c r="BR93" t="e">
        <v>#N/A</v>
      </c>
      <c r="BS93" t="e">
        <v>#N/A</v>
      </c>
      <c r="BV93" t="e">
        <v>#N/A</v>
      </c>
      <c r="BW93" t="e">
        <v>#N/A</v>
      </c>
      <c r="BZ93">
        <v>45883</v>
      </c>
      <c r="CA93">
        <v>1</v>
      </c>
      <c r="CB93" t="e">
        <v>#DIV/0!</v>
      </c>
      <c r="CD93" t="e">
        <v>#DIV/0!</v>
      </c>
      <c r="CE93" t="e">
        <v>#DIV/0!</v>
      </c>
      <c r="CH93" t="e">
        <v>#N/A</v>
      </c>
      <c r="CI93" t="e">
        <v>#N/A</v>
      </c>
      <c r="CL93" t="e">
        <v>#N/A</v>
      </c>
      <c r="CM93" t="e">
        <v>#N/A</v>
      </c>
      <c r="CP93" t="e">
        <v>#N/A</v>
      </c>
      <c r="CQ93" t="e">
        <v>#N/A</v>
      </c>
    </row>
    <row r="94" spans="1:95">
      <c r="A94" s="231">
        <v>46161</v>
      </c>
      <c r="B94" s="232">
        <v>1</v>
      </c>
      <c r="C94" t="e">
        <v>#VALUE!</v>
      </c>
      <c r="D94" t="s">
        <v>427</v>
      </c>
      <c r="E94">
        <v>160</v>
      </c>
      <c r="F94">
        <v>110.54679576088</v>
      </c>
      <c r="G94">
        <v>0</v>
      </c>
      <c r="H94">
        <v>0</v>
      </c>
      <c r="I94" t="s">
        <v>427</v>
      </c>
      <c r="J94">
        <v>0</v>
      </c>
      <c r="K94">
        <v>0.73309500709999997</v>
      </c>
      <c r="L94">
        <v>377.89324515824279</v>
      </c>
      <c r="M94">
        <v>117.295201136</v>
      </c>
      <c r="N94">
        <v>423.4</v>
      </c>
      <c r="O94">
        <v>423.4</v>
      </c>
      <c r="P94">
        <v>65</v>
      </c>
      <c r="Q94">
        <v>0</v>
      </c>
      <c r="S94">
        <v>59</v>
      </c>
      <c r="T94" t="s">
        <v>123</v>
      </c>
      <c r="U94">
        <v>417.4</v>
      </c>
      <c r="V94">
        <v>15.895179000000001</v>
      </c>
      <c r="W94">
        <v>0.13590378045000001</v>
      </c>
      <c r="X94" t="s">
        <v>129</v>
      </c>
      <c r="Y94">
        <v>30</v>
      </c>
      <c r="Z94">
        <v>93.550932000000003</v>
      </c>
      <c r="AA94">
        <v>1.01128557492</v>
      </c>
      <c r="AB94" t="s">
        <v>125</v>
      </c>
      <c r="AC94">
        <v>25</v>
      </c>
      <c r="AD94">
        <v>89.074400000000011</v>
      </c>
      <c r="AE94">
        <v>0.78474546400000011</v>
      </c>
      <c r="AF94" t="s">
        <v>128</v>
      </c>
      <c r="AG94">
        <v>10</v>
      </c>
      <c r="AH94">
        <v>99.93</v>
      </c>
      <c r="AI94">
        <v>1.1881677000000002</v>
      </c>
      <c r="AL94" t="e">
        <v>#N/A</v>
      </c>
      <c r="AM94" t="e">
        <v>#N/A</v>
      </c>
      <c r="AP94" t="e">
        <v>#N/A</v>
      </c>
      <c r="AQ94" t="e">
        <v>#N/A</v>
      </c>
      <c r="AT94" t="e">
        <v>#N/A</v>
      </c>
      <c r="AU94" t="e">
        <v>#N/A</v>
      </c>
      <c r="AX94" t="e">
        <v>#N/A</v>
      </c>
      <c r="AY94" t="e">
        <v>#N/A</v>
      </c>
      <c r="BB94" t="e">
        <v>#N/A</v>
      </c>
      <c r="BC94" t="e">
        <v>#N/A</v>
      </c>
      <c r="BF94" t="e">
        <v>#N/A</v>
      </c>
      <c r="BG94" t="e">
        <v>#N/A</v>
      </c>
      <c r="BJ94" t="e">
        <v>#N/A</v>
      </c>
      <c r="BK94" t="e">
        <v>#N/A</v>
      </c>
      <c r="BN94" t="e">
        <v>#N/A</v>
      </c>
      <c r="BO94" t="e">
        <v>#N/A</v>
      </c>
      <c r="BR94" t="e">
        <v>#N/A</v>
      </c>
      <c r="BS94" t="e">
        <v>#N/A</v>
      </c>
      <c r="BV94" t="e">
        <v>#N/A</v>
      </c>
      <c r="BW94" t="e">
        <v>#N/A</v>
      </c>
      <c r="BZ94">
        <v>45884</v>
      </c>
      <c r="CA94">
        <v>1</v>
      </c>
      <c r="CB94" t="e">
        <v>#DIV/0!</v>
      </c>
      <c r="CD94" t="e">
        <v>#DIV/0!</v>
      </c>
      <c r="CE94" t="e">
        <v>#DIV/0!</v>
      </c>
      <c r="CH94" t="e">
        <v>#N/A</v>
      </c>
      <c r="CI94" t="e">
        <v>#N/A</v>
      </c>
      <c r="CL94" t="e">
        <v>#N/A</v>
      </c>
      <c r="CM94" t="e">
        <v>#N/A</v>
      </c>
      <c r="CP94" t="e">
        <v>#N/A</v>
      </c>
      <c r="CQ94" t="e">
        <v>#N/A</v>
      </c>
    </row>
    <row r="95" spans="1:95">
      <c r="A95" s="231">
        <v>46162</v>
      </c>
      <c r="B95" s="232">
        <v>1</v>
      </c>
      <c r="C95" t="e">
        <v>#VALUE!</v>
      </c>
      <c r="D95" t="s">
        <v>427</v>
      </c>
      <c r="E95">
        <v>160</v>
      </c>
      <c r="F95">
        <v>109.631984660654</v>
      </c>
      <c r="G95">
        <v>0</v>
      </c>
      <c r="H95">
        <v>0</v>
      </c>
      <c r="I95" t="s">
        <v>427</v>
      </c>
      <c r="J95">
        <v>0</v>
      </c>
      <c r="K95">
        <v>0.77933807761874996</v>
      </c>
      <c r="L95">
        <v>322.25579053373622</v>
      </c>
      <c r="M95">
        <v>124.69409241899999</v>
      </c>
      <c r="N95">
        <v>496.49999999999994</v>
      </c>
      <c r="O95">
        <v>496.49999999999994</v>
      </c>
      <c r="P95">
        <v>185.59999999999997</v>
      </c>
      <c r="Q95">
        <v>0</v>
      </c>
      <c r="S95">
        <v>80.5</v>
      </c>
      <c r="T95" t="s">
        <v>123</v>
      </c>
      <c r="U95">
        <v>391.4</v>
      </c>
      <c r="V95">
        <v>15.895179000000001</v>
      </c>
      <c r="W95">
        <v>0.13590378045000001</v>
      </c>
      <c r="X95" t="s">
        <v>129</v>
      </c>
      <c r="Y95">
        <v>30</v>
      </c>
      <c r="Z95">
        <v>93.550932000000003</v>
      </c>
      <c r="AA95">
        <v>1.01128557492</v>
      </c>
      <c r="AB95" t="s">
        <v>125</v>
      </c>
      <c r="AC95">
        <v>25</v>
      </c>
      <c r="AD95">
        <v>89.074400000000011</v>
      </c>
      <c r="AE95">
        <v>0.78474546400000011</v>
      </c>
      <c r="AF95" t="s">
        <v>374</v>
      </c>
      <c r="AG95">
        <v>104.39999999999999</v>
      </c>
      <c r="AH95">
        <v>16.575190499999998</v>
      </c>
      <c r="AI95">
        <v>0.11014214087249997</v>
      </c>
      <c r="AJ95" t="s">
        <v>394</v>
      </c>
      <c r="AK95">
        <v>20.3</v>
      </c>
      <c r="AL95">
        <v>31.236865999999999</v>
      </c>
      <c r="AM95">
        <v>0.24114860551999995</v>
      </c>
      <c r="AN95" t="s">
        <v>191</v>
      </c>
      <c r="AO95">
        <v>5.9</v>
      </c>
      <c r="AP95">
        <v>21.974892000000001</v>
      </c>
      <c r="AQ95">
        <v>0.17426089355999999</v>
      </c>
      <c r="AT95" t="e">
        <v>#N/A</v>
      </c>
      <c r="AU95" t="e">
        <v>#N/A</v>
      </c>
      <c r="AX95" t="e">
        <v>#N/A</v>
      </c>
      <c r="AY95" t="e">
        <v>#N/A</v>
      </c>
      <c r="BB95" t="e">
        <v>#N/A</v>
      </c>
      <c r="BC95" t="e">
        <v>#N/A</v>
      </c>
      <c r="BF95" t="e">
        <v>#N/A</v>
      </c>
      <c r="BG95" t="e">
        <v>#N/A</v>
      </c>
      <c r="BJ95" t="e">
        <v>#N/A</v>
      </c>
      <c r="BK95" t="e">
        <v>#N/A</v>
      </c>
      <c r="BN95" t="e">
        <v>#N/A</v>
      </c>
      <c r="BO95" t="e">
        <v>#N/A</v>
      </c>
      <c r="BR95" t="e">
        <v>#N/A</v>
      </c>
      <c r="BS95" t="e">
        <v>#N/A</v>
      </c>
      <c r="BV95" t="e">
        <v>#N/A</v>
      </c>
      <c r="BW95" t="e">
        <v>#N/A</v>
      </c>
      <c r="BZ95">
        <v>45885</v>
      </c>
      <c r="CA95">
        <v>1</v>
      </c>
      <c r="CB95" t="e">
        <v>#DIV/0!</v>
      </c>
      <c r="CD95" t="e">
        <v>#DIV/0!</v>
      </c>
      <c r="CE95" t="e">
        <v>#DIV/0!</v>
      </c>
      <c r="CH95" t="e">
        <v>#N/A</v>
      </c>
      <c r="CI95" t="e">
        <v>#N/A</v>
      </c>
      <c r="CL95" t="e">
        <v>#N/A</v>
      </c>
      <c r="CM95" t="e">
        <v>#N/A</v>
      </c>
      <c r="CP95" t="e">
        <v>#N/A</v>
      </c>
      <c r="CQ95" t="e">
        <v>#N/A</v>
      </c>
    </row>
    <row r="96" spans="1:95">
      <c r="A96" s="231">
        <v>46163</v>
      </c>
      <c r="B96" s="232">
        <v>1</v>
      </c>
      <c r="C96" t="e">
        <v>#VALUE!</v>
      </c>
      <c r="D96" t="s">
        <v>427</v>
      </c>
      <c r="E96">
        <v>160</v>
      </c>
      <c r="F96">
        <v>112.91695025687002</v>
      </c>
      <c r="G96">
        <v>0</v>
      </c>
      <c r="H96">
        <v>0</v>
      </c>
      <c r="I96" t="s">
        <v>427</v>
      </c>
      <c r="J96">
        <v>0</v>
      </c>
      <c r="K96">
        <v>0.81867526421250003</v>
      </c>
      <c r="L96">
        <v>384.98556304138594</v>
      </c>
      <c r="M96">
        <v>130.98804227400001</v>
      </c>
      <c r="N96">
        <v>415.6</v>
      </c>
      <c r="O96">
        <v>415.6</v>
      </c>
      <c r="P96">
        <v>115</v>
      </c>
      <c r="Q96">
        <v>0</v>
      </c>
      <c r="S96">
        <v>60.4</v>
      </c>
      <c r="T96" t="s">
        <v>123</v>
      </c>
      <c r="U96">
        <v>361</v>
      </c>
      <c r="V96">
        <v>15.895179000000001</v>
      </c>
      <c r="W96">
        <v>0.13590378045000001</v>
      </c>
      <c r="X96" t="s">
        <v>129</v>
      </c>
      <c r="Y96">
        <v>30</v>
      </c>
      <c r="Z96">
        <v>93.550932000000003</v>
      </c>
      <c r="AA96">
        <v>1.01128557492</v>
      </c>
      <c r="AB96" t="s">
        <v>125</v>
      </c>
      <c r="AC96">
        <v>25</v>
      </c>
      <c r="AD96">
        <v>89.074400000000011</v>
      </c>
      <c r="AE96">
        <v>0.78474546400000011</v>
      </c>
      <c r="AF96" t="s">
        <v>395</v>
      </c>
      <c r="AG96">
        <v>20</v>
      </c>
      <c r="AH96">
        <v>82.376849000000007</v>
      </c>
      <c r="AI96">
        <v>0.55192488829999997</v>
      </c>
      <c r="AJ96" t="s">
        <v>378</v>
      </c>
      <c r="AK96">
        <v>40</v>
      </c>
      <c r="AL96">
        <v>40.994712</v>
      </c>
      <c r="AM96">
        <v>0.27671430600000002</v>
      </c>
      <c r="AP96" t="e">
        <v>#N/A</v>
      </c>
      <c r="AQ96" t="e">
        <v>#N/A</v>
      </c>
      <c r="AT96" t="e">
        <v>#N/A</v>
      </c>
      <c r="AU96" t="e">
        <v>#N/A</v>
      </c>
      <c r="AX96" t="e">
        <v>#N/A</v>
      </c>
      <c r="AY96" t="e">
        <v>#N/A</v>
      </c>
      <c r="BB96" t="e">
        <v>#N/A</v>
      </c>
      <c r="BC96" t="e">
        <v>#N/A</v>
      </c>
      <c r="BF96" t="e">
        <v>#N/A</v>
      </c>
      <c r="BG96" t="e">
        <v>#N/A</v>
      </c>
      <c r="BJ96" t="e">
        <v>#N/A</v>
      </c>
      <c r="BK96" t="e">
        <v>#N/A</v>
      </c>
      <c r="BN96" t="e">
        <v>#N/A</v>
      </c>
      <c r="BO96" t="e">
        <v>#N/A</v>
      </c>
      <c r="BR96" t="e">
        <v>#N/A</v>
      </c>
      <c r="BS96" t="e">
        <v>#N/A</v>
      </c>
      <c r="BV96" t="e">
        <v>#N/A</v>
      </c>
      <c r="BW96" t="e">
        <v>#N/A</v>
      </c>
      <c r="BZ96">
        <v>45886</v>
      </c>
      <c r="CA96">
        <v>1</v>
      </c>
      <c r="CB96" t="e">
        <v>#DIV/0!</v>
      </c>
      <c r="CD96" t="e">
        <v>#DIV/0!</v>
      </c>
      <c r="CE96" t="e">
        <v>#DIV/0!</v>
      </c>
      <c r="CH96" t="e">
        <v>#N/A</v>
      </c>
      <c r="CI96" t="e">
        <v>#N/A</v>
      </c>
      <c r="CL96" t="e">
        <v>#N/A</v>
      </c>
      <c r="CM96" t="e">
        <v>#N/A</v>
      </c>
      <c r="CP96" t="e">
        <v>#N/A</v>
      </c>
      <c r="CQ96" t="e">
        <v>#N/A</v>
      </c>
    </row>
    <row r="97" spans="1:95">
      <c r="A97" s="231">
        <v>46164</v>
      </c>
      <c r="B97" s="232">
        <v>1</v>
      </c>
      <c r="C97" t="e">
        <v>#VALUE!</v>
      </c>
      <c r="D97" t="s">
        <v>427</v>
      </c>
      <c r="E97">
        <v>160</v>
      </c>
      <c r="F97">
        <v>135.65559718733499</v>
      </c>
      <c r="G97">
        <v>0</v>
      </c>
      <c r="H97">
        <v>0</v>
      </c>
      <c r="I97" t="s">
        <v>427</v>
      </c>
      <c r="J97">
        <v>0</v>
      </c>
      <c r="K97">
        <v>0.86784264910625009</v>
      </c>
      <c r="L97">
        <v>352.96712993602466</v>
      </c>
      <c r="M97">
        <v>138.85482385700001</v>
      </c>
      <c r="N97">
        <v>453.3</v>
      </c>
      <c r="O97">
        <v>453.3</v>
      </c>
      <c r="P97">
        <v>85</v>
      </c>
      <c r="Q97">
        <v>0</v>
      </c>
      <c r="S97">
        <v>56.4</v>
      </c>
      <c r="T97" t="s">
        <v>123</v>
      </c>
      <c r="U97">
        <v>424.7</v>
      </c>
      <c r="V97">
        <v>15.895179000000001</v>
      </c>
      <c r="W97">
        <v>0.13590378045000001</v>
      </c>
      <c r="X97" t="s">
        <v>129</v>
      </c>
      <c r="Y97">
        <v>30</v>
      </c>
      <c r="Z97">
        <v>93.550932000000003</v>
      </c>
      <c r="AA97">
        <v>1.01128557492</v>
      </c>
      <c r="AB97" t="s">
        <v>125</v>
      </c>
      <c r="AC97">
        <v>25</v>
      </c>
      <c r="AD97">
        <v>89.074400000000011</v>
      </c>
      <c r="AE97">
        <v>0.78474546400000011</v>
      </c>
      <c r="AF97" t="s">
        <v>128</v>
      </c>
      <c r="AG97">
        <v>30</v>
      </c>
      <c r="AH97">
        <v>99.93</v>
      </c>
      <c r="AI97">
        <v>1.1881677000000002</v>
      </c>
      <c r="AL97" t="e">
        <v>#N/A</v>
      </c>
      <c r="AM97" t="e">
        <v>#N/A</v>
      </c>
      <c r="AP97" t="e">
        <v>#N/A</v>
      </c>
      <c r="AQ97" t="e">
        <v>#N/A</v>
      </c>
      <c r="AT97" t="e">
        <v>#N/A</v>
      </c>
      <c r="AU97" t="e">
        <v>#N/A</v>
      </c>
      <c r="AX97" t="e">
        <v>#N/A</v>
      </c>
      <c r="AY97" t="e">
        <v>#N/A</v>
      </c>
      <c r="BB97" t="e">
        <v>#N/A</v>
      </c>
      <c r="BC97" t="e">
        <v>#N/A</v>
      </c>
      <c r="BF97" t="e">
        <v>#N/A</v>
      </c>
      <c r="BG97" t="e">
        <v>#N/A</v>
      </c>
      <c r="BJ97" t="e">
        <v>#N/A</v>
      </c>
      <c r="BK97" t="e">
        <v>#N/A</v>
      </c>
      <c r="BN97" t="e">
        <v>#N/A</v>
      </c>
      <c r="BO97" t="e">
        <v>#N/A</v>
      </c>
      <c r="BR97" t="e">
        <v>#N/A</v>
      </c>
      <c r="BS97" t="e">
        <v>#N/A</v>
      </c>
      <c r="BV97" t="e">
        <v>#N/A</v>
      </c>
      <c r="BW97" t="e">
        <v>#N/A</v>
      </c>
      <c r="BZ97">
        <v>45887</v>
      </c>
      <c r="CA97">
        <v>1</v>
      </c>
      <c r="CB97" t="e">
        <v>#DIV/0!</v>
      </c>
      <c r="CD97" t="e">
        <v>#DIV/0!</v>
      </c>
      <c r="CE97" t="e">
        <v>#DIV/0!</v>
      </c>
      <c r="CH97" t="e">
        <v>#N/A</v>
      </c>
      <c r="CI97" t="e">
        <v>#N/A</v>
      </c>
      <c r="CL97" t="e">
        <v>#N/A</v>
      </c>
      <c r="CM97" t="e">
        <v>#N/A</v>
      </c>
      <c r="CP97" t="e">
        <v>#N/A</v>
      </c>
      <c r="CQ97" t="e">
        <v>#N/A</v>
      </c>
    </row>
    <row r="98" spans="1:95">
      <c r="A98" s="231">
        <v>46167</v>
      </c>
      <c r="B98" s="232">
        <v>3</v>
      </c>
      <c r="C98" t="e">
        <v>#VALUE!</v>
      </c>
      <c r="D98" t="s">
        <v>427</v>
      </c>
      <c r="E98">
        <v>160</v>
      </c>
      <c r="F98">
        <v>141.93688245616002</v>
      </c>
      <c r="G98">
        <v>0</v>
      </c>
      <c r="H98">
        <v>0</v>
      </c>
      <c r="I98" t="s">
        <v>427</v>
      </c>
      <c r="J98">
        <v>0</v>
      </c>
      <c r="K98">
        <v>0.98695281920000011</v>
      </c>
      <c r="L98">
        <v>218.6389723968297</v>
      </c>
      <c r="M98">
        <v>157.91245107200001</v>
      </c>
      <c r="N98">
        <v>731.80000000000007</v>
      </c>
      <c r="O98">
        <v>731.80000000000007</v>
      </c>
      <c r="P98">
        <v>55</v>
      </c>
      <c r="Q98">
        <v>0</v>
      </c>
      <c r="S98">
        <v>126.9</v>
      </c>
      <c r="T98" t="s">
        <v>123</v>
      </c>
      <c r="U98">
        <v>803.7</v>
      </c>
      <c r="V98">
        <v>15.895179000000001</v>
      </c>
      <c r="W98">
        <v>0.13590378045000001</v>
      </c>
      <c r="X98" t="s">
        <v>129</v>
      </c>
      <c r="Y98">
        <v>30</v>
      </c>
      <c r="Z98">
        <v>93.550932000000003</v>
      </c>
      <c r="AA98">
        <v>1.01128557492</v>
      </c>
      <c r="AB98" t="s">
        <v>125</v>
      </c>
      <c r="AC98">
        <v>25</v>
      </c>
      <c r="AD98">
        <v>89.074400000000011</v>
      </c>
      <c r="AE98">
        <v>0.78474546400000011</v>
      </c>
      <c r="AH98" t="e">
        <v>#N/A</v>
      </c>
      <c r="AI98" t="e">
        <v>#N/A</v>
      </c>
      <c r="AL98" t="e">
        <v>#N/A</v>
      </c>
      <c r="AM98" t="e">
        <v>#N/A</v>
      </c>
      <c r="AP98" t="e">
        <v>#N/A</v>
      </c>
      <c r="AQ98" t="e">
        <v>#N/A</v>
      </c>
      <c r="AT98" t="e">
        <v>#N/A</v>
      </c>
      <c r="AU98" t="e">
        <v>#N/A</v>
      </c>
      <c r="AX98" t="e">
        <v>#N/A</v>
      </c>
      <c r="AY98" t="e">
        <v>#N/A</v>
      </c>
      <c r="BB98" t="e">
        <v>#N/A</v>
      </c>
      <c r="BC98" t="e">
        <v>#N/A</v>
      </c>
      <c r="BF98" t="e">
        <v>#N/A</v>
      </c>
      <c r="BG98" t="e">
        <v>#N/A</v>
      </c>
      <c r="BJ98" t="e">
        <v>#N/A</v>
      </c>
      <c r="BK98" t="e">
        <v>#N/A</v>
      </c>
      <c r="BN98" t="e">
        <v>#N/A</v>
      </c>
      <c r="BO98" t="e">
        <v>#N/A</v>
      </c>
      <c r="BR98" t="e">
        <v>#N/A</v>
      </c>
      <c r="BS98" t="e">
        <v>#N/A</v>
      </c>
      <c r="BV98" t="e">
        <v>#N/A</v>
      </c>
      <c r="BW98" t="e">
        <v>#N/A</v>
      </c>
      <c r="BZ98">
        <v>45888</v>
      </c>
      <c r="CA98">
        <v>1</v>
      </c>
      <c r="CB98" t="e">
        <v>#DIV/0!</v>
      </c>
      <c r="CD98" t="e">
        <v>#DIV/0!</v>
      </c>
      <c r="CE98" t="e">
        <v>#DIV/0!</v>
      </c>
      <c r="CH98" t="e">
        <v>#N/A</v>
      </c>
      <c r="CI98" t="e">
        <v>#N/A</v>
      </c>
      <c r="CL98" t="e">
        <v>#N/A</v>
      </c>
      <c r="CM98" t="e">
        <v>#N/A</v>
      </c>
      <c r="CP98" t="e">
        <v>#N/A</v>
      </c>
      <c r="CQ98" t="e">
        <v>#N/A</v>
      </c>
    </row>
    <row r="99" spans="1:95">
      <c r="A99" s="231">
        <v>46168</v>
      </c>
      <c r="B99" s="232">
        <v>1</v>
      </c>
      <c r="C99" t="e">
        <v>#VALUE!</v>
      </c>
      <c r="D99" t="s">
        <v>427</v>
      </c>
      <c r="E99">
        <v>160</v>
      </c>
      <c r="F99">
        <v>131.00400130727502</v>
      </c>
      <c r="G99">
        <v>0</v>
      </c>
      <c r="H99">
        <v>0</v>
      </c>
      <c r="I99" t="s">
        <v>427</v>
      </c>
      <c r="J99">
        <v>0</v>
      </c>
      <c r="K99">
        <v>0.85823786928125012</v>
      </c>
      <c r="L99">
        <v>322.25579053373616</v>
      </c>
      <c r="M99">
        <v>137.31805908500002</v>
      </c>
      <c r="N99">
        <v>496.5</v>
      </c>
      <c r="O99">
        <v>496.5</v>
      </c>
      <c r="P99">
        <v>75</v>
      </c>
      <c r="Q99">
        <v>0</v>
      </c>
      <c r="S99">
        <v>65.400000000000006</v>
      </c>
      <c r="T99" t="s">
        <v>123</v>
      </c>
      <c r="U99">
        <v>486.9</v>
      </c>
      <c r="V99">
        <v>15.895179000000001</v>
      </c>
      <c r="W99">
        <v>0.13590378045000001</v>
      </c>
      <c r="X99" t="s">
        <v>129</v>
      </c>
      <c r="Y99">
        <v>30</v>
      </c>
      <c r="Z99">
        <v>93.550932000000003</v>
      </c>
      <c r="AA99">
        <v>1.01128557492</v>
      </c>
      <c r="AB99" t="s">
        <v>125</v>
      </c>
      <c r="AC99">
        <v>25</v>
      </c>
      <c r="AD99">
        <v>89.074400000000011</v>
      </c>
      <c r="AE99">
        <v>0.78474546400000011</v>
      </c>
      <c r="AF99" t="s">
        <v>128</v>
      </c>
      <c r="AG99">
        <v>20</v>
      </c>
      <c r="AH99">
        <v>99.93</v>
      </c>
      <c r="AI99">
        <v>1.1881677000000002</v>
      </c>
      <c r="AL99" t="e">
        <v>#N/A</v>
      </c>
      <c r="AM99" t="e">
        <v>#N/A</v>
      </c>
      <c r="AP99" t="e">
        <v>#N/A</v>
      </c>
      <c r="AQ99" t="e">
        <v>#N/A</v>
      </c>
      <c r="AT99" t="e">
        <v>#N/A</v>
      </c>
      <c r="AU99" t="e">
        <v>#N/A</v>
      </c>
      <c r="AX99" t="e">
        <v>#N/A</v>
      </c>
      <c r="AY99" t="e">
        <v>#N/A</v>
      </c>
      <c r="BB99" t="e">
        <v>#N/A</v>
      </c>
      <c r="BC99" t="e">
        <v>#N/A</v>
      </c>
      <c r="BF99" t="e">
        <v>#N/A</v>
      </c>
      <c r="BG99" t="e">
        <v>#N/A</v>
      </c>
      <c r="BJ99" t="e">
        <v>#N/A</v>
      </c>
      <c r="BK99" t="e">
        <v>#N/A</v>
      </c>
      <c r="BN99" t="e">
        <v>#N/A</v>
      </c>
      <c r="BO99" t="e">
        <v>#N/A</v>
      </c>
      <c r="BR99" t="e">
        <v>#N/A</v>
      </c>
      <c r="BS99" t="e">
        <v>#N/A</v>
      </c>
      <c r="BV99" t="e">
        <v>#N/A</v>
      </c>
      <c r="BW99" t="e">
        <v>#N/A</v>
      </c>
      <c r="BZ99">
        <v>45889</v>
      </c>
      <c r="CA99">
        <v>1</v>
      </c>
      <c r="CB99" t="e">
        <v>#DIV/0!</v>
      </c>
      <c r="CD99" t="e">
        <v>#DIV/0!</v>
      </c>
      <c r="CE99" t="e">
        <v>#DIV/0!</v>
      </c>
      <c r="CH99" t="e">
        <v>#N/A</v>
      </c>
      <c r="CI99" t="e">
        <v>#N/A</v>
      </c>
      <c r="CL99" t="e">
        <v>#N/A</v>
      </c>
      <c r="CM99" t="e">
        <v>#N/A</v>
      </c>
      <c r="CP99" t="e">
        <v>#N/A</v>
      </c>
      <c r="CQ99" t="e">
        <v>#N/A</v>
      </c>
    </row>
    <row r="100" spans="1:95">
      <c r="A100" s="231">
        <v>46169</v>
      </c>
      <c r="B100" s="232">
        <v>1</v>
      </c>
      <c r="C100" t="e">
        <v>#VALUE!</v>
      </c>
      <c r="D100" t="s">
        <v>427</v>
      </c>
      <c r="E100">
        <v>160</v>
      </c>
      <c r="F100">
        <v>134.63772578249001</v>
      </c>
      <c r="G100">
        <v>0</v>
      </c>
      <c r="H100">
        <v>0</v>
      </c>
      <c r="I100" t="s">
        <v>427</v>
      </c>
      <c r="J100">
        <v>0</v>
      </c>
      <c r="K100">
        <v>0.85039630873750005</v>
      </c>
      <c r="L100">
        <v>649.87814784727868</v>
      </c>
      <c r="M100">
        <v>136.063409398</v>
      </c>
      <c r="N100">
        <v>246.2</v>
      </c>
      <c r="O100">
        <v>246.2</v>
      </c>
      <c r="P100">
        <v>150</v>
      </c>
      <c r="Q100">
        <v>0</v>
      </c>
      <c r="S100">
        <v>10.8</v>
      </c>
      <c r="T100" t="s">
        <v>123</v>
      </c>
      <c r="U100">
        <v>107</v>
      </c>
      <c r="V100">
        <v>15.895179000000001</v>
      </c>
      <c r="W100">
        <v>0.13590378045000001</v>
      </c>
      <c r="X100" t="s">
        <v>129</v>
      </c>
      <c r="Y100">
        <v>60</v>
      </c>
      <c r="Z100">
        <v>93.550932000000003</v>
      </c>
      <c r="AA100">
        <v>1.01128557492</v>
      </c>
      <c r="AB100" t="s">
        <v>125</v>
      </c>
      <c r="AC100">
        <v>50</v>
      </c>
      <c r="AD100">
        <v>89.074400000000011</v>
      </c>
      <c r="AE100">
        <v>0.78474546400000011</v>
      </c>
      <c r="AF100" t="s">
        <v>128</v>
      </c>
      <c r="AG100">
        <v>10</v>
      </c>
      <c r="AH100">
        <v>99.93</v>
      </c>
      <c r="AI100">
        <v>1.1881677000000002</v>
      </c>
      <c r="AJ100" t="s">
        <v>396</v>
      </c>
      <c r="AK100">
        <v>30</v>
      </c>
      <c r="AL100">
        <v>33.70496</v>
      </c>
      <c r="AM100">
        <v>0.3255899136</v>
      </c>
      <c r="AP100" t="e">
        <v>#N/A</v>
      </c>
      <c r="AQ100" t="e">
        <v>#N/A</v>
      </c>
      <c r="AT100" t="e">
        <v>#N/A</v>
      </c>
      <c r="AU100" t="e">
        <v>#N/A</v>
      </c>
      <c r="AX100" t="e">
        <v>#N/A</v>
      </c>
      <c r="AY100" t="e">
        <v>#N/A</v>
      </c>
      <c r="BB100" t="e">
        <v>#N/A</v>
      </c>
      <c r="BC100" t="e">
        <v>#N/A</v>
      </c>
      <c r="BF100" t="e">
        <v>#N/A</v>
      </c>
      <c r="BG100" t="e">
        <v>#N/A</v>
      </c>
      <c r="BJ100" t="e">
        <v>#N/A</v>
      </c>
      <c r="BK100" t="e">
        <v>#N/A</v>
      </c>
      <c r="BN100" t="e">
        <v>#N/A</v>
      </c>
      <c r="BO100" t="e">
        <v>#N/A</v>
      </c>
      <c r="BR100" t="e">
        <v>#N/A</v>
      </c>
      <c r="BS100" t="e">
        <v>#N/A</v>
      </c>
      <c r="BV100" t="e">
        <v>#N/A</v>
      </c>
      <c r="BW100" t="e">
        <v>#N/A</v>
      </c>
      <c r="BZ100">
        <v>45890</v>
      </c>
      <c r="CA100">
        <v>1</v>
      </c>
      <c r="CB100" t="e">
        <v>#DIV/0!</v>
      </c>
      <c r="CD100" t="e">
        <v>#DIV/0!</v>
      </c>
      <c r="CE100" t="e">
        <v>#DIV/0!</v>
      </c>
      <c r="CH100" t="e">
        <v>#N/A</v>
      </c>
      <c r="CI100" t="e">
        <v>#N/A</v>
      </c>
      <c r="CL100" t="e">
        <v>#N/A</v>
      </c>
      <c r="CM100" t="e">
        <v>#N/A</v>
      </c>
      <c r="CP100" t="e">
        <v>#N/A</v>
      </c>
      <c r="CQ100" t="e">
        <v>#N/A</v>
      </c>
    </row>
    <row r="101" spans="1:95">
      <c r="A101" s="231">
        <v>46170</v>
      </c>
      <c r="B101" s="232">
        <v>1</v>
      </c>
      <c r="C101" t="e">
        <v>#VALUE!</v>
      </c>
      <c r="D101" t="s">
        <v>427</v>
      </c>
      <c r="E101">
        <v>160</v>
      </c>
      <c r="F101">
        <v>128.87008314359502</v>
      </c>
      <c r="G101">
        <v>0</v>
      </c>
      <c r="H101">
        <v>0</v>
      </c>
      <c r="I101" t="s">
        <v>427</v>
      </c>
      <c r="J101">
        <v>0</v>
      </c>
      <c r="K101">
        <v>0.8393830576812501</v>
      </c>
      <c r="L101">
        <v>351.57108327840041</v>
      </c>
      <c r="M101">
        <v>134.30128922900002</v>
      </c>
      <c r="N101">
        <v>455.09999999999997</v>
      </c>
      <c r="O101">
        <v>455.09999999999997</v>
      </c>
      <c r="P101">
        <v>80</v>
      </c>
      <c r="Q101">
        <v>0</v>
      </c>
      <c r="S101">
        <v>59.6</v>
      </c>
      <c r="T101" t="s">
        <v>123</v>
      </c>
      <c r="U101">
        <v>434.7</v>
      </c>
      <c r="V101">
        <v>15.895179000000001</v>
      </c>
      <c r="W101">
        <v>0.13590378045000001</v>
      </c>
      <c r="X101" t="s">
        <v>129</v>
      </c>
      <c r="Y101">
        <v>40</v>
      </c>
      <c r="Z101">
        <v>93.550932000000003</v>
      </c>
      <c r="AA101">
        <v>1.01128557492</v>
      </c>
      <c r="AB101" t="s">
        <v>125</v>
      </c>
      <c r="AC101">
        <v>25</v>
      </c>
      <c r="AD101">
        <v>89.074400000000011</v>
      </c>
      <c r="AE101">
        <v>0.78474546400000011</v>
      </c>
      <c r="AF101" t="s">
        <v>128</v>
      </c>
      <c r="AG101">
        <v>15</v>
      </c>
      <c r="AH101">
        <v>99.93</v>
      </c>
      <c r="AI101">
        <v>1.1881677000000002</v>
      </c>
      <c r="AL101" t="e">
        <v>#N/A</v>
      </c>
      <c r="AM101" t="e">
        <v>#N/A</v>
      </c>
      <c r="AP101" t="e">
        <v>#N/A</v>
      </c>
      <c r="AQ101" t="e">
        <v>#N/A</v>
      </c>
      <c r="AT101" t="e">
        <v>#N/A</v>
      </c>
      <c r="AU101" t="e">
        <v>#N/A</v>
      </c>
      <c r="AX101" t="e">
        <v>#N/A</v>
      </c>
      <c r="AY101" t="e">
        <v>#N/A</v>
      </c>
      <c r="BB101" t="e">
        <v>#N/A</v>
      </c>
      <c r="BC101" t="e">
        <v>#N/A</v>
      </c>
      <c r="BF101" t="e">
        <v>#N/A</v>
      </c>
      <c r="BG101" t="e">
        <v>#N/A</v>
      </c>
      <c r="BJ101" t="e">
        <v>#N/A</v>
      </c>
      <c r="BK101" t="e">
        <v>#N/A</v>
      </c>
      <c r="BN101" t="e">
        <v>#N/A</v>
      </c>
      <c r="BO101" t="e">
        <v>#N/A</v>
      </c>
      <c r="BR101" t="e">
        <v>#N/A</v>
      </c>
      <c r="BS101" t="e">
        <v>#N/A</v>
      </c>
      <c r="BV101" t="e">
        <v>#N/A</v>
      </c>
      <c r="BW101" t="e">
        <v>#N/A</v>
      </c>
      <c r="BZ101">
        <v>45891</v>
      </c>
      <c r="CA101">
        <v>1</v>
      </c>
      <c r="CB101" t="e">
        <v>#DIV/0!</v>
      </c>
      <c r="CD101" t="e">
        <v>#DIV/0!</v>
      </c>
      <c r="CE101" t="e">
        <v>#DIV/0!</v>
      </c>
      <c r="CH101" t="e">
        <v>#N/A</v>
      </c>
      <c r="CI101" t="e">
        <v>#N/A</v>
      </c>
      <c r="CL101" t="e">
        <v>#N/A</v>
      </c>
      <c r="CM101" t="e">
        <v>#N/A</v>
      </c>
      <c r="CP101" t="e">
        <v>#N/A</v>
      </c>
      <c r="CQ101" t="e">
        <v>#N/A</v>
      </c>
    </row>
    <row r="102" spans="1:95">
      <c r="A102" s="231">
        <v>46171</v>
      </c>
      <c r="B102" s="232">
        <v>1</v>
      </c>
      <c r="C102" t="e">
        <v>#VALUE!</v>
      </c>
      <c r="D102" t="s">
        <v>427</v>
      </c>
      <c r="E102">
        <v>160</v>
      </c>
      <c r="F102">
        <v>121.7235962896725</v>
      </c>
      <c r="G102">
        <v>0</v>
      </c>
      <c r="H102">
        <v>0</v>
      </c>
      <c r="I102" t="s">
        <v>427</v>
      </c>
      <c r="J102">
        <v>0</v>
      </c>
      <c r="K102">
        <v>0.85482315713125012</v>
      </c>
      <c r="L102">
        <v>285.00178126113286</v>
      </c>
      <c r="M102">
        <v>136.77170514100001</v>
      </c>
      <c r="N102">
        <v>561.4</v>
      </c>
      <c r="O102">
        <v>561.4</v>
      </c>
      <c r="P102">
        <v>167</v>
      </c>
      <c r="Q102">
        <v>0</v>
      </c>
      <c r="S102">
        <v>77.8</v>
      </c>
      <c r="T102" t="s">
        <v>123</v>
      </c>
      <c r="U102">
        <v>472.2</v>
      </c>
      <c r="V102">
        <v>15.895179000000001</v>
      </c>
      <c r="W102">
        <v>0.13590378045000001</v>
      </c>
      <c r="X102" t="s">
        <v>374</v>
      </c>
      <c r="Y102">
        <v>81</v>
      </c>
      <c r="Z102">
        <v>16.575190499999998</v>
      </c>
      <c r="AA102">
        <v>0.11014214087249997</v>
      </c>
      <c r="AB102" t="s">
        <v>394</v>
      </c>
      <c r="AC102">
        <v>31</v>
      </c>
      <c r="AD102">
        <v>31.236865999999999</v>
      </c>
      <c r="AE102">
        <v>0.24114860551999995</v>
      </c>
      <c r="AF102" t="s">
        <v>125</v>
      </c>
      <c r="AG102">
        <v>25</v>
      </c>
      <c r="AH102">
        <v>89.074400000000011</v>
      </c>
      <c r="AI102">
        <v>0.78474546400000011</v>
      </c>
      <c r="AJ102" t="s">
        <v>129</v>
      </c>
      <c r="AK102">
        <v>20</v>
      </c>
      <c r="AL102">
        <v>93.550932000000003</v>
      </c>
      <c r="AM102">
        <v>1.01128557492</v>
      </c>
      <c r="AN102" t="s">
        <v>128</v>
      </c>
      <c r="AO102">
        <v>10</v>
      </c>
      <c r="AP102">
        <v>99.93</v>
      </c>
      <c r="AQ102">
        <v>1.1881677000000002</v>
      </c>
      <c r="AT102" t="e">
        <v>#N/A</v>
      </c>
      <c r="AU102" t="e">
        <v>#N/A</v>
      </c>
      <c r="AX102" t="e">
        <v>#N/A</v>
      </c>
      <c r="AY102" t="e">
        <v>#N/A</v>
      </c>
      <c r="BB102" t="e">
        <v>#N/A</v>
      </c>
      <c r="BC102" t="e">
        <v>#N/A</v>
      </c>
      <c r="BF102" t="e">
        <v>#N/A</v>
      </c>
      <c r="BG102" t="e">
        <v>#N/A</v>
      </c>
      <c r="BJ102" t="e">
        <v>#N/A</v>
      </c>
      <c r="BK102" t="e">
        <v>#N/A</v>
      </c>
      <c r="BN102" t="e">
        <v>#N/A</v>
      </c>
      <c r="BO102" t="e">
        <v>#N/A</v>
      </c>
      <c r="BR102" t="e">
        <v>#N/A</v>
      </c>
      <c r="BS102" t="e">
        <v>#N/A</v>
      </c>
      <c r="BV102" t="e">
        <v>#N/A</v>
      </c>
      <c r="BW102" t="e">
        <v>#N/A</v>
      </c>
      <c r="BZ102">
        <v>45892</v>
      </c>
      <c r="CA102">
        <v>1</v>
      </c>
      <c r="CB102" t="e">
        <v>#DIV/0!</v>
      </c>
      <c r="CD102" t="e">
        <v>#DIV/0!</v>
      </c>
      <c r="CE102" t="e">
        <v>#DIV/0!</v>
      </c>
      <c r="CH102" t="e">
        <v>#N/A</v>
      </c>
      <c r="CI102" t="e">
        <v>#N/A</v>
      </c>
      <c r="CL102" t="e">
        <v>#N/A</v>
      </c>
      <c r="CM102" t="e">
        <v>#N/A</v>
      </c>
      <c r="CP102" t="e">
        <v>#N/A</v>
      </c>
      <c r="CQ102" t="e">
        <v>#N/A</v>
      </c>
    </row>
    <row r="103" spans="1:95">
      <c r="A103" s="231">
        <v>46174</v>
      </c>
      <c r="B103" s="232">
        <v>3</v>
      </c>
      <c r="C103" t="e">
        <v>#VALUE!</v>
      </c>
      <c r="D103" t="s">
        <v>427</v>
      </c>
      <c r="E103">
        <v>160</v>
      </c>
      <c r="F103">
        <v>110.97283572181001</v>
      </c>
      <c r="G103">
        <v>0</v>
      </c>
      <c r="H103">
        <v>0</v>
      </c>
      <c r="I103" t="s">
        <v>427</v>
      </c>
      <c r="J103">
        <v>0</v>
      </c>
      <c r="K103">
        <v>0.82118477738750006</v>
      </c>
      <c r="L103">
        <v>277.87426189649187</v>
      </c>
      <c r="M103">
        <v>131.389564382</v>
      </c>
      <c r="N103">
        <v>575.79999999999995</v>
      </c>
      <c r="O103">
        <v>575.79999999999995</v>
      </c>
      <c r="P103">
        <v>89.999999999999943</v>
      </c>
      <c r="Q103">
        <v>0</v>
      </c>
      <c r="S103">
        <v>152.80000000000001</v>
      </c>
      <c r="T103" t="s">
        <v>123</v>
      </c>
      <c r="U103">
        <v>638.6</v>
      </c>
      <c r="V103">
        <v>15.895179000000001</v>
      </c>
      <c r="W103">
        <v>0.13590378045000001</v>
      </c>
      <c r="X103" t="s">
        <v>378</v>
      </c>
      <c r="Y103">
        <v>55</v>
      </c>
      <c r="Z103">
        <v>40.994712</v>
      </c>
      <c r="AA103">
        <v>0.27671430600000002</v>
      </c>
      <c r="AB103" t="s">
        <v>125</v>
      </c>
      <c r="AC103">
        <v>25</v>
      </c>
      <c r="AD103">
        <v>89.074400000000011</v>
      </c>
      <c r="AE103">
        <v>0.78474546400000011</v>
      </c>
      <c r="AF103" t="s">
        <v>129</v>
      </c>
      <c r="AG103">
        <v>10</v>
      </c>
      <c r="AH103">
        <v>93.550932000000003</v>
      </c>
      <c r="AI103">
        <v>1.01128557492</v>
      </c>
      <c r="AL103" t="e">
        <v>#N/A</v>
      </c>
      <c r="AM103" t="e">
        <v>#N/A</v>
      </c>
      <c r="AP103" t="e">
        <v>#N/A</v>
      </c>
      <c r="AQ103" t="e">
        <v>#N/A</v>
      </c>
      <c r="AT103" t="e">
        <v>#N/A</v>
      </c>
      <c r="AU103" t="e">
        <v>#N/A</v>
      </c>
      <c r="AX103" t="e">
        <v>#N/A</v>
      </c>
      <c r="AY103" t="e">
        <v>#N/A</v>
      </c>
      <c r="BB103" t="e">
        <v>#N/A</v>
      </c>
      <c r="BC103" t="e">
        <v>#N/A</v>
      </c>
      <c r="BF103" t="e">
        <v>#N/A</v>
      </c>
      <c r="BG103" t="e">
        <v>#N/A</v>
      </c>
      <c r="BJ103" t="e">
        <v>#N/A</v>
      </c>
      <c r="BK103" t="e">
        <v>#N/A</v>
      </c>
      <c r="BN103" t="e">
        <v>#N/A</v>
      </c>
      <c r="BO103" t="e">
        <v>#N/A</v>
      </c>
      <c r="BR103" t="e">
        <v>#N/A</v>
      </c>
      <c r="BS103" t="e">
        <v>#N/A</v>
      </c>
      <c r="BV103" t="e">
        <v>#N/A</v>
      </c>
      <c r="BW103" t="e">
        <v>#N/A</v>
      </c>
      <c r="BZ103">
        <v>45893</v>
      </c>
      <c r="CA103">
        <v>1</v>
      </c>
      <c r="CB103" t="e">
        <v>#DIV/0!</v>
      </c>
      <c r="CD103" t="e">
        <v>#DIV/0!</v>
      </c>
      <c r="CE103" t="e">
        <v>#DIV/0!</v>
      </c>
      <c r="CH103" t="e">
        <v>#N/A</v>
      </c>
      <c r="CI103" t="e">
        <v>#N/A</v>
      </c>
      <c r="CL103" t="e">
        <v>#N/A</v>
      </c>
      <c r="CM103" t="e">
        <v>#N/A</v>
      </c>
      <c r="CP103" t="e">
        <v>#N/A</v>
      </c>
      <c r="CQ103" t="e">
        <v>#N/A</v>
      </c>
    </row>
    <row r="104" spans="1:95">
      <c r="A104" s="231">
        <v>46175</v>
      </c>
      <c r="B104" s="232">
        <v>1</v>
      </c>
      <c r="C104" t="e">
        <v>#VALUE!</v>
      </c>
      <c r="D104" t="s">
        <v>427</v>
      </c>
      <c r="E104">
        <v>160</v>
      </c>
      <c r="F104">
        <v>123.33755106971502</v>
      </c>
      <c r="G104">
        <v>0</v>
      </c>
      <c r="H104">
        <v>0</v>
      </c>
      <c r="I104" t="s">
        <v>427</v>
      </c>
      <c r="J104">
        <v>0</v>
      </c>
      <c r="K104">
        <v>0.83473029783125008</v>
      </c>
      <c r="L104">
        <v>286.37909432611417</v>
      </c>
      <c r="M104">
        <v>133.55684765300001</v>
      </c>
      <c r="N104">
        <v>558.70000000000005</v>
      </c>
      <c r="O104">
        <v>558.70000000000005</v>
      </c>
      <c r="P104">
        <v>58.000000000000057</v>
      </c>
      <c r="Q104">
        <v>0</v>
      </c>
      <c r="S104">
        <v>95.2</v>
      </c>
      <c r="T104" t="s">
        <v>123</v>
      </c>
      <c r="U104">
        <v>595.9</v>
      </c>
      <c r="V104">
        <v>15.895179000000001</v>
      </c>
      <c r="W104">
        <v>0.13590378045000001</v>
      </c>
      <c r="X104" t="s">
        <v>129</v>
      </c>
      <c r="Y104">
        <v>20</v>
      </c>
      <c r="Z104">
        <v>93.550932000000003</v>
      </c>
      <c r="AA104">
        <v>1.01128557492</v>
      </c>
      <c r="AB104" t="s">
        <v>125</v>
      </c>
      <c r="AC104">
        <v>25</v>
      </c>
      <c r="AD104">
        <v>89.074400000000011</v>
      </c>
      <c r="AE104">
        <v>0.78474546400000011</v>
      </c>
      <c r="AF104" t="s">
        <v>128</v>
      </c>
      <c r="AG104">
        <v>13</v>
      </c>
      <c r="AH104">
        <v>99.93</v>
      </c>
      <c r="AI104">
        <v>1.1881677000000002</v>
      </c>
      <c r="AL104" t="e">
        <v>#N/A</v>
      </c>
      <c r="AM104" t="e">
        <v>#N/A</v>
      </c>
      <c r="AP104" t="e">
        <v>#N/A</v>
      </c>
      <c r="AQ104" t="e">
        <v>#N/A</v>
      </c>
      <c r="AT104" t="e">
        <v>#N/A</v>
      </c>
      <c r="AU104" t="e">
        <v>#N/A</v>
      </c>
      <c r="AX104" t="e">
        <v>#N/A</v>
      </c>
      <c r="AY104" t="e">
        <v>#N/A</v>
      </c>
      <c r="BB104" t="e">
        <v>#N/A</v>
      </c>
      <c r="BC104" t="e">
        <v>#N/A</v>
      </c>
      <c r="BF104" t="e">
        <v>#N/A</v>
      </c>
      <c r="BG104" t="e">
        <v>#N/A</v>
      </c>
      <c r="BJ104" t="e">
        <v>#N/A</v>
      </c>
      <c r="BK104" t="e">
        <v>#N/A</v>
      </c>
      <c r="BN104" t="e">
        <v>#N/A</v>
      </c>
      <c r="BO104" t="e">
        <v>#N/A</v>
      </c>
      <c r="BR104" t="e">
        <v>#N/A</v>
      </c>
      <c r="BS104" t="e">
        <v>#N/A</v>
      </c>
      <c r="BV104" t="e">
        <v>#N/A</v>
      </c>
      <c r="BW104" t="e">
        <v>#N/A</v>
      </c>
      <c r="BZ104">
        <v>45894</v>
      </c>
      <c r="CA104">
        <v>1</v>
      </c>
      <c r="CB104" t="e">
        <v>#DIV/0!</v>
      </c>
      <c r="CD104" t="e">
        <v>#DIV/0!</v>
      </c>
      <c r="CE104" t="e">
        <v>#DIV/0!</v>
      </c>
      <c r="CH104" t="e">
        <v>#N/A</v>
      </c>
      <c r="CI104" t="e">
        <v>#N/A</v>
      </c>
      <c r="CL104" t="e">
        <v>#N/A</v>
      </c>
      <c r="CM104" t="e">
        <v>#N/A</v>
      </c>
      <c r="CP104" t="e">
        <v>#N/A</v>
      </c>
      <c r="CQ104" t="e">
        <v>#N/A</v>
      </c>
    </row>
    <row r="105" spans="1:95">
      <c r="A105" s="231">
        <v>46176</v>
      </c>
      <c r="B105" s="232">
        <v>1</v>
      </c>
      <c r="C105" t="e">
        <v>#VALUE!</v>
      </c>
      <c r="D105" t="s">
        <v>427</v>
      </c>
      <c r="E105">
        <v>160</v>
      </c>
      <c r="F105">
        <v>132.54294299380001</v>
      </c>
      <c r="G105">
        <v>0</v>
      </c>
      <c r="H105">
        <v>0</v>
      </c>
      <c r="I105" t="s">
        <v>427</v>
      </c>
      <c r="J105">
        <v>0</v>
      </c>
      <c r="K105">
        <v>0.83857733975000015</v>
      </c>
      <c r="L105">
        <v>422.16358839050133</v>
      </c>
      <c r="M105">
        <v>134.17237436000002</v>
      </c>
      <c r="N105">
        <v>379</v>
      </c>
      <c r="O105">
        <v>379</v>
      </c>
      <c r="P105">
        <v>95</v>
      </c>
      <c r="Q105">
        <v>0</v>
      </c>
      <c r="S105">
        <v>66.099999999999994</v>
      </c>
      <c r="T105" t="s">
        <v>123</v>
      </c>
      <c r="U105">
        <v>350.1</v>
      </c>
      <c r="V105">
        <v>15.895179000000001</v>
      </c>
      <c r="W105">
        <v>0.13590378045000001</v>
      </c>
      <c r="X105" t="s">
        <v>129</v>
      </c>
      <c r="Y105">
        <v>50</v>
      </c>
      <c r="Z105">
        <v>93.550932000000003</v>
      </c>
      <c r="AA105">
        <v>1.01128557492</v>
      </c>
      <c r="AB105" t="s">
        <v>125</v>
      </c>
      <c r="AC105">
        <v>25</v>
      </c>
      <c r="AD105">
        <v>89.074400000000011</v>
      </c>
      <c r="AE105">
        <v>0.78474546400000011</v>
      </c>
      <c r="AF105" t="s">
        <v>128</v>
      </c>
      <c r="AG105">
        <v>20</v>
      </c>
      <c r="AH105">
        <v>99.93</v>
      </c>
      <c r="AI105">
        <v>1.1881677000000002</v>
      </c>
      <c r="AL105" t="e">
        <v>#N/A</v>
      </c>
      <c r="AM105" t="e">
        <v>#N/A</v>
      </c>
      <c r="AP105" t="e">
        <v>#N/A</v>
      </c>
      <c r="AQ105" t="e">
        <v>#N/A</v>
      </c>
      <c r="AT105" t="e">
        <v>#N/A</v>
      </c>
      <c r="AU105" t="e">
        <v>#N/A</v>
      </c>
      <c r="AX105" t="e">
        <v>#N/A</v>
      </c>
      <c r="AY105" t="e">
        <v>#N/A</v>
      </c>
      <c r="BB105" t="e">
        <v>#N/A</v>
      </c>
      <c r="BC105" t="e">
        <v>#N/A</v>
      </c>
      <c r="BF105" t="e">
        <v>#N/A</v>
      </c>
      <c r="BG105" t="e">
        <v>#N/A</v>
      </c>
      <c r="BJ105" t="e">
        <v>#N/A</v>
      </c>
      <c r="BK105" t="e">
        <v>#N/A</v>
      </c>
      <c r="BN105" t="e">
        <v>#N/A</v>
      </c>
      <c r="BO105" t="e">
        <v>#N/A</v>
      </c>
      <c r="BR105" t="e">
        <v>#N/A</v>
      </c>
      <c r="BS105" t="e">
        <v>#N/A</v>
      </c>
      <c r="BV105" t="e">
        <v>#N/A</v>
      </c>
      <c r="BW105" t="e">
        <v>#N/A</v>
      </c>
      <c r="BZ105">
        <v>45895</v>
      </c>
      <c r="CA105">
        <v>1</v>
      </c>
      <c r="CB105" t="e">
        <v>#DIV/0!</v>
      </c>
      <c r="CD105" t="e">
        <v>#DIV/0!</v>
      </c>
      <c r="CE105" t="e">
        <v>#DIV/0!</v>
      </c>
      <c r="CH105" t="e">
        <v>#N/A</v>
      </c>
      <c r="CI105" t="e">
        <v>#N/A</v>
      </c>
      <c r="CL105" t="e">
        <v>#N/A</v>
      </c>
      <c r="CM105" t="e">
        <v>#N/A</v>
      </c>
      <c r="CP105" t="e">
        <v>#N/A</v>
      </c>
      <c r="CQ105" t="e">
        <v>#N/A</v>
      </c>
    </row>
    <row r="106" spans="1:95">
      <c r="A106" s="231">
        <v>46178</v>
      </c>
      <c r="B106" s="232">
        <v>2</v>
      </c>
      <c r="C106" t="e">
        <v>#VALUE!</v>
      </c>
      <c r="D106" t="s">
        <v>427</v>
      </c>
      <c r="E106">
        <v>160</v>
      </c>
      <c r="F106">
        <v>62.264895001485002</v>
      </c>
      <c r="G106">
        <v>0</v>
      </c>
      <c r="H106">
        <v>0</v>
      </c>
      <c r="I106" t="s">
        <v>427</v>
      </c>
      <c r="J106">
        <v>0</v>
      </c>
      <c r="K106">
        <v>0.40635651316874999</v>
      </c>
      <c r="L106">
        <v>527.53049785690746</v>
      </c>
      <c r="M106">
        <v>65.017042106999995</v>
      </c>
      <c r="N106">
        <v>303.29999999999995</v>
      </c>
      <c r="O106">
        <v>303.29999999999995</v>
      </c>
      <c r="P106">
        <v>20</v>
      </c>
      <c r="Q106">
        <v>0</v>
      </c>
      <c r="S106">
        <v>72.400000000000006</v>
      </c>
      <c r="T106" t="s">
        <v>123</v>
      </c>
      <c r="U106">
        <v>355.7</v>
      </c>
      <c r="V106">
        <v>15.895179000000001</v>
      </c>
      <c r="W106">
        <v>0.13590378045000001</v>
      </c>
      <c r="X106" t="s">
        <v>128</v>
      </c>
      <c r="Y106">
        <v>20</v>
      </c>
      <c r="Z106">
        <v>99.93</v>
      </c>
      <c r="AA106">
        <v>1.1881677000000002</v>
      </c>
      <c r="AD106" t="e">
        <v>#N/A</v>
      </c>
      <c r="AE106" t="e">
        <v>#N/A</v>
      </c>
      <c r="AH106" t="e">
        <v>#N/A</v>
      </c>
      <c r="AI106" t="e">
        <v>#N/A</v>
      </c>
      <c r="AL106" t="e">
        <v>#N/A</v>
      </c>
      <c r="AM106" t="e">
        <v>#N/A</v>
      </c>
      <c r="AP106" t="e">
        <v>#N/A</v>
      </c>
      <c r="AQ106" t="e">
        <v>#N/A</v>
      </c>
      <c r="AT106" t="e">
        <v>#N/A</v>
      </c>
      <c r="AU106" t="e">
        <v>#N/A</v>
      </c>
      <c r="AX106" t="e">
        <v>#N/A</v>
      </c>
      <c r="AY106" t="e">
        <v>#N/A</v>
      </c>
      <c r="BB106" t="e">
        <v>#N/A</v>
      </c>
      <c r="BC106" t="e">
        <v>#N/A</v>
      </c>
      <c r="BF106" t="e">
        <v>#N/A</v>
      </c>
      <c r="BG106" t="e">
        <v>#N/A</v>
      </c>
      <c r="BJ106" t="e">
        <v>#N/A</v>
      </c>
      <c r="BK106" t="e">
        <v>#N/A</v>
      </c>
      <c r="BN106" t="e">
        <v>#N/A</v>
      </c>
      <c r="BO106" t="e">
        <v>#N/A</v>
      </c>
      <c r="BR106" t="e">
        <v>#N/A</v>
      </c>
      <c r="BS106" t="e">
        <v>#N/A</v>
      </c>
      <c r="BV106" t="e">
        <v>#N/A</v>
      </c>
      <c r="BW106" t="e">
        <v>#N/A</v>
      </c>
      <c r="BZ106">
        <v>45896</v>
      </c>
      <c r="CA106">
        <v>1</v>
      </c>
      <c r="CB106" t="e">
        <v>#DIV/0!</v>
      </c>
      <c r="CD106" t="e">
        <v>#DIV/0!</v>
      </c>
      <c r="CE106" t="e">
        <v>#DIV/0!</v>
      </c>
      <c r="CH106" t="e">
        <v>#N/A</v>
      </c>
      <c r="CI106" t="e">
        <v>#N/A</v>
      </c>
      <c r="CL106" t="e">
        <v>#N/A</v>
      </c>
      <c r="CM106" t="e">
        <v>#N/A</v>
      </c>
      <c r="CP106" t="e">
        <v>#N/A</v>
      </c>
      <c r="CQ106" t="e">
        <v>#N/A</v>
      </c>
    </row>
    <row r="107" spans="1:95">
      <c r="A107" s="231">
        <v>46181</v>
      </c>
      <c r="B107" s="232">
        <v>3</v>
      </c>
      <c r="C107" t="e">
        <v>#VALUE!</v>
      </c>
      <c r="D107" t="s">
        <v>427</v>
      </c>
      <c r="E107">
        <v>160</v>
      </c>
      <c r="F107">
        <v>134.18553544291001</v>
      </c>
      <c r="G107">
        <v>0</v>
      </c>
      <c r="H107">
        <v>0</v>
      </c>
      <c r="I107" t="s">
        <v>427</v>
      </c>
      <c r="J107">
        <v>0</v>
      </c>
      <c r="K107">
        <v>0.86278365151250003</v>
      </c>
      <c r="L107">
        <v>372.2661703117729</v>
      </c>
      <c r="M107">
        <v>138.04538424200001</v>
      </c>
      <c r="N107">
        <v>429.8</v>
      </c>
      <c r="O107">
        <v>429.8</v>
      </c>
      <c r="P107">
        <v>90</v>
      </c>
      <c r="Q107">
        <v>0</v>
      </c>
      <c r="S107">
        <v>100.5</v>
      </c>
      <c r="T107" t="s">
        <v>123</v>
      </c>
      <c r="U107">
        <v>440.3</v>
      </c>
      <c r="V107">
        <v>15.895179000000001</v>
      </c>
      <c r="W107">
        <v>0.13590378045000001</v>
      </c>
      <c r="X107" t="s">
        <v>129</v>
      </c>
      <c r="Y107">
        <v>50</v>
      </c>
      <c r="Z107">
        <v>93.550932000000003</v>
      </c>
      <c r="AA107">
        <v>1.01128557492</v>
      </c>
      <c r="AB107" t="s">
        <v>125</v>
      </c>
      <c r="AC107">
        <v>25</v>
      </c>
      <c r="AD107">
        <v>89.074400000000011</v>
      </c>
      <c r="AE107">
        <v>0.78474546400000011</v>
      </c>
      <c r="AF107" t="s">
        <v>128</v>
      </c>
      <c r="AG107">
        <v>15</v>
      </c>
      <c r="AH107">
        <v>99.93</v>
      </c>
      <c r="AI107">
        <v>1.1881677000000002</v>
      </c>
      <c r="AL107" t="e">
        <v>#N/A</v>
      </c>
      <c r="AM107" t="e">
        <v>#N/A</v>
      </c>
      <c r="AP107" t="e">
        <v>#N/A</v>
      </c>
      <c r="AQ107" t="e">
        <v>#N/A</v>
      </c>
      <c r="AT107" t="e">
        <v>#N/A</v>
      </c>
      <c r="AU107" t="e">
        <v>#N/A</v>
      </c>
      <c r="AX107" t="e">
        <v>#N/A</v>
      </c>
      <c r="AY107" t="e">
        <v>#N/A</v>
      </c>
      <c r="BB107" t="e">
        <v>#N/A</v>
      </c>
      <c r="BC107" t="e">
        <v>#N/A</v>
      </c>
      <c r="BF107" t="e">
        <v>#N/A</v>
      </c>
      <c r="BG107" t="e">
        <v>#N/A</v>
      </c>
      <c r="BJ107" t="e">
        <v>#N/A</v>
      </c>
      <c r="BK107" t="e">
        <v>#N/A</v>
      </c>
      <c r="BN107" t="e">
        <v>#N/A</v>
      </c>
      <c r="BO107" t="e">
        <v>#N/A</v>
      </c>
      <c r="BR107" t="e">
        <v>#N/A</v>
      </c>
      <c r="BS107" t="e">
        <v>#N/A</v>
      </c>
      <c r="BV107" t="e">
        <v>#N/A</v>
      </c>
      <c r="BW107" t="e">
        <v>#N/A</v>
      </c>
      <c r="BZ107">
        <v>45897</v>
      </c>
      <c r="CA107">
        <v>1</v>
      </c>
      <c r="CB107" t="e">
        <v>#DIV/0!</v>
      </c>
      <c r="CD107" t="e">
        <v>#DIV/0!</v>
      </c>
      <c r="CE107" t="e">
        <v>#DIV/0!</v>
      </c>
      <c r="CH107" t="e">
        <v>#N/A</v>
      </c>
      <c r="CI107" t="e">
        <v>#N/A</v>
      </c>
      <c r="CL107" t="e">
        <v>#N/A</v>
      </c>
      <c r="CM107" t="e">
        <v>#N/A</v>
      </c>
      <c r="CP107" t="e">
        <v>#N/A</v>
      </c>
      <c r="CQ107" t="e">
        <v>#N/A</v>
      </c>
    </row>
    <row r="108" spans="1:95">
      <c r="A108" s="231">
        <v>46182</v>
      </c>
      <c r="B108" s="232">
        <v>1</v>
      </c>
      <c r="C108" t="e">
        <v>#VALUE!</v>
      </c>
      <c r="D108" t="s">
        <v>427</v>
      </c>
      <c r="E108">
        <v>160</v>
      </c>
      <c r="F108">
        <v>134.688379430575</v>
      </c>
      <c r="G108">
        <v>0</v>
      </c>
      <c r="H108">
        <v>0</v>
      </c>
      <c r="I108" t="s">
        <v>427</v>
      </c>
      <c r="J108">
        <v>0</v>
      </c>
      <c r="K108">
        <v>0.86645941165625007</v>
      </c>
      <c r="L108">
        <v>369.08881199538638</v>
      </c>
      <c r="M108">
        <v>138.63350586500002</v>
      </c>
      <c r="N108">
        <v>433.5</v>
      </c>
      <c r="O108">
        <v>433.5</v>
      </c>
      <c r="P108">
        <v>90</v>
      </c>
      <c r="Q108">
        <v>0</v>
      </c>
      <c r="S108">
        <v>83.3</v>
      </c>
      <c r="T108" t="s">
        <v>123</v>
      </c>
      <c r="U108">
        <v>426.8</v>
      </c>
      <c r="V108">
        <v>15.895179000000001</v>
      </c>
      <c r="W108">
        <v>0.13590378045000001</v>
      </c>
      <c r="X108" t="s">
        <v>129</v>
      </c>
      <c r="Y108">
        <v>50</v>
      </c>
      <c r="Z108">
        <v>93.550932000000003</v>
      </c>
      <c r="AA108">
        <v>1.01128557492</v>
      </c>
      <c r="AB108" t="s">
        <v>125</v>
      </c>
      <c r="AC108">
        <v>25</v>
      </c>
      <c r="AD108">
        <v>89.074400000000011</v>
      </c>
      <c r="AE108">
        <v>0.78474546400000011</v>
      </c>
      <c r="AF108" t="s">
        <v>128</v>
      </c>
      <c r="AG108">
        <v>15</v>
      </c>
      <c r="AH108">
        <v>99.93</v>
      </c>
      <c r="AI108">
        <v>1.1881677000000002</v>
      </c>
      <c r="AL108" t="e">
        <v>#N/A</v>
      </c>
      <c r="AM108" t="e">
        <v>#N/A</v>
      </c>
      <c r="AP108" t="e">
        <v>#N/A</v>
      </c>
      <c r="AQ108" t="e">
        <v>#N/A</v>
      </c>
      <c r="AT108" t="e">
        <v>#N/A</v>
      </c>
      <c r="AU108" t="e">
        <v>#N/A</v>
      </c>
      <c r="AX108" t="e">
        <v>#N/A</v>
      </c>
      <c r="AY108" t="e">
        <v>#N/A</v>
      </c>
      <c r="BB108" t="e">
        <v>#N/A</v>
      </c>
      <c r="BC108" t="e">
        <v>#N/A</v>
      </c>
      <c r="BF108" t="e">
        <v>#N/A</v>
      </c>
      <c r="BG108" t="e">
        <v>#N/A</v>
      </c>
      <c r="BJ108" t="e">
        <v>#N/A</v>
      </c>
      <c r="BK108" t="e">
        <v>#N/A</v>
      </c>
      <c r="BN108" t="e">
        <v>#N/A</v>
      </c>
      <c r="BO108" t="e">
        <v>#N/A</v>
      </c>
      <c r="BR108" t="e">
        <v>#N/A</v>
      </c>
      <c r="BS108" t="e">
        <v>#N/A</v>
      </c>
      <c r="BV108" t="e">
        <v>#N/A</v>
      </c>
      <c r="BW108" t="e">
        <v>#N/A</v>
      </c>
      <c r="BZ108">
        <v>45898</v>
      </c>
      <c r="CA108">
        <v>1</v>
      </c>
      <c r="CB108" t="e">
        <v>#DIV/0!</v>
      </c>
      <c r="CD108" t="e">
        <v>#DIV/0!</v>
      </c>
      <c r="CE108" t="e">
        <v>#DIV/0!</v>
      </c>
      <c r="CH108" t="e">
        <v>#N/A</v>
      </c>
      <c r="CI108" t="e">
        <v>#N/A</v>
      </c>
      <c r="CL108" t="e">
        <v>#N/A</v>
      </c>
      <c r="CM108" t="e">
        <v>#N/A</v>
      </c>
      <c r="CP108" t="e">
        <v>#N/A</v>
      </c>
      <c r="CQ108" t="e">
        <v>#N/A</v>
      </c>
    </row>
    <row r="109" spans="1:95">
      <c r="A109" s="231">
        <v>46184</v>
      </c>
      <c r="B109" s="232">
        <v>2</v>
      </c>
      <c r="C109" t="e">
        <v>#VALUE!</v>
      </c>
      <c r="D109" t="s">
        <v>427</v>
      </c>
      <c r="E109">
        <v>160</v>
      </c>
      <c r="F109">
        <v>166.79818793765003</v>
      </c>
      <c r="G109" t="e">
        <v>#VALUE!</v>
      </c>
      <c r="H109" t="e">
        <v>#N/A</v>
      </c>
      <c r="I109" t="e">
        <v>#VALUE!</v>
      </c>
      <c r="J109">
        <v>117.59948566245384</v>
      </c>
      <c r="K109">
        <v>1.0814928461875002</v>
      </c>
      <c r="L109">
        <v>329.2181069958848</v>
      </c>
      <c r="M109">
        <v>173.03885539000004</v>
      </c>
      <c r="N109">
        <v>486</v>
      </c>
      <c r="O109">
        <v>486</v>
      </c>
      <c r="P109">
        <v>125</v>
      </c>
      <c r="Q109">
        <v>0</v>
      </c>
      <c r="S109">
        <v>21</v>
      </c>
      <c r="T109" t="s">
        <v>123</v>
      </c>
      <c r="U109">
        <v>382</v>
      </c>
      <c r="V109">
        <v>15.895179000000001</v>
      </c>
      <c r="W109">
        <v>0.13590378045000001</v>
      </c>
      <c r="X109" t="s">
        <v>129</v>
      </c>
      <c r="Y109">
        <v>60</v>
      </c>
      <c r="Z109">
        <v>93.550932000000003</v>
      </c>
      <c r="AA109">
        <v>1.01128557492</v>
      </c>
      <c r="AB109" t="s">
        <v>125</v>
      </c>
      <c r="AC109">
        <v>50</v>
      </c>
      <c r="AD109">
        <v>89.074400000000011</v>
      </c>
      <c r="AE109">
        <v>0.78474546400000011</v>
      </c>
      <c r="AF109" t="s">
        <v>128</v>
      </c>
      <c r="AG109">
        <v>15</v>
      </c>
      <c r="AH109">
        <v>99.93</v>
      </c>
      <c r="AI109">
        <v>1.1881677000000002</v>
      </c>
      <c r="AL109" t="e">
        <v>#N/A</v>
      </c>
      <c r="AM109" t="e">
        <v>#N/A</v>
      </c>
      <c r="AP109" t="e">
        <v>#N/A</v>
      </c>
      <c r="AQ109" t="e">
        <v>#N/A</v>
      </c>
      <c r="AT109" t="e">
        <v>#N/A</v>
      </c>
      <c r="AU109" t="e">
        <v>#N/A</v>
      </c>
      <c r="AX109" t="e">
        <v>#N/A</v>
      </c>
      <c r="AY109" t="e">
        <v>#N/A</v>
      </c>
      <c r="BB109" t="e">
        <v>#N/A</v>
      </c>
      <c r="BC109" t="e">
        <v>#N/A</v>
      </c>
      <c r="BF109" t="e">
        <v>#N/A</v>
      </c>
      <c r="BG109" t="e">
        <v>#N/A</v>
      </c>
      <c r="BJ109" t="e">
        <v>#N/A</v>
      </c>
      <c r="BK109" t="e">
        <v>#N/A</v>
      </c>
      <c r="BN109" t="e">
        <v>#N/A</v>
      </c>
      <c r="BO109" t="e">
        <v>#N/A</v>
      </c>
      <c r="BR109" t="e">
        <v>#N/A</v>
      </c>
      <c r="BS109" t="e">
        <v>#N/A</v>
      </c>
      <c r="BV109" t="e">
        <v>#N/A</v>
      </c>
      <c r="BW109" t="e">
        <v>#N/A</v>
      </c>
      <c r="BZ109">
        <v>45899</v>
      </c>
      <c r="CA109">
        <v>1</v>
      </c>
      <c r="CB109" t="e">
        <v>#DIV/0!</v>
      </c>
      <c r="CD109" t="e">
        <v>#DIV/0!</v>
      </c>
      <c r="CE109" t="e">
        <v>#DIV/0!</v>
      </c>
      <c r="CH109" t="e">
        <v>#N/A</v>
      </c>
      <c r="CI109" t="e">
        <v>#N/A</v>
      </c>
      <c r="CL109" t="e">
        <v>#N/A</v>
      </c>
      <c r="CM109" t="e">
        <v>#N/A</v>
      </c>
      <c r="CP109" t="e">
        <v>#N/A</v>
      </c>
      <c r="CQ109" t="e">
        <v>#N/A</v>
      </c>
    </row>
    <row r="110" spans="1:95">
      <c r="A110" s="231">
        <v>46185</v>
      </c>
      <c r="B110" s="232">
        <v>1</v>
      </c>
      <c r="E110">
        <v>160</v>
      </c>
      <c r="F110">
        <v>133.714135514345</v>
      </c>
      <c r="K110">
        <v>0.88275951799374996</v>
      </c>
      <c r="L110">
        <v>390.14874420872957</v>
      </c>
      <c r="M110">
        <v>141.241522879</v>
      </c>
      <c r="N110">
        <v>410.1</v>
      </c>
      <c r="O110">
        <v>410.1</v>
      </c>
      <c r="P110">
        <v>100</v>
      </c>
      <c r="Q110">
        <v>0</v>
      </c>
      <c r="S110">
        <v>70.099999999999994</v>
      </c>
      <c r="T110" t="s">
        <v>123</v>
      </c>
      <c r="U110">
        <v>380.2</v>
      </c>
      <c r="V110">
        <v>15.895179000000001</v>
      </c>
      <c r="W110">
        <v>0.13590378045000001</v>
      </c>
      <c r="X110" t="s">
        <v>129</v>
      </c>
      <c r="Y110">
        <v>40</v>
      </c>
      <c r="Z110">
        <v>93.550932000000003</v>
      </c>
      <c r="AA110">
        <v>1.01128557492</v>
      </c>
      <c r="AB110" t="s">
        <v>125</v>
      </c>
      <c r="AC110">
        <v>50</v>
      </c>
      <c r="AD110">
        <v>89.074400000000011</v>
      </c>
      <c r="AE110">
        <v>0.78474546400000011</v>
      </c>
      <c r="AF110" t="s">
        <v>128</v>
      </c>
      <c r="AG110">
        <v>10</v>
      </c>
      <c r="AH110">
        <v>99.93</v>
      </c>
      <c r="AI110">
        <v>1.1881677000000002</v>
      </c>
      <c r="AL110" t="e">
        <v>#N/A</v>
      </c>
      <c r="AM110" t="e">
        <v>#N/A</v>
      </c>
      <c r="AP110" t="e">
        <v>#N/A</v>
      </c>
      <c r="AQ110" t="e">
        <v>#N/A</v>
      </c>
      <c r="AT110" t="e">
        <v>#N/A</v>
      </c>
      <c r="AU110" t="e">
        <v>#N/A</v>
      </c>
      <c r="AX110" t="e">
        <v>#N/A</v>
      </c>
      <c r="AY110" t="e">
        <v>#N/A</v>
      </c>
      <c r="BB110" t="e">
        <v>#N/A</v>
      </c>
      <c r="BC110" t="e">
        <v>#N/A</v>
      </c>
      <c r="BF110" t="e">
        <v>#N/A</v>
      </c>
      <c r="BG110" t="e">
        <v>#N/A</v>
      </c>
      <c r="BJ110" t="e">
        <v>#N/A</v>
      </c>
      <c r="BK110" t="e">
        <v>#N/A</v>
      </c>
      <c r="BN110" t="e">
        <v>#N/A</v>
      </c>
      <c r="BO110" t="e">
        <v>#N/A</v>
      </c>
      <c r="BR110" t="e">
        <v>#N/A</v>
      </c>
      <c r="BS110" t="e">
        <v>#N/A</v>
      </c>
      <c r="BV110" t="e">
        <v>#N/A</v>
      </c>
      <c r="BW110" t="e">
        <v>#N/A</v>
      </c>
      <c r="BZ110">
        <v>45900</v>
      </c>
      <c r="CA110" t="e">
        <v>#REF!</v>
      </c>
      <c r="CB110" t="e">
        <v>#DIV/0!</v>
      </c>
      <c r="CD110" t="e">
        <v>#DIV/0!</v>
      </c>
      <c r="CE110" t="e">
        <v>#DIV/0!</v>
      </c>
      <c r="CH110" t="e">
        <v>#N/A</v>
      </c>
      <c r="CI110" t="e">
        <v>#N/A</v>
      </c>
      <c r="CL110" t="e">
        <v>#N/A</v>
      </c>
      <c r="CM110" t="e">
        <v>#N/A</v>
      </c>
      <c r="CP110" t="e">
        <v>#N/A</v>
      </c>
      <c r="CQ110" t="e">
        <v>#N/A</v>
      </c>
    </row>
    <row r="111" spans="1:95">
      <c r="A111" s="231">
        <v>46188</v>
      </c>
      <c r="B111" s="232">
        <v>3</v>
      </c>
      <c r="E111">
        <v>160</v>
      </c>
      <c r="F111">
        <v>122.19006315677501</v>
      </c>
      <c r="K111">
        <v>0.84260472490624994</v>
      </c>
      <c r="L111">
        <v>272.80477408354648</v>
      </c>
      <c r="M111">
        <v>134.81675598499999</v>
      </c>
      <c r="N111">
        <v>586.5</v>
      </c>
      <c r="O111">
        <v>586.5</v>
      </c>
      <c r="P111">
        <v>55</v>
      </c>
      <c r="Q111">
        <v>0</v>
      </c>
      <c r="S111">
        <v>120.1</v>
      </c>
      <c r="T111" t="s">
        <v>123</v>
      </c>
      <c r="U111">
        <v>651.6</v>
      </c>
      <c r="V111">
        <v>15.895179000000001</v>
      </c>
      <c r="W111">
        <v>0.13590378045000001</v>
      </c>
      <c r="X111" t="s">
        <v>129</v>
      </c>
      <c r="Y111">
        <v>30</v>
      </c>
      <c r="Z111">
        <v>93.550932000000003</v>
      </c>
      <c r="AA111">
        <v>1.01128557492</v>
      </c>
      <c r="AB111" t="s">
        <v>125</v>
      </c>
      <c r="AC111">
        <v>25</v>
      </c>
      <c r="AD111">
        <v>89.074400000000011</v>
      </c>
      <c r="AE111">
        <v>0.78474546400000011</v>
      </c>
      <c r="AH111" t="e">
        <v>#N/A</v>
      </c>
      <c r="AI111" t="e">
        <v>#N/A</v>
      </c>
      <c r="AL111" t="e">
        <v>#N/A</v>
      </c>
      <c r="AM111" t="e">
        <v>#N/A</v>
      </c>
      <c r="AP111" t="e">
        <v>#N/A</v>
      </c>
      <c r="AQ111" t="e">
        <v>#N/A</v>
      </c>
      <c r="AT111" t="e">
        <v>#N/A</v>
      </c>
      <c r="AU111" t="e">
        <v>#N/A</v>
      </c>
      <c r="AX111" t="e">
        <v>#N/A</v>
      </c>
      <c r="AY111" t="e">
        <v>#N/A</v>
      </c>
      <c r="BB111" t="e">
        <v>#N/A</v>
      </c>
      <c r="BC111" t="e">
        <v>#N/A</v>
      </c>
      <c r="BF111" t="e">
        <v>#N/A</v>
      </c>
      <c r="BG111" t="e">
        <v>#N/A</v>
      </c>
      <c r="BJ111" t="e">
        <v>#N/A</v>
      </c>
      <c r="BK111" t="e">
        <v>#N/A</v>
      </c>
      <c r="BN111" t="e">
        <v>#N/A</v>
      </c>
      <c r="BO111" t="e">
        <v>#N/A</v>
      </c>
      <c r="BR111" t="e">
        <v>#N/A</v>
      </c>
      <c r="BS111" t="e">
        <v>#N/A</v>
      </c>
      <c r="BV111" t="e">
        <v>#N/A</v>
      </c>
      <c r="BW111" t="e">
        <v>#N/A</v>
      </c>
      <c r="BZ111">
        <v>45901</v>
      </c>
      <c r="CA111">
        <v>1</v>
      </c>
      <c r="CB111" t="e">
        <v>#DIV/0!</v>
      </c>
      <c r="CD111" t="e">
        <v>#DIV/0!</v>
      </c>
      <c r="CE111" t="e">
        <v>#DIV/0!</v>
      </c>
      <c r="CH111" t="e">
        <v>#N/A</v>
      </c>
      <c r="CI111" t="e">
        <v>#N/A</v>
      </c>
      <c r="CL111" t="e">
        <v>#N/A</v>
      </c>
      <c r="CM111" t="e">
        <v>#N/A</v>
      </c>
      <c r="CP111" t="e">
        <v>#N/A</v>
      </c>
      <c r="CQ111" t="e">
        <v>#N/A</v>
      </c>
    </row>
    <row r="112" spans="1:95">
      <c r="A112" s="231">
        <v>46189</v>
      </c>
      <c r="B112" s="232">
        <v>1</v>
      </c>
      <c r="E112">
        <v>160</v>
      </c>
      <c r="F112">
        <v>88.718118251150017</v>
      </c>
      <c r="K112">
        <v>0.83966644000000001</v>
      </c>
      <c r="L112">
        <v>385.54216867469881</v>
      </c>
      <c r="M112">
        <v>134.34663040000001</v>
      </c>
      <c r="N112">
        <v>415</v>
      </c>
      <c r="O112">
        <v>415</v>
      </c>
      <c r="P112">
        <v>225</v>
      </c>
      <c r="Q112">
        <v>0</v>
      </c>
      <c r="S112">
        <v>40</v>
      </c>
      <c r="T112" t="s">
        <v>123</v>
      </c>
      <c r="U112">
        <v>230</v>
      </c>
      <c r="V112">
        <v>15.895179000000001</v>
      </c>
      <c r="W112">
        <v>0.13590378045000001</v>
      </c>
      <c r="X112" t="s">
        <v>374</v>
      </c>
      <c r="Y112">
        <v>100</v>
      </c>
      <c r="Z112">
        <v>16.575190499999998</v>
      </c>
      <c r="AA112">
        <v>0.11014214087249997</v>
      </c>
      <c r="AB112" t="s">
        <v>398</v>
      </c>
      <c r="AC112">
        <v>85</v>
      </c>
      <c r="AD112">
        <v>87.992856000000018</v>
      </c>
      <c r="AE112">
        <v>0.46284242256000008</v>
      </c>
      <c r="AF112" t="s">
        <v>404</v>
      </c>
      <c r="AG112">
        <v>30</v>
      </c>
      <c r="AH112">
        <v>41.703090000000003</v>
      </c>
      <c r="AI112">
        <v>0.40952434380000008</v>
      </c>
      <c r="AJ112" t="s">
        <v>413</v>
      </c>
      <c r="AK112">
        <v>10</v>
      </c>
      <c r="AL112">
        <v>2.6574520000000001</v>
      </c>
      <c r="AM112">
        <v>2.548496468E-2</v>
      </c>
      <c r="AP112" t="e">
        <v>#N/A</v>
      </c>
      <c r="AQ112" t="e">
        <v>#N/A</v>
      </c>
      <c r="AT112" t="e">
        <v>#N/A</v>
      </c>
      <c r="AU112" t="e">
        <v>#N/A</v>
      </c>
      <c r="AX112" t="e">
        <v>#N/A</v>
      </c>
      <c r="AY112" t="e">
        <v>#N/A</v>
      </c>
      <c r="BB112" t="e">
        <v>#N/A</v>
      </c>
      <c r="BC112" t="e">
        <v>#N/A</v>
      </c>
      <c r="BF112" t="e">
        <v>#N/A</v>
      </c>
      <c r="BG112" t="e">
        <v>#N/A</v>
      </c>
      <c r="BJ112" t="e">
        <v>#N/A</v>
      </c>
      <c r="BK112" t="e">
        <v>#N/A</v>
      </c>
      <c r="BN112" t="e">
        <v>#N/A</v>
      </c>
      <c r="BO112" t="e">
        <v>#N/A</v>
      </c>
      <c r="BR112" t="e">
        <v>#N/A</v>
      </c>
      <c r="BS112" t="e">
        <v>#N/A</v>
      </c>
      <c r="BV112" t="e">
        <v>#N/A</v>
      </c>
      <c r="BW112" t="e">
        <v>#N/A</v>
      </c>
      <c r="BZ112">
        <v>45902</v>
      </c>
      <c r="CA112">
        <v>1</v>
      </c>
      <c r="CB112" t="e">
        <v>#DIV/0!</v>
      </c>
      <c r="CD112" t="e">
        <v>#DIV/0!</v>
      </c>
      <c r="CE112" t="e">
        <v>#DIV/0!</v>
      </c>
      <c r="CH112" t="e">
        <v>#N/A</v>
      </c>
      <c r="CI112" t="e">
        <v>#N/A</v>
      </c>
      <c r="CL112" t="e">
        <v>#N/A</v>
      </c>
      <c r="CM112" t="e">
        <v>#N/A</v>
      </c>
      <c r="CP112" t="e">
        <v>#N/A</v>
      </c>
      <c r="CQ112" t="e">
        <v>#N/A</v>
      </c>
    </row>
    <row r="113" spans="1:95">
      <c r="A113" s="231">
        <v>46190</v>
      </c>
      <c r="B113" s="232">
        <v>1</v>
      </c>
      <c r="E113">
        <v>160</v>
      </c>
      <c r="F113">
        <v>100.47546530772752</v>
      </c>
      <c r="K113">
        <v>0.8578947616375</v>
      </c>
      <c r="L113">
        <v>273.36408679309761</v>
      </c>
      <c r="M113">
        <v>137.263161862</v>
      </c>
      <c r="N113">
        <v>585.29999999999995</v>
      </c>
      <c r="O113">
        <v>585.29999999999995</v>
      </c>
      <c r="P113">
        <v>204.89999999999998</v>
      </c>
      <c r="Q113">
        <v>0</v>
      </c>
      <c r="S113">
        <v>78.900000000000006</v>
      </c>
      <c r="T113" t="s">
        <v>123</v>
      </c>
      <c r="U113">
        <v>459.3</v>
      </c>
      <c r="V113">
        <v>15.895179000000001</v>
      </c>
      <c r="W113">
        <v>0.13590378045000001</v>
      </c>
      <c r="X113" t="s">
        <v>374</v>
      </c>
      <c r="Y113">
        <v>89</v>
      </c>
      <c r="Z113">
        <v>16.575190499999998</v>
      </c>
      <c r="AA113">
        <v>0.11014214087249997</v>
      </c>
      <c r="AB113" t="s">
        <v>395</v>
      </c>
      <c r="AC113">
        <v>7.4</v>
      </c>
      <c r="AD113">
        <v>82.376849000000007</v>
      </c>
      <c r="AE113">
        <v>0.55192488829999997</v>
      </c>
      <c r="AF113" t="s">
        <v>255</v>
      </c>
      <c r="AG113">
        <v>2.5</v>
      </c>
      <c r="AH113">
        <v>86.130134999999996</v>
      </c>
      <c r="AI113">
        <v>0.61755306794999998</v>
      </c>
      <c r="AJ113" t="s">
        <v>398</v>
      </c>
      <c r="AK113">
        <v>35</v>
      </c>
      <c r="AL113">
        <v>87.992856000000018</v>
      </c>
      <c r="AM113">
        <v>0.46284242256000008</v>
      </c>
      <c r="AN113" t="s">
        <v>394</v>
      </c>
      <c r="AO113">
        <v>20</v>
      </c>
      <c r="AP113">
        <v>31.236865999999999</v>
      </c>
      <c r="AQ113">
        <v>0.24114860551999995</v>
      </c>
      <c r="AR113" t="s">
        <v>413</v>
      </c>
      <c r="AS113">
        <v>20</v>
      </c>
      <c r="AT113">
        <v>2.6574520000000001</v>
      </c>
      <c r="AU113">
        <v>2.548496468E-2</v>
      </c>
      <c r="AV113" t="s">
        <v>378</v>
      </c>
      <c r="AW113">
        <v>25</v>
      </c>
      <c r="AX113">
        <v>40.994712</v>
      </c>
      <c r="AY113">
        <v>0.27671430600000002</v>
      </c>
      <c r="AZ113" t="s">
        <v>183</v>
      </c>
      <c r="BA113">
        <v>6</v>
      </c>
      <c r="BB113">
        <v>99.53</v>
      </c>
      <c r="BC113">
        <v>0.81614599999999993</v>
      </c>
      <c r="BF113" t="e">
        <v>#N/A</v>
      </c>
      <c r="BG113" t="e">
        <v>#N/A</v>
      </c>
      <c r="BJ113" t="e">
        <v>#N/A</v>
      </c>
      <c r="BK113" t="e">
        <v>#N/A</v>
      </c>
      <c r="BN113" t="e">
        <v>#N/A</v>
      </c>
      <c r="BO113" t="e">
        <v>#N/A</v>
      </c>
      <c r="BR113" t="e">
        <v>#N/A</v>
      </c>
      <c r="BS113" t="e">
        <v>#N/A</v>
      </c>
      <c r="BV113" t="e">
        <v>#N/A</v>
      </c>
      <c r="BW113" t="e">
        <v>#N/A</v>
      </c>
      <c r="BZ113">
        <v>45903</v>
      </c>
      <c r="CA113">
        <v>1</v>
      </c>
      <c r="CB113" t="e">
        <v>#DIV/0!</v>
      </c>
      <c r="CD113" t="e">
        <v>#DIV/0!</v>
      </c>
      <c r="CE113" t="e">
        <v>#DIV/0!</v>
      </c>
      <c r="CH113" t="e">
        <v>#N/A</v>
      </c>
      <c r="CI113" t="e">
        <v>#N/A</v>
      </c>
      <c r="CL113" t="e">
        <v>#N/A</v>
      </c>
      <c r="CM113" t="e">
        <v>#N/A</v>
      </c>
      <c r="CP113" t="e">
        <v>#N/A</v>
      </c>
      <c r="CQ113" t="e">
        <v>#N/A</v>
      </c>
    </row>
    <row r="114" spans="1:95">
      <c r="A114" s="231">
        <v>46191</v>
      </c>
      <c r="B114" s="232">
        <v>1</v>
      </c>
      <c r="E114">
        <v>160</v>
      </c>
      <c r="F114">
        <v>119.90308245318501</v>
      </c>
      <c r="K114">
        <v>0.8127116310437501</v>
      </c>
      <c r="L114">
        <v>365.88154584953122</v>
      </c>
      <c r="M114">
        <v>130.03386096700001</v>
      </c>
      <c r="N114">
        <v>437.3</v>
      </c>
      <c r="O114">
        <v>437.3</v>
      </c>
      <c r="P114">
        <v>80</v>
      </c>
      <c r="Q114">
        <v>0</v>
      </c>
      <c r="S114">
        <v>72.7</v>
      </c>
      <c r="T114" t="s">
        <v>123</v>
      </c>
      <c r="U114">
        <v>430</v>
      </c>
      <c r="V114">
        <v>15.895179000000001</v>
      </c>
      <c r="W114">
        <v>0.13590378045000001</v>
      </c>
      <c r="X114" t="s">
        <v>129</v>
      </c>
      <c r="Y114">
        <v>20</v>
      </c>
      <c r="Z114">
        <v>93.550932000000003</v>
      </c>
      <c r="AA114">
        <v>1.01128557492</v>
      </c>
      <c r="AB114" t="s">
        <v>125</v>
      </c>
      <c r="AC114">
        <v>50</v>
      </c>
      <c r="AD114">
        <v>89.074400000000011</v>
      </c>
      <c r="AE114">
        <v>0.78474546400000011</v>
      </c>
      <c r="AF114" t="s">
        <v>128</v>
      </c>
      <c r="AG114">
        <v>10</v>
      </c>
      <c r="AH114">
        <v>99.93</v>
      </c>
      <c r="AI114">
        <v>1.1881677000000002</v>
      </c>
      <c r="AL114" t="e">
        <v>#N/A</v>
      </c>
      <c r="AM114" t="e">
        <v>#N/A</v>
      </c>
      <c r="AP114" t="e">
        <v>#N/A</v>
      </c>
      <c r="AQ114" t="e">
        <v>#N/A</v>
      </c>
      <c r="AT114" t="e">
        <v>#N/A</v>
      </c>
      <c r="AU114" t="e">
        <v>#N/A</v>
      </c>
      <c r="AX114" t="e">
        <v>#N/A</v>
      </c>
      <c r="AY114" t="e">
        <v>#N/A</v>
      </c>
      <c r="BB114" t="e">
        <v>#N/A</v>
      </c>
      <c r="BC114" t="e">
        <v>#N/A</v>
      </c>
      <c r="BF114" t="e">
        <v>#N/A</v>
      </c>
      <c r="BG114" t="e">
        <v>#N/A</v>
      </c>
      <c r="BJ114" t="e">
        <v>#N/A</v>
      </c>
      <c r="BK114" t="e">
        <v>#N/A</v>
      </c>
      <c r="BN114" t="e">
        <v>#N/A</v>
      </c>
      <c r="BO114" t="e">
        <v>#N/A</v>
      </c>
      <c r="BR114" t="e">
        <v>#N/A</v>
      </c>
      <c r="BS114" t="e">
        <v>#N/A</v>
      </c>
      <c r="BV114" t="e">
        <v>#N/A</v>
      </c>
      <c r="BW114" t="e">
        <v>#N/A</v>
      </c>
      <c r="BZ114">
        <v>45904</v>
      </c>
      <c r="CA114">
        <v>1</v>
      </c>
      <c r="CB114" t="e">
        <v>#DIV/0!</v>
      </c>
      <c r="CD114" t="e">
        <v>#DIV/0!</v>
      </c>
      <c r="CE114" t="e">
        <v>#DIV/0!</v>
      </c>
      <c r="CH114" t="e">
        <v>#N/A</v>
      </c>
      <c r="CI114" t="e">
        <v>#N/A</v>
      </c>
      <c r="CL114" t="e">
        <v>#N/A</v>
      </c>
      <c r="CM114" t="e">
        <v>#N/A</v>
      </c>
      <c r="CP114" t="e">
        <v>#N/A</v>
      </c>
      <c r="CQ114" t="e">
        <v>#N/A</v>
      </c>
    </row>
    <row r="115" spans="1:95">
      <c r="A115" s="231">
        <v>46192</v>
      </c>
      <c r="B115" s="232">
        <v>1</v>
      </c>
      <c r="C115" t="e">
        <v>#VALUE!</v>
      </c>
      <c r="D115" t="s">
        <v>427</v>
      </c>
      <c r="E115">
        <v>160</v>
      </c>
      <c r="F115">
        <v>101.58365639801499</v>
      </c>
      <c r="G115">
        <v>0</v>
      </c>
      <c r="H115">
        <v>0</v>
      </c>
      <c r="I115" t="s">
        <v>427</v>
      </c>
      <c r="J115">
        <v>0</v>
      </c>
      <c r="K115">
        <v>0.87968331683125012</v>
      </c>
      <c r="L115">
        <v>403.32745147466602</v>
      </c>
      <c r="M115">
        <v>140.74933069300002</v>
      </c>
      <c r="N115">
        <v>396.7</v>
      </c>
      <c r="O115">
        <v>396.7</v>
      </c>
      <c r="P115">
        <v>110</v>
      </c>
      <c r="Q115">
        <v>0</v>
      </c>
      <c r="S115">
        <v>57.3</v>
      </c>
      <c r="T115" t="s">
        <v>123</v>
      </c>
      <c r="U115">
        <v>344</v>
      </c>
      <c r="V115">
        <v>15.895179000000001</v>
      </c>
      <c r="W115">
        <v>0.13590378045000001</v>
      </c>
      <c r="X115" t="s">
        <v>395</v>
      </c>
      <c r="Y115">
        <v>50</v>
      </c>
      <c r="Z115">
        <v>82.376849000000007</v>
      </c>
      <c r="AA115">
        <v>0.55192488829999997</v>
      </c>
      <c r="AB115" t="s">
        <v>398</v>
      </c>
      <c r="AC115">
        <v>50</v>
      </c>
      <c r="AD115">
        <v>87.992856000000018</v>
      </c>
      <c r="AE115">
        <v>0.46284242256000008</v>
      </c>
      <c r="AF115" t="s">
        <v>128</v>
      </c>
      <c r="AG115">
        <v>10</v>
      </c>
      <c r="AH115">
        <v>99.93</v>
      </c>
      <c r="AI115">
        <v>1.1881677000000002</v>
      </c>
      <c r="AL115" t="e">
        <v>#N/A</v>
      </c>
      <c r="AM115" t="e">
        <v>#N/A</v>
      </c>
      <c r="AP115" t="e">
        <v>#N/A</v>
      </c>
      <c r="AQ115" t="e">
        <v>#N/A</v>
      </c>
      <c r="AT115" t="e">
        <v>#N/A</v>
      </c>
      <c r="AU115" t="e">
        <v>#N/A</v>
      </c>
      <c r="AX115" t="e">
        <v>#N/A</v>
      </c>
      <c r="AY115" t="e">
        <v>#N/A</v>
      </c>
      <c r="BB115" t="e">
        <v>#N/A</v>
      </c>
      <c r="BC115" t="e">
        <v>#N/A</v>
      </c>
      <c r="BF115" t="e">
        <v>#N/A</v>
      </c>
      <c r="BG115" t="e">
        <v>#N/A</v>
      </c>
      <c r="BJ115" t="e">
        <v>#N/A</v>
      </c>
      <c r="BK115" t="e">
        <v>#N/A</v>
      </c>
      <c r="BN115" t="e">
        <v>#N/A</v>
      </c>
      <c r="BO115" t="e">
        <v>#N/A</v>
      </c>
      <c r="BR115" t="e">
        <v>#N/A</v>
      </c>
      <c r="BS115" t="e">
        <v>#N/A</v>
      </c>
      <c r="BV115" t="e">
        <v>#N/A</v>
      </c>
      <c r="BW115" t="e">
        <v>#N/A</v>
      </c>
      <c r="BZ115">
        <v>45900</v>
      </c>
      <c r="CA115">
        <v>1</v>
      </c>
      <c r="CB115" t="e">
        <v>#DIV/0!</v>
      </c>
      <c r="CD115" t="e">
        <v>#DIV/0!</v>
      </c>
      <c r="CE115" t="e">
        <v>#DIV/0!</v>
      </c>
      <c r="CH115" t="e">
        <v>#N/A</v>
      </c>
      <c r="CI115" t="e">
        <v>#N/A</v>
      </c>
      <c r="CL115" t="e">
        <v>#N/A</v>
      </c>
      <c r="CM115" t="e">
        <v>#N/A</v>
      </c>
      <c r="CP115" t="e">
        <v>#N/A</v>
      </c>
      <c r="CQ115" t="e">
        <v>#N/A</v>
      </c>
    </row>
    <row r="116" spans="1:95">
      <c r="A116" s="231">
        <v>46195</v>
      </c>
      <c r="B116" s="232">
        <v>3</v>
      </c>
      <c r="C116" t="e">
        <v>#VALUE!</v>
      </c>
      <c r="D116" t="s">
        <v>427</v>
      </c>
      <c r="E116">
        <v>160</v>
      </c>
      <c r="F116">
        <v>130.89159169424502</v>
      </c>
      <c r="G116">
        <v>0</v>
      </c>
      <c r="H116">
        <v>0</v>
      </c>
      <c r="I116" t="s">
        <v>427</v>
      </c>
      <c r="J116">
        <v>0</v>
      </c>
      <c r="K116">
        <v>0.88181427561875003</v>
      </c>
      <c r="L116">
        <v>279.18338858837899</v>
      </c>
      <c r="M116">
        <v>141.090284099</v>
      </c>
      <c r="N116">
        <v>573.1</v>
      </c>
      <c r="O116">
        <v>573.1</v>
      </c>
      <c r="P116">
        <v>65</v>
      </c>
      <c r="Q116">
        <v>0</v>
      </c>
      <c r="S116">
        <v>119.5</v>
      </c>
      <c r="T116" t="s">
        <v>123</v>
      </c>
      <c r="U116">
        <v>627.6</v>
      </c>
      <c r="V116">
        <v>15.895179000000001</v>
      </c>
      <c r="W116">
        <v>0.13590378045000001</v>
      </c>
      <c r="X116" t="s">
        <v>129</v>
      </c>
      <c r="Y116">
        <v>30</v>
      </c>
      <c r="Z116">
        <v>93.550932000000003</v>
      </c>
      <c r="AA116">
        <v>1.01128557492</v>
      </c>
      <c r="AB116" t="s">
        <v>125</v>
      </c>
      <c r="AC116">
        <v>25</v>
      </c>
      <c r="AD116">
        <v>89.074400000000011</v>
      </c>
      <c r="AE116">
        <v>0.78474546400000011</v>
      </c>
      <c r="AF116" t="s">
        <v>128</v>
      </c>
      <c r="AG116">
        <v>10</v>
      </c>
      <c r="AH116">
        <v>99.93</v>
      </c>
      <c r="AI116">
        <v>1.1881677000000002</v>
      </c>
      <c r="AL116" t="e">
        <v>#N/A</v>
      </c>
      <c r="AM116" t="e">
        <v>#N/A</v>
      </c>
      <c r="AP116" t="e">
        <v>#N/A</v>
      </c>
      <c r="AQ116" t="e">
        <v>#N/A</v>
      </c>
      <c r="AT116" t="e">
        <v>#N/A</v>
      </c>
      <c r="AU116" t="e">
        <v>#N/A</v>
      </c>
      <c r="AX116" t="e">
        <v>#N/A</v>
      </c>
      <c r="AY116" t="e">
        <v>#N/A</v>
      </c>
      <c r="BB116" t="e">
        <v>#N/A</v>
      </c>
      <c r="BC116" t="e">
        <v>#N/A</v>
      </c>
      <c r="BF116" t="e">
        <v>#N/A</v>
      </c>
      <c r="BG116" t="e">
        <v>#N/A</v>
      </c>
      <c r="BJ116" t="e">
        <v>#N/A</v>
      </c>
      <c r="BK116" t="e">
        <v>#N/A</v>
      </c>
      <c r="BN116" t="e">
        <v>#N/A</v>
      </c>
      <c r="BO116" t="e">
        <v>#N/A</v>
      </c>
      <c r="BR116" t="e">
        <v>#N/A</v>
      </c>
      <c r="BS116" t="e">
        <v>#N/A</v>
      </c>
      <c r="BV116" t="e">
        <v>#N/A</v>
      </c>
      <c r="BW116" t="e">
        <v>#N/A</v>
      </c>
      <c r="BZ116">
        <v>45901</v>
      </c>
      <c r="CA116">
        <v>1</v>
      </c>
      <c r="CB116" t="e">
        <v>#DIV/0!</v>
      </c>
      <c r="CD116" t="e">
        <v>#DIV/0!</v>
      </c>
      <c r="CE116" t="e">
        <v>#DIV/0!</v>
      </c>
      <c r="CH116" t="e">
        <v>#N/A</v>
      </c>
      <c r="CI116" t="e">
        <v>#N/A</v>
      </c>
      <c r="CL116" t="e">
        <v>#N/A</v>
      </c>
      <c r="CM116" t="e">
        <v>#N/A</v>
      </c>
      <c r="CP116" t="e">
        <v>#N/A</v>
      </c>
      <c r="CQ116" t="e">
        <v>#N/A</v>
      </c>
    </row>
    <row r="117" spans="1:95">
      <c r="A117" s="231">
        <v>46196</v>
      </c>
      <c r="B117" s="232">
        <v>1</v>
      </c>
      <c r="C117" t="e">
        <v>#VALUE!</v>
      </c>
      <c r="D117" t="s">
        <v>427</v>
      </c>
      <c r="E117">
        <v>160</v>
      </c>
      <c r="F117">
        <v>116.72005446291901</v>
      </c>
      <c r="G117">
        <v>0</v>
      </c>
      <c r="H117">
        <v>0</v>
      </c>
      <c r="I117" t="s">
        <v>427</v>
      </c>
      <c r="J117">
        <v>0</v>
      </c>
      <c r="K117">
        <v>0.93624712746250016</v>
      </c>
      <c r="L117">
        <v>209.09566126502875</v>
      </c>
      <c r="M117">
        <v>149.79954039400002</v>
      </c>
      <c r="N117">
        <v>765.2</v>
      </c>
      <c r="O117">
        <v>765.2</v>
      </c>
      <c r="P117">
        <v>352.90000000000003</v>
      </c>
      <c r="Q117">
        <v>0</v>
      </c>
      <c r="S117">
        <v>99.7</v>
      </c>
      <c r="T117" t="s">
        <v>123</v>
      </c>
      <c r="U117">
        <v>512</v>
      </c>
      <c r="V117">
        <v>15.895179000000001</v>
      </c>
      <c r="W117">
        <v>0.13590378045000001</v>
      </c>
      <c r="X117" t="s">
        <v>374</v>
      </c>
      <c r="Y117">
        <v>240.4</v>
      </c>
      <c r="Z117">
        <v>16.575190499999998</v>
      </c>
      <c r="AA117">
        <v>0.11014214087249997</v>
      </c>
      <c r="AB117" t="s">
        <v>409</v>
      </c>
      <c r="AC117">
        <v>8</v>
      </c>
      <c r="AD117">
        <v>35.276759999999996</v>
      </c>
      <c r="AE117">
        <v>0.18061701119999998</v>
      </c>
      <c r="AF117" t="s">
        <v>378</v>
      </c>
      <c r="AG117">
        <v>28</v>
      </c>
      <c r="AH117">
        <v>40.994712</v>
      </c>
      <c r="AI117">
        <v>0.27671430600000002</v>
      </c>
      <c r="AJ117" t="s">
        <v>394</v>
      </c>
      <c r="AK117">
        <v>22</v>
      </c>
      <c r="AL117">
        <v>31.236865999999999</v>
      </c>
      <c r="AM117">
        <v>0.24114860551999995</v>
      </c>
      <c r="AN117" t="s">
        <v>191</v>
      </c>
      <c r="AO117">
        <v>9.5</v>
      </c>
      <c r="AP117">
        <v>21.974892000000001</v>
      </c>
      <c r="AQ117">
        <v>0.17426089355999999</v>
      </c>
      <c r="AR117" t="s">
        <v>403</v>
      </c>
      <c r="AS117">
        <v>2.8</v>
      </c>
      <c r="AT117">
        <v>32.799150000000004</v>
      </c>
      <c r="AU117">
        <v>4.7886759000000008E-2</v>
      </c>
      <c r="AV117" t="s">
        <v>412</v>
      </c>
      <c r="AW117">
        <v>7</v>
      </c>
      <c r="AX117">
        <v>81.127125000000007</v>
      </c>
      <c r="AY117">
        <v>0.46972605375000004</v>
      </c>
      <c r="AZ117" t="s">
        <v>376</v>
      </c>
      <c r="BA117">
        <v>3</v>
      </c>
      <c r="BB117">
        <v>17.803719999999998</v>
      </c>
      <c r="BC117">
        <v>0.15026339679999998</v>
      </c>
      <c r="BD117" t="s">
        <v>397</v>
      </c>
      <c r="BE117">
        <v>18.5</v>
      </c>
      <c r="BF117">
        <v>8.4565950000000001</v>
      </c>
      <c r="BG117">
        <v>5.0655004050000001E-2</v>
      </c>
      <c r="BH117" t="s">
        <v>401</v>
      </c>
      <c r="BI117">
        <v>0.5</v>
      </c>
      <c r="BJ117">
        <v>90.281072000000009</v>
      </c>
      <c r="BK117" t="e">
        <v>#REF!</v>
      </c>
      <c r="BL117" t="s">
        <v>406</v>
      </c>
      <c r="BM117">
        <v>1</v>
      </c>
      <c r="BN117">
        <v>33.190303</v>
      </c>
      <c r="BO117">
        <v>0.30800601183999998</v>
      </c>
      <c r="BP117" t="s">
        <v>411</v>
      </c>
      <c r="BQ117">
        <v>2</v>
      </c>
      <c r="BR117">
        <v>80.050139999999999</v>
      </c>
      <c r="BS117">
        <v>0.48670485120000001</v>
      </c>
      <c r="BT117" t="s">
        <v>404</v>
      </c>
      <c r="BU117">
        <v>0.2</v>
      </c>
      <c r="BV117">
        <v>41.703090000000003</v>
      </c>
      <c r="BW117">
        <v>0.40952434380000008</v>
      </c>
      <c r="BX117" t="s">
        <v>128</v>
      </c>
      <c r="BZ117">
        <v>45902</v>
      </c>
      <c r="CA117">
        <v>1</v>
      </c>
      <c r="CD117" t="e">
        <v>#N/A</v>
      </c>
      <c r="CE117" t="e">
        <v>#N/A</v>
      </c>
      <c r="CF117" t="s">
        <v>128</v>
      </c>
      <c r="CG117">
        <v>10</v>
      </c>
      <c r="CH117">
        <v>99.93</v>
      </c>
      <c r="CI117">
        <v>1.1881677000000002</v>
      </c>
      <c r="CL117" t="e">
        <v>#N/A</v>
      </c>
      <c r="CM117" t="e">
        <v>#N/A</v>
      </c>
      <c r="CP117" t="e">
        <v>#N/A</v>
      </c>
      <c r="CQ117" t="e">
        <v>#N/A</v>
      </c>
    </row>
    <row r="118" spans="1:95">
      <c r="A118" s="231">
        <v>46198</v>
      </c>
      <c r="B118" s="232">
        <v>2</v>
      </c>
      <c r="C118" t="e">
        <v>#VALUE!</v>
      </c>
      <c r="D118" t="s">
        <v>427</v>
      </c>
      <c r="E118">
        <v>160</v>
      </c>
      <c r="F118">
        <v>119.365462431235</v>
      </c>
      <c r="G118">
        <v>0</v>
      </c>
      <c r="H118">
        <v>0</v>
      </c>
      <c r="I118" t="s">
        <v>427</v>
      </c>
      <c r="J118">
        <v>0</v>
      </c>
      <c r="K118">
        <v>0.85955380773125012</v>
      </c>
      <c r="L118">
        <v>318.53474019510253</v>
      </c>
      <c r="M118">
        <v>137.52860923700001</v>
      </c>
      <c r="N118">
        <v>502.3</v>
      </c>
      <c r="O118">
        <v>502.3</v>
      </c>
      <c r="P118">
        <v>112</v>
      </c>
      <c r="Q118">
        <v>0</v>
      </c>
      <c r="S118">
        <v>94.7</v>
      </c>
      <c r="T118" t="s">
        <v>123</v>
      </c>
      <c r="U118">
        <v>485</v>
      </c>
      <c r="V118">
        <v>15.895179000000001</v>
      </c>
      <c r="W118">
        <v>0.13590378045000001</v>
      </c>
      <c r="X118" t="s">
        <v>411</v>
      </c>
      <c r="Y118">
        <v>5</v>
      </c>
      <c r="Z118">
        <v>80.050139999999999</v>
      </c>
      <c r="AA118">
        <v>0.48670485120000001</v>
      </c>
      <c r="AB118" t="s">
        <v>378</v>
      </c>
      <c r="AC118">
        <v>50</v>
      </c>
      <c r="AD118">
        <v>40.994712</v>
      </c>
      <c r="AE118">
        <v>0.27671430600000002</v>
      </c>
      <c r="AF118" t="s">
        <v>403</v>
      </c>
      <c r="AG118">
        <v>2</v>
      </c>
      <c r="AH118">
        <v>32.799150000000004</v>
      </c>
      <c r="AI118">
        <v>4.7886759000000008E-2</v>
      </c>
      <c r="AJ118" t="s">
        <v>129</v>
      </c>
      <c r="AK118">
        <v>30</v>
      </c>
      <c r="AL118">
        <v>93.550932000000003</v>
      </c>
      <c r="AM118">
        <v>1.01128557492</v>
      </c>
      <c r="AN118" t="s">
        <v>125</v>
      </c>
      <c r="AO118">
        <v>25</v>
      </c>
      <c r="AP118">
        <v>89.074400000000011</v>
      </c>
      <c r="AQ118">
        <v>0.78474546400000011</v>
      </c>
      <c r="AT118" t="e">
        <v>#N/A</v>
      </c>
      <c r="AU118" t="e">
        <v>#N/A</v>
      </c>
      <c r="AX118" t="e">
        <v>#N/A</v>
      </c>
      <c r="AY118" t="e">
        <v>#N/A</v>
      </c>
      <c r="BB118" t="e">
        <v>#N/A</v>
      </c>
      <c r="BC118" t="e">
        <v>#N/A</v>
      </c>
      <c r="BF118" t="e">
        <v>#N/A</v>
      </c>
      <c r="BG118" t="e">
        <v>#N/A</v>
      </c>
      <c r="BJ118" t="e">
        <v>#N/A</v>
      </c>
      <c r="BK118" t="e">
        <v>#N/A</v>
      </c>
      <c r="BN118" t="e">
        <v>#N/A</v>
      </c>
      <c r="BO118" t="e">
        <v>#N/A</v>
      </c>
      <c r="BR118" t="e">
        <v>#N/A</v>
      </c>
      <c r="BS118" t="e">
        <v>#N/A</v>
      </c>
      <c r="BV118" t="e">
        <v>#N/A</v>
      </c>
      <c r="BW118" t="e">
        <v>#N/A</v>
      </c>
      <c r="BZ118">
        <v>45903</v>
      </c>
      <c r="CA118">
        <v>1</v>
      </c>
      <c r="CB118" t="e">
        <v>#DIV/0!</v>
      </c>
      <c r="CD118" t="e">
        <v>#DIV/0!</v>
      </c>
      <c r="CE118" t="e">
        <v>#DIV/0!</v>
      </c>
      <c r="CH118" t="e">
        <v>#N/A</v>
      </c>
      <c r="CI118" t="e">
        <v>#N/A</v>
      </c>
      <c r="CL118" t="e">
        <v>#N/A</v>
      </c>
      <c r="CM118" t="e">
        <v>#N/A</v>
      </c>
      <c r="CP118" t="e">
        <v>#N/A</v>
      </c>
      <c r="CQ118" t="e">
        <v>#N/A</v>
      </c>
    </row>
    <row r="119" spans="1:95">
      <c r="A119" s="231">
        <v>46199</v>
      </c>
      <c r="B119" s="232">
        <v>1</v>
      </c>
      <c r="C119" t="e">
        <v>#VALUE!</v>
      </c>
      <c r="D119" t="s">
        <v>427</v>
      </c>
      <c r="E119">
        <v>160</v>
      </c>
      <c r="F119">
        <v>148.23764692746499</v>
      </c>
      <c r="G119">
        <v>0</v>
      </c>
      <c r="H119">
        <v>0</v>
      </c>
      <c r="I119" t="s">
        <v>427</v>
      </c>
      <c r="J119">
        <v>0</v>
      </c>
      <c r="K119">
        <v>0.92467425739375009</v>
      </c>
      <c r="L119">
        <v>537.45381256298299</v>
      </c>
      <c r="M119">
        <v>147.94788118300002</v>
      </c>
      <c r="N119">
        <v>297.7</v>
      </c>
      <c r="O119">
        <v>297.7</v>
      </c>
      <c r="P119">
        <v>130</v>
      </c>
      <c r="Q119">
        <v>0</v>
      </c>
      <c r="S119">
        <v>32.299999999999997</v>
      </c>
      <c r="T119" t="s">
        <v>123</v>
      </c>
      <c r="U119">
        <v>200</v>
      </c>
      <c r="V119">
        <v>15.895179000000001</v>
      </c>
      <c r="W119">
        <v>0.13590378045000001</v>
      </c>
      <c r="X119" t="s">
        <v>129</v>
      </c>
      <c r="Y119">
        <v>50</v>
      </c>
      <c r="Z119">
        <v>93.550932000000003</v>
      </c>
      <c r="AA119">
        <v>1.01128557492</v>
      </c>
      <c r="AB119" t="s">
        <v>125</v>
      </c>
      <c r="AC119">
        <v>50</v>
      </c>
      <c r="AD119">
        <v>89.074400000000011</v>
      </c>
      <c r="AE119">
        <v>0.78474546400000011</v>
      </c>
      <c r="AF119" t="s">
        <v>128</v>
      </c>
      <c r="AG119">
        <v>30</v>
      </c>
      <c r="AH119">
        <v>99.93</v>
      </c>
      <c r="AI119">
        <v>1.1881677000000002</v>
      </c>
      <c r="AL119" t="e">
        <v>#N/A</v>
      </c>
      <c r="AM119" t="e">
        <v>#N/A</v>
      </c>
      <c r="AP119" t="e">
        <v>#N/A</v>
      </c>
      <c r="AQ119" t="e">
        <v>#N/A</v>
      </c>
      <c r="AT119" t="e">
        <v>#N/A</v>
      </c>
      <c r="AU119" t="e">
        <v>#N/A</v>
      </c>
      <c r="AX119" t="e">
        <v>#N/A</v>
      </c>
      <c r="AY119" t="e">
        <v>#N/A</v>
      </c>
      <c r="BB119" t="e">
        <v>#N/A</v>
      </c>
      <c r="BC119" t="e">
        <v>#N/A</v>
      </c>
      <c r="BF119" t="e">
        <v>#N/A</v>
      </c>
      <c r="BG119" t="e">
        <v>#N/A</v>
      </c>
      <c r="BJ119" t="e">
        <v>#N/A</v>
      </c>
      <c r="BK119" t="e">
        <v>#N/A</v>
      </c>
      <c r="BN119" t="e">
        <v>#N/A</v>
      </c>
      <c r="BO119" t="e">
        <v>#N/A</v>
      </c>
      <c r="BR119" t="e">
        <v>#N/A</v>
      </c>
      <c r="BS119" t="e">
        <v>#N/A</v>
      </c>
      <c r="BV119" t="e">
        <v>#N/A</v>
      </c>
      <c r="BW119" t="e">
        <v>#N/A</v>
      </c>
      <c r="BZ119">
        <v>45904</v>
      </c>
      <c r="CA119">
        <v>1</v>
      </c>
      <c r="CB119" t="e">
        <v>#DIV/0!</v>
      </c>
      <c r="CD119" t="e">
        <v>#DIV/0!</v>
      </c>
      <c r="CE119" t="e">
        <v>#DIV/0!</v>
      </c>
      <c r="CH119" t="e">
        <v>#N/A</v>
      </c>
      <c r="CI119" t="e">
        <v>#N/A</v>
      </c>
      <c r="CL119" t="e">
        <v>#N/A</v>
      </c>
      <c r="CM119" t="e">
        <v>#N/A</v>
      </c>
      <c r="CP119" t="e">
        <v>#N/A</v>
      </c>
      <c r="CQ119" t="e">
        <v>#N/A</v>
      </c>
    </row>
    <row r="120" spans="1:95">
      <c r="A120" s="231">
        <v>46202</v>
      </c>
      <c r="B120" s="232">
        <v>3</v>
      </c>
      <c r="E120">
        <v>160</v>
      </c>
      <c r="F120">
        <v>132.65570051055502</v>
      </c>
      <c r="K120">
        <v>0.85956736838124992</v>
      </c>
      <c r="L120">
        <v>473.51287363125186</v>
      </c>
      <c r="M120">
        <v>137.53077894099999</v>
      </c>
      <c r="N120">
        <v>337.9</v>
      </c>
      <c r="O120">
        <v>337.9</v>
      </c>
      <c r="P120">
        <v>109.99999999999997</v>
      </c>
      <c r="Q120">
        <v>0</v>
      </c>
      <c r="S120">
        <v>52.1</v>
      </c>
      <c r="T120" t="s">
        <v>123</v>
      </c>
      <c r="U120">
        <v>280</v>
      </c>
      <c r="V120">
        <v>15.895179000000001</v>
      </c>
      <c r="W120">
        <v>0.13590378045000001</v>
      </c>
      <c r="X120" t="s">
        <v>129</v>
      </c>
      <c r="Y120">
        <v>50</v>
      </c>
      <c r="Z120">
        <v>93.550932000000003</v>
      </c>
      <c r="AA120">
        <v>1.01128557492</v>
      </c>
      <c r="AB120" t="s">
        <v>125</v>
      </c>
      <c r="AC120">
        <v>50</v>
      </c>
      <c r="AD120">
        <v>89.074400000000011</v>
      </c>
      <c r="AE120">
        <v>0.78474546400000011</v>
      </c>
      <c r="AF120" t="s">
        <v>128</v>
      </c>
      <c r="AG120">
        <v>10</v>
      </c>
      <c r="AH120">
        <v>99.93</v>
      </c>
      <c r="AI120">
        <v>1.1881677000000002</v>
      </c>
      <c r="AL120" t="e">
        <v>#N/A</v>
      </c>
      <c r="AM120" t="e">
        <v>#N/A</v>
      </c>
      <c r="AP120" t="e">
        <v>#N/A</v>
      </c>
      <c r="AQ120" t="e">
        <v>#N/A</v>
      </c>
      <c r="AT120" t="e">
        <v>#N/A</v>
      </c>
      <c r="AU120" t="e">
        <v>#N/A</v>
      </c>
      <c r="AX120" t="e">
        <v>#N/A</v>
      </c>
      <c r="AY120" t="e">
        <v>#N/A</v>
      </c>
      <c r="BB120" t="e">
        <v>#N/A</v>
      </c>
      <c r="BC120" t="e">
        <v>#N/A</v>
      </c>
      <c r="BF120" t="e">
        <v>#N/A</v>
      </c>
      <c r="BG120" t="e">
        <v>#N/A</v>
      </c>
      <c r="BJ120" t="e">
        <v>#N/A</v>
      </c>
      <c r="BK120" t="e">
        <v>#N/A</v>
      </c>
      <c r="BN120" t="e">
        <v>#N/A</v>
      </c>
      <c r="BO120" t="e">
        <v>#N/A</v>
      </c>
      <c r="BR120" t="e">
        <v>#N/A</v>
      </c>
      <c r="BS120" t="e">
        <v>#N/A</v>
      </c>
      <c r="BV120" t="e">
        <v>#N/A</v>
      </c>
      <c r="BW120" t="e">
        <v>#N/A</v>
      </c>
      <c r="BZ120">
        <v>45904</v>
      </c>
      <c r="CA120">
        <v>0</v>
      </c>
      <c r="CB120" t="e">
        <v>#DIV/0!</v>
      </c>
      <c r="CD120" t="e">
        <v>#DIV/0!</v>
      </c>
      <c r="CE120" t="e">
        <v>#DIV/0!</v>
      </c>
      <c r="CH120" t="e">
        <v>#N/A</v>
      </c>
      <c r="CI120" t="e">
        <v>#N/A</v>
      </c>
      <c r="CL120" t="e">
        <v>#N/A</v>
      </c>
      <c r="CM120" t="e">
        <v>#N/A</v>
      </c>
      <c r="CP120" t="e">
        <v>#N/A</v>
      </c>
      <c r="CQ120" t="e">
        <v>#N/A</v>
      </c>
    </row>
    <row r="121" spans="1:95">
      <c r="A121" s="231">
        <v>46203</v>
      </c>
      <c r="B121" s="232">
        <v>1</v>
      </c>
      <c r="C121" t="e">
        <v>#VALUE!</v>
      </c>
      <c r="D121" t="s">
        <v>427</v>
      </c>
      <c r="E121">
        <v>160</v>
      </c>
      <c r="F121">
        <v>122.354193952445</v>
      </c>
      <c r="G121">
        <v>0</v>
      </c>
      <c r="H121">
        <v>0</v>
      </c>
      <c r="I121" t="s">
        <v>427</v>
      </c>
      <c r="J121">
        <v>0</v>
      </c>
      <c r="K121">
        <v>0.78426395786875003</v>
      </c>
      <c r="L121">
        <v>610.45402518122853</v>
      </c>
      <c r="M121">
        <v>125.482233259</v>
      </c>
      <c r="N121">
        <v>262.10000000000002</v>
      </c>
      <c r="O121">
        <v>262.10000000000002</v>
      </c>
      <c r="P121">
        <v>110</v>
      </c>
      <c r="Q121">
        <v>0</v>
      </c>
      <c r="S121">
        <v>35.200000000000003</v>
      </c>
      <c r="T121" t="s">
        <v>123</v>
      </c>
      <c r="U121">
        <v>187.3</v>
      </c>
      <c r="V121">
        <v>15.895179000000001</v>
      </c>
      <c r="W121">
        <v>0.13590378045000001</v>
      </c>
      <c r="X121" t="s">
        <v>129</v>
      </c>
      <c r="Y121">
        <v>50</v>
      </c>
      <c r="Z121">
        <v>93.550932000000003</v>
      </c>
      <c r="AA121">
        <v>1.01128557492</v>
      </c>
      <c r="AB121" t="s">
        <v>125</v>
      </c>
      <c r="AC121">
        <v>50</v>
      </c>
      <c r="AD121">
        <v>89.074400000000011</v>
      </c>
      <c r="AE121">
        <v>0.78474546400000011</v>
      </c>
      <c r="AF121" t="s">
        <v>128</v>
      </c>
      <c r="AG121">
        <v>10</v>
      </c>
      <c r="AH121">
        <v>99.93</v>
      </c>
      <c r="AI121">
        <v>1.1881677000000002</v>
      </c>
      <c r="AL121" t="e">
        <v>#N/A</v>
      </c>
      <c r="AM121" t="e">
        <v>#N/A</v>
      </c>
      <c r="AP121" t="e">
        <v>#N/A</v>
      </c>
      <c r="AQ121" t="e">
        <v>#N/A</v>
      </c>
      <c r="AT121" t="e">
        <v>#N/A</v>
      </c>
      <c r="AU121" t="e">
        <v>#N/A</v>
      </c>
      <c r="AX121" t="e">
        <v>#N/A</v>
      </c>
      <c r="AY121" t="e">
        <v>#N/A</v>
      </c>
      <c r="BB121" t="e">
        <v>#N/A</v>
      </c>
      <c r="BC121" t="e">
        <v>#N/A</v>
      </c>
      <c r="BF121" t="e">
        <v>#N/A</v>
      </c>
      <c r="BG121" t="e">
        <v>#N/A</v>
      </c>
      <c r="BJ121" t="e">
        <v>#N/A</v>
      </c>
      <c r="BK121" t="e">
        <v>#N/A</v>
      </c>
      <c r="BN121" t="e">
        <v>#N/A</v>
      </c>
      <c r="BO121" t="e">
        <v>#N/A</v>
      </c>
      <c r="BR121" t="e">
        <v>#N/A</v>
      </c>
      <c r="BS121" t="e">
        <v>#N/A</v>
      </c>
      <c r="BV121" t="e">
        <v>#N/A</v>
      </c>
      <c r="BW121" t="e">
        <v>#N/A</v>
      </c>
      <c r="BZ121">
        <v>45900</v>
      </c>
      <c r="CA121">
        <v>0</v>
      </c>
      <c r="CB121" t="e">
        <v>#DIV/0!</v>
      </c>
      <c r="CD121" t="e">
        <v>#DIV/0!</v>
      </c>
      <c r="CE121" t="e">
        <v>#DIV/0!</v>
      </c>
      <c r="CH121" t="e">
        <v>#N/A</v>
      </c>
      <c r="CI121" t="e">
        <v>#N/A</v>
      </c>
      <c r="CL121" t="e">
        <v>#N/A</v>
      </c>
      <c r="CM121" t="e">
        <v>#N/A</v>
      </c>
      <c r="CP121" t="e">
        <v>#N/A</v>
      </c>
      <c r="CQ121" t="e">
        <v>#N/A</v>
      </c>
    </row>
    <row r="122" spans="1:95">
      <c r="A122" s="231">
        <v>46204</v>
      </c>
      <c r="B122" s="232">
        <v>1</v>
      </c>
      <c r="C122" t="e">
        <v>#VALUE!</v>
      </c>
      <c r="D122" t="s">
        <v>427</v>
      </c>
      <c r="E122">
        <v>160</v>
      </c>
      <c r="F122">
        <v>142.59026686145</v>
      </c>
      <c r="G122">
        <v>0</v>
      </c>
      <c r="H122">
        <v>0</v>
      </c>
      <c r="I122" t="s">
        <v>427</v>
      </c>
      <c r="J122">
        <v>0</v>
      </c>
      <c r="K122">
        <v>0.93218846743750006</v>
      </c>
      <c r="L122">
        <v>389.29440389294405</v>
      </c>
      <c r="M122">
        <v>149.15015479000002</v>
      </c>
      <c r="N122">
        <v>411</v>
      </c>
      <c r="O122">
        <v>411</v>
      </c>
      <c r="P122">
        <v>110</v>
      </c>
      <c r="Q122">
        <v>0</v>
      </c>
      <c r="S122">
        <v>69</v>
      </c>
      <c r="T122" t="s">
        <v>123</v>
      </c>
      <c r="U122">
        <v>370</v>
      </c>
      <c r="V122">
        <v>15.895179000000001</v>
      </c>
      <c r="W122">
        <v>0.13590378045000001</v>
      </c>
      <c r="X122" t="s">
        <v>129</v>
      </c>
      <c r="Y122">
        <v>50</v>
      </c>
      <c r="Z122">
        <v>93.550932000000003</v>
      </c>
      <c r="AA122">
        <v>1.01128557492</v>
      </c>
      <c r="AB122" t="s">
        <v>125</v>
      </c>
      <c r="AC122">
        <v>50</v>
      </c>
      <c r="AD122">
        <v>89.074400000000011</v>
      </c>
      <c r="AE122">
        <v>0.78474546400000011</v>
      </c>
      <c r="AF122" t="s">
        <v>128</v>
      </c>
      <c r="AG122">
        <v>10</v>
      </c>
      <c r="AH122">
        <v>99.93</v>
      </c>
      <c r="AI122">
        <v>1.1881677000000002</v>
      </c>
      <c r="AL122" t="e">
        <v>#N/A</v>
      </c>
      <c r="AM122" t="e">
        <v>#N/A</v>
      </c>
      <c r="AP122" t="e">
        <v>#N/A</v>
      </c>
      <c r="AQ122" t="e">
        <v>#N/A</v>
      </c>
      <c r="AT122" t="e">
        <v>#N/A</v>
      </c>
      <c r="AU122" t="e">
        <v>#N/A</v>
      </c>
      <c r="AX122" t="e">
        <v>#N/A</v>
      </c>
      <c r="AY122" t="e">
        <v>#N/A</v>
      </c>
      <c r="BB122" t="e">
        <v>#N/A</v>
      </c>
      <c r="BC122" t="e">
        <v>#N/A</v>
      </c>
      <c r="BF122" t="e">
        <v>#N/A</v>
      </c>
      <c r="BG122" t="e">
        <v>#N/A</v>
      </c>
      <c r="BJ122" t="e">
        <v>#N/A</v>
      </c>
      <c r="BK122" t="e">
        <v>#N/A</v>
      </c>
      <c r="BN122" t="e">
        <v>#N/A</v>
      </c>
      <c r="BO122" t="e">
        <v>#N/A</v>
      </c>
      <c r="BR122" t="e">
        <v>#N/A</v>
      </c>
      <c r="BS122" t="e">
        <v>#N/A</v>
      </c>
      <c r="BV122" t="e">
        <v>#N/A</v>
      </c>
      <c r="BW122" t="e">
        <v>#N/A</v>
      </c>
      <c r="BZ122">
        <v>45901</v>
      </c>
      <c r="CA122">
        <v>1</v>
      </c>
      <c r="CB122" t="e">
        <v>#DIV/0!</v>
      </c>
      <c r="CD122" t="e">
        <v>#DIV/0!</v>
      </c>
      <c r="CE122" t="e">
        <v>#DIV/0!</v>
      </c>
      <c r="CH122" t="e">
        <v>#N/A</v>
      </c>
      <c r="CI122" t="e">
        <v>#N/A</v>
      </c>
      <c r="CL122" t="e">
        <v>#N/A</v>
      </c>
      <c r="CM122" t="e">
        <v>#N/A</v>
      </c>
      <c r="CP122" t="e">
        <v>#N/A</v>
      </c>
      <c r="CQ122" t="e">
        <v>#N/A</v>
      </c>
    </row>
    <row r="123" spans="1:95">
      <c r="A123" s="231">
        <v>46205</v>
      </c>
      <c r="B123" s="232">
        <v>1</v>
      </c>
      <c r="E123">
        <v>160</v>
      </c>
      <c r="F123">
        <v>137.61457401326001</v>
      </c>
      <c r="K123">
        <v>0.91127149532499985</v>
      </c>
      <c r="L123">
        <v>364.63081130355511</v>
      </c>
      <c r="M123">
        <v>145.80343925199998</v>
      </c>
      <c r="N123">
        <v>438.8</v>
      </c>
      <c r="O123">
        <v>438.8</v>
      </c>
      <c r="P123">
        <v>100</v>
      </c>
      <c r="Q123">
        <v>0</v>
      </c>
      <c r="S123">
        <v>95.2</v>
      </c>
      <c r="T123" t="s">
        <v>123</v>
      </c>
      <c r="U123">
        <v>434</v>
      </c>
      <c r="V123">
        <v>15.895179000000001</v>
      </c>
      <c r="W123">
        <v>0.13590378045000001</v>
      </c>
      <c r="X123" t="s">
        <v>129</v>
      </c>
      <c r="Y123">
        <v>40</v>
      </c>
      <c r="Z123">
        <v>93.550932000000003</v>
      </c>
      <c r="AA123">
        <v>1.01128557492</v>
      </c>
      <c r="AB123" t="s">
        <v>125</v>
      </c>
      <c r="AC123">
        <v>50</v>
      </c>
      <c r="AD123">
        <v>89.074400000000011</v>
      </c>
      <c r="AE123">
        <v>0.78474546400000011</v>
      </c>
      <c r="AF123" t="s">
        <v>128</v>
      </c>
      <c r="AG123">
        <v>10</v>
      </c>
      <c r="AH123">
        <v>99.93</v>
      </c>
      <c r="AI123">
        <v>1.1881677000000002</v>
      </c>
      <c r="AL123" t="e">
        <v>#N/A</v>
      </c>
      <c r="AM123" t="e">
        <v>#N/A</v>
      </c>
      <c r="AP123" t="e">
        <v>#N/A</v>
      </c>
      <c r="AQ123" t="e">
        <v>#N/A</v>
      </c>
      <c r="AT123" t="e">
        <v>#N/A</v>
      </c>
      <c r="AU123" t="e">
        <v>#N/A</v>
      </c>
      <c r="AX123" t="e">
        <v>#N/A</v>
      </c>
      <c r="AY123" t="e">
        <v>#N/A</v>
      </c>
      <c r="BB123" t="e">
        <v>#N/A</v>
      </c>
      <c r="BC123" t="e">
        <v>#N/A</v>
      </c>
      <c r="BF123" t="e">
        <v>#N/A</v>
      </c>
      <c r="BG123" t="e">
        <v>#N/A</v>
      </c>
      <c r="BJ123" t="e">
        <v>#N/A</v>
      </c>
      <c r="BK123" t="e">
        <v>#N/A</v>
      </c>
      <c r="BN123" t="e">
        <v>#N/A</v>
      </c>
      <c r="BO123" t="e">
        <v>#N/A</v>
      </c>
      <c r="BR123" t="e">
        <v>#N/A</v>
      </c>
      <c r="BS123" t="e">
        <v>#N/A</v>
      </c>
      <c r="BV123" t="e">
        <v>#N/A</v>
      </c>
      <c r="BW123" t="e">
        <v>#N/A</v>
      </c>
      <c r="BZ123">
        <v>45904</v>
      </c>
      <c r="CA123">
        <v>3</v>
      </c>
      <c r="CB123" t="e">
        <v>#DIV/0!</v>
      </c>
      <c r="CD123" t="e">
        <v>#DIV/0!</v>
      </c>
      <c r="CE123" t="e">
        <v>#DIV/0!</v>
      </c>
      <c r="CH123" t="e">
        <v>#N/A</v>
      </c>
      <c r="CI123" t="e">
        <v>#N/A</v>
      </c>
      <c r="CL123" t="e">
        <v>#N/A</v>
      </c>
      <c r="CM123" t="e">
        <v>#N/A</v>
      </c>
      <c r="CP123" t="e">
        <v>#N/A</v>
      </c>
      <c r="CQ123" t="e">
        <v>#N/A</v>
      </c>
    </row>
    <row r="124" spans="1:95">
      <c r="A124" s="231">
        <v>46206</v>
      </c>
      <c r="B124" s="232">
        <v>1</v>
      </c>
      <c r="C124" t="e">
        <v>#VALUE!</v>
      </c>
      <c r="D124" t="s">
        <v>427</v>
      </c>
      <c r="E124">
        <v>160</v>
      </c>
      <c r="F124">
        <v>140.86451766035003</v>
      </c>
      <c r="G124">
        <v>0</v>
      </c>
      <c r="H124">
        <v>0</v>
      </c>
      <c r="I124" t="s">
        <v>427</v>
      </c>
      <c r="J124">
        <v>0</v>
      </c>
      <c r="K124">
        <v>0.92282933631250008</v>
      </c>
      <c r="L124">
        <v>377.35849056603774</v>
      </c>
      <c r="M124">
        <v>147.65269381000002</v>
      </c>
      <c r="N124">
        <v>424</v>
      </c>
      <c r="O124">
        <v>424</v>
      </c>
      <c r="P124">
        <v>105</v>
      </c>
      <c r="Q124">
        <v>0</v>
      </c>
      <c r="S124">
        <v>106</v>
      </c>
      <c r="T124" t="s">
        <v>123</v>
      </c>
      <c r="U124">
        <v>425</v>
      </c>
      <c r="V124">
        <v>15.895179000000001</v>
      </c>
      <c r="W124">
        <v>0.13590378045000001</v>
      </c>
      <c r="X124" t="s">
        <v>129</v>
      </c>
      <c r="Y124">
        <v>40</v>
      </c>
      <c r="Z124">
        <v>93.550932000000003</v>
      </c>
      <c r="AA124">
        <v>1.01128557492</v>
      </c>
      <c r="AB124" t="s">
        <v>125</v>
      </c>
      <c r="AC124">
        <v>50</v>
      </c>
      <c r="AD124">
        <v>89.074400000000011</v>
      </c>
      <c r="AE124">
        <v>0.78474546400000011</v>
      </c>
      <c r="AF124" t="s">
        <v>128</v>
      </c>
      <c r="AG124">
        <v>15</v>
      </c>
      <c r="AH124">
        <v>99.93</v>
      </c>
      <c r="AI124">
        <v>1.1881677000000002</v>
      </c>
      <c r="AL124" t="e">
        <v>#N/A</v>
      </c>
      <c r="AM124" t="e">
        <v>#N/A</v>
      </c>
      <c r="AP124" t="e">
        <v>#N/A</v>
      </c>
      <c r="AQ124" t="e">
        <v>#N/A</v>
      </c>
      <c r="AT124" t="e">
        <v>#N/A</v>
      </c>
      <c r="AU124" t="e">
        <v>#N/A</v>
      </c>
      <c r="AX124" t="e">
        <v>#N/A</v>
      </c>
      <c r="AY124" t="e">
        <v>#N/A</v>
      </c>
      <c r="BB124" t="e">
        <v>#N/A</v>
      </c>
      <c r="BC124" t="e">
        <v>#N/A</v>
      </c>
      <c r="BF124" t="e">
        <v>#N/A</v>
      </c>
      <c r="BG124" t="e">
        <v>#N/A</v>
      </c>
      <c r="BJ124" t="e">
        <v>#N/A</v>
      </c>
      <c r="BK124" t="e">
        <v>#N/A</v>
      </c>
      <c r="BN124" t="e">
        <v>#N/A</v>
      </c>
      <c r="BO124" t="e">
        <v>#N/A</v>
      </c>
      <c r="BR124" t="e">
        <v>#N/A</v>
      </c>
      <c r="BS124" t="e">
        <v>#N/A</v>
      </c>
      <c r="BV124" t="e">
        <v>#N/A</v>
      </c>
      <c r="BW124" t="e">
        <v>#N/A</v>
      </c>
      <c r="BZ124">
        <v>45900</v>
      </c>
      <c r="CA124">
        <v>-3</v>
      </c>
      <c r="CB124" t="e">
        <v>#DIV/0!</v>
      </c>
      <c r="CD124" t="e">
        <v>#DIV/0!</v>
      </c>
      <c r="CE124" t="e">
        <v>#DIV/0!</v>
      </c>
      <c r="CH124" t="e">
        <v>#N/A</v>
      </c>
      <c r="CI124" t="e">
        <v>#N/A</v>
      </c>
      <c r="CL124" t="e">
        <v>#N/A</v>
      </c>
      <c r="CM124" t="e">
        <v>#N/A</v>
      </c>
      <c r="CP124" t="e">
        <v>#N/A</v>
      </c>
      <c r="CQ124" t="e">
        <v>#N/A</v>
      </c>
    </row>
    <row r="125" spans="1:95">
      <c r="A125" s="231">
        <v>46209</v>
      </c>
      <c r="B125" s="232">
        <v>3</v>
      </c>
      <c r="C125" t="e">
        <v>#VALUE!</v>
      </c>
      <c r="D125" t="s">
        <v>427</v>
      </c>
      <c r="E125">
        <v>160</v>
      </c>
      <c r="F125">
        <v>133.58858465475001</v>
      </c>
      <c r="G125">
        <v>0</v>
      </c>
      <c r="H125">
        <v>0</v>
      </c>
      <c r="I125" t="s">
        <v>427</v>
      </c>
      <c r="J125">
        <v>0</v>
      </c>
      <c r="K125">
        <v>0.90901746731249999</v>
      </c>
      <c r="L125">
        <v>216.80216802168022</v>
      </c>
      <c r="M125">
        <v>145.44279477000001</v>
      </c>
      <c r="N125">
        <v>738</v>
      </c>
      <c r="O125">
        <v>738</v>
      </c>
      <c r="P125">
        <v>35</v>
      </c>
      <c r="Q125">
        <v>0</v>
      </c>
      <c r="S125">
        <v>180</v>
      </c>
      <c r="T125" t="s">
        <v>123</v>
      </c>
      <c r="U125">
        <v>883</v>
      </c>
      <c r="V125">
        <v>15.895179000000001</v>
      </c>
      <c r="W125">
        <v>0.13590378045000001</v>
      </c>
      <c r="X125" t="s">
        <v>129</v>
      </c>
      <c r="Y125">
        <v>20</v>
      </c>
      <c r="Z125">
        <v>93.550932000000003</v>
      </c>
      <c r="AA125">
        <v>1.01128557492</v>
      </c>
      <c r="AB125" t="s">
        <v>128</v>
      </c>
      <c r="AC125">
        <v>15</v>
      </c>
      <c r="AD125">
        <v>99.93</v>
      </c>
      <c r="AE125">
        <v>1.1881677000000002</v>
      </c>
      <c r="AH125" t="e">
        <v>#N/A</v>
      </c>
      <c r="AI125" t="e">
        <v>#N/A</v>
      </c>
      <c r="AL125" t="e">
        <v>#N/A</v>
      </c>
      <c r="AM125" t="e">
        <v>#N/A</v>
      </c>
      <c r="AP125" t="e">
        <v>#N/A</v>
      </c>
      <c r="AQ125" t="e">
        <v>#N/A</v>
      </c>
      <c r="AT125" t="e">
        <v>#N/A</v>
      </c>
      <c r="AU125" t="e">
        <v>#N/A</v>
      </c>
      <c r="AX125" t="e">
        <v>#N/A</v>
      </c>
      <c r="AY125" t="e">
        <v>#N/A</v>
      </c>
      <c r="BB125" t="e">
        <v>#N/A</v>
      </c>
      <c r="BC125" t="e">
        <v>#N/A</v>
      </c>
      <c r="BF125" t="e">
        <v>#N/A</v>
      </c>
      <c r="BG125" t="e">
        <v>#N/A</v>
      </c>
      <c r="BJ125" t="e">
        <v>#N/A</v>
      </c>
      <c r="BK125" t="e">
        <v>#N/A</v>
      </c>
      <c r="BN125" t="e">
        <v>#N/A</v>
      </c>
      <c r="BO125" t="e">
        <v>#N/A</v>
      </c>
      <c r="BR125" t="e">
        <v>#N/A</v>
      </c>
      <c r="BS125" t="e">
        <v>#N/A</v>
      </c>
      <c r="BV125" t="e">
        <v>#N/A</v>
      </c>
      <c r="BW125" t="e">
        <v>#N/A</v>
      </c>
      <c r="BZ125">
        <v>45901</v>
      </c>
      <c r="CA125">
        <v>1</v>
      </c>
      <c r="CB125" t="e">
        <v>#DIV/0!</v>
      </c>
      <c r="CD125" t="e">
        <v>#DIV/0!</v>
      </c>
      <c r="CE125" t="e">
        <v>#DIV/0!</v>
      </c>
      <c r="CH125" t="e">
        <v>#N/A</v>
      </c>
      <c r="CI125" t="e">
        <v>#N/A</v>
      </c>
      <c r="CL125" t="e">
        <v>#N/A</v>
      </c>
      <c r="CM125" t="e">
        <v>#N/A</v>
      </c>
      <c r="CP125" t="e">
        <v>#N/A</v>
      </c>
      <c r="CQ125" t="e">
        <v>#N/A</v>
      </c>
    </row>
    <row r="126" spans="1:95">
      <c r="A126" s="231">
        <v>46210</v>
      </c>
      <c r="B126" s="232">
        <v>1</v>
      </c>
      <c r="C126" t="e">
        <v>#VALUE!</v>
      </c>
      <c r="D126" t="s">
        <v>427</v>
      </c>
      <c r="E126">
        <v>160</v>
      </c>
      <c r="F126">
        <v>134.29680856001499</v>
      </c>
      <c r="G126">
        <v>0</v>
      </c>
      <c r="H126">
        <v>0</v>
      </c>
      <c r="I126" t="s">
        <v>427</v>
      </c>
      <c r="J126">
        <v>0</v>
      </c>
      <c r="K126">
        <v>0.91433283989375003</v>
      </c>
      <c r="L126">
        <v>289.48796815632346</v>
      </c>
      <c r="M126">
        <v>146.293254383</v>
      </c>
      <c r="N126">
        <v>552.70000000000005</v>
      </c>
      <c r="O126">
        <v>552.70000000000005</v>
      </c>
      <c r="P126">
        <v>175.00000000000006</v>
      </c>
      <c r="Q126">
        <v>0</v>
      </c>
      <c r="S126">
        <v>91.3</v>
      </c>
      <c r="T126" t="s">
        <v>123</v>
      </c>
      <c r="U126">
        <v>469</v>
      </c>
      <c r="V126">
        <v>15.895179000000001</v>
      </c>
      <c r="W126">
        <v>0.13590378045000001</v>
      </c>
      <c r="X126" t="s">
        <v>374</v>
      </c>
      <c r="Y126">
        <v>100</v>
      </c>
      <c r="Z126">
        <v>16.575190499999998</v>
      </c>
      <c r="AA126">
        <v>0.11014214087249997</v>
      </c>
      <c r="AB126" t="s">
        <v>129</v>
      </c>
      <c r="AC126">
        <v>40</v>
      </c>
      <c r="AD126">
        <v>93.550932000000003</v>
      </c>
      <c r="AE126">
        <v>1.01128557492</v>
      </c>
      <c r="AF126" t="s">
        <v>125</v>
      </c>
      <c r="AG126">
        <v>25</v>
      </c>
      <c r="AH126">
        <v>89.074400000000011</v>
      </c>
      <c r="AI126">
        <v>0.78474546400000011</v>
      </c>
      <c r="AJ126" t="s">
        <v>128</v>
      </c>
      <c r="AK126">
        <v>10</v>
      </c>
      <c r="AL126">
        <v>99.93</v>
      </c>
      <c r="AM126">
        <v>1.1881677000000002</v>
      </c>
      <c r="AP126" t="e">
        <v>#N/A</v>
      </c>
      <c r="AQ126" t="e">
        <v>#N/A</v>
      </c>
      <c r="AT126" t="e">
        <v>#N/A</v>
      </c>
      <c r="AU126" t="e">
        <v>#N/A</v>
      </c>
      <c r="AX126" t="e">
        <v>#N/A</v>
      </c>
      <c r="AY126" t="e">
        <v>#N/A</v>
      </c>
      <c r="BB126" t="e">
        <v>#N/A</v>
      </c>
      <c r="BC126" t="e">
        <v>#N/A</v>
      </c>
      <c r="BF126" t="e">
        <v>#N/A</v>
      </c>
      <c r="BG126" t="e">
        <v>#N/A</v>
      </c>
      <c r="BJ126" t="e">
        <v>#N/A</v>
      </c>
      <c r="BK126" t="e">
        <v>#N/A</v>
      </c>
      <c r="BN126" t="e">
        <v>#N/A</v>
      </c>
      <c r="BO126" t="e">
        <v>#N/A</v>
      </c>
      <c r="BR126" t="e">
        <v>#N/A</v>
      </c>
      <c r="BS126" t="e">
        <v>#N/A</v>
      </c>
      <c r="BV126" t="e">
        <v>#N/A</v>
      </c>
      <c r="BW126" t="e">
        <v>#N/A</v>
      </c>
      <c r="BZ126">
        <v>45902</v>
      </c>
      <c r="CA126">
        <v>1</v>
      </c>
      <c r="CB126" t="e">
        <v>#DIV/0!</v>
      </c>
      <c r="CD126" t="e">
        <v>#DIV/0!</v>
      </c>
      <c r="CE126" t="e">
        <v>#DIV/0!</v>
      </c>
      <c r="CH126" t="e">
        <v>#N/A</v>
      </c>
      <c r="CI126" t="e">
        <v>#N/A</v>
      </c>
      <c r="CL126" t="e">
        <v>#N/A</v>
      </c>
      <c r="CM126" t="e">
        <v>#N/A</v>
      </c>
      <c r="CP126" t="e">
        <v>#N/A</v>
      </c>
      <c r="CQ126" t="e">
        <v>#N/A</v>
      </c>
    </row>
    <row r="127" spans="1:95">
      <c r="A127" s="231">
        <v>46211</v>
      </c>
      <c r="B127" s="232">
        <v>1</v>
      </c>
      <c r="C127" t="e">
        <v>#VALUE!</v>
      </c>
      <c r="D127" t="s">
        <v>427</v>
      </c>
      <c r="E127">
        <v>160</v>
      </c>
      <c r="F127">
        <v>120.8442976630075</v>
      </c>
      <c r="G127">
        <v>0</v>
      </c>
      <c r="H127">
        <v>0</v>
      </c>
      <c r="I127" t="s">
        <v>427</v>
      </c>
      <c r="J127">
        <v>0</v>
      </c>
      <c r="K127">
        <v>0.9054795898625001</v>
      </c>
      <c r="L127">
        <v>423.61662695260793</v>
      </c>
      <c r="M127">
        <v>144.87673437800001</v>
      </c>
      <c r="N127">
        <v>377.7</v>
      </c>
      <c r="O127">
        <v>377.7</v>
      </c>
      <c r="P127">
        <v>153</v>
      </c>
      <c r="Q127">
        <v>0</v>
      </c>
      <c r="S127">
        <v>38.299999999999997</v>
      </c>
      <c r="T127" t="s">
        <v>123</v>
      </c>
      <c r="U127">
        <v>263</v>
      </c>
      <c r="V127">
        <v>15.895179000000001</v>
      </c>
      <c r="W127">
        <v>0.13590378045000001</v>
      </c>
      <c r="X127" t="s">
        <v>378</v>
      </c>
      <c r="Y127">
        <v>10</v>
      </c>
      <c r="Z127">
        <v>40.994712</v>
      </c>
      <c r="AA127">
        <v>0.27671430600000002</v>
      </c>
      <c r="AB127" t="s">
        <v>376</v>
      </c>
      <c r="AC127">
        <v>3</v>
      </c>
      <c r="AD127">
        <v>17.803719999999998</v>
      </c>
      <c r="AE127">
        <v>0.15026339679999998</v>
      </c>
      <c r="AF127" t="s">
        <v>255</v>
      </c>
      <c r="AG127">
        <v>54</v>
      </c>
      <c r="AH127">
        <v>86.130134999999996</v>
      </c>
      <c r="AI127">
        <v>0.61755306794999998</v>
      </c>
      <c r="AJ127" t="s">
        <v>374</v>
      </c>
      <c r="AK127">
        <v>25</v>
      </c>
      <c r="AL127">
        <v>16.575190499999998</v>
      </c>
      <c r="AM127">
        <v>0.11014214087249997</v>
      </c>
      <c r="AN127" t="s">
        <v>403</v>
      </c>
      <c r="AO127">
        <v>3</v>
      </c>
      <c r="AP127">
        <v>32.799150000000004</v>
      </c>
      <c r="AQ127">
        <v>4.7886759000000008E-2</v>
      </c>
      <c r="AR127" t="s">
        <v>408</v>
      </c>
      <c r="AS127">
        <v>3</v>
      </c>
      <c r="AT127">
        <v>85.158658000000003</v>
      </c>
      <c r="AU127">
        <v>0.29550054325999997</v>
      </c>
      <c r="AV127" t="s">
        <v>129</v>
      </c>
      <c r="AW127">
        <v>30</v>
      </c>
      <c r="AX127">
        <v>93.550932000000003</v>
      </c>
      <c r="AY127">
        <v>1.01128557492</v>
      </c>
      <c r="AZ127" t="s">
        <v>125</v>
      </c>
      <c r="BA127">
        <v>25</v>
      </c>
      <c r="BB127">
        <v>89.074400000000011</v>
      </c>
      <c r="BC127">
        <v>0.78474546400000011</v>
      </c>
      <c r="BD127" t="s">
        <v>128</v>
      </c>
      <c r="BE127">
        <v>0</v>
      </c>
      <c r="BF127">
        <v>99.93</v>
      </c>
      <c r="BG127">
        <v>1.1881677000000002</v>
      </c>
      <c r="BJ127" t="e">
        <v>#N/A</v>
      </c>
      <c r="BK127" t="e">
        <v>#N/A</v>
      </c>
      <c r="BN127" t="e">
        <v>#N/A</v>
      </c>
      <c r="BO127" t="e">
        <v>#N/A</v>
      </c>
      <c r="BR127" t="e">
        <v>#N/A</v>
      </c>
      <c r="BS127" t="e">
        <v>#N/A</v>
      </c>
      <c r="BV127" t="e">
        <v>#N/A</v>
      </c>
      <c r="BW127" t="e">
        <v>#N/A</v>
      </c>
      <c r="BZ127">
        <v>45903</v>
      </c>
      <c r="CA127">
        <v>1</v>
      </c>
      <c r="CB127" t="e">
        <v>#DIV/0!</v>
      </c>
      <c r="CD127" t="e">
        <v>#DIV/0!</v>
      </c>
      <c r="CE127" t="e">
        <v>#DIV/0!</v>
      </c>
      <c r="CH127" t="e">
        <v>#N/A</v>
      </c>
      <c r="CI127" t="e">
        <v>#N/A</v>
      </c>
      <c r="CL127" t="e">
        <v>#N/A</v>
      </c>
      <c r="CM127" t="e">
        <v>#N/A</v>
      </c>
      <c r="CP127" t="e">
        <v>#N/A</v>
      </c>
      <c r="CQ127" t="e">
        <v>#N/A</v>
      </c>
    </row>
    <row r="128" spans="1:95">
      <c r="A128" s="231">
        <v>46212</v>
      </c>
      <c r="B128" s="232">
        <v>1</v>
      </c>
      <c r="E128">
        <v>160</v>
      </c>
      <c r="F128">
        <v>135.88504071190999</v>
      </c>
      <c r="K128">
        <v>0.90101838476249996</v>
      </c>
      <c r="L128">
        <v>377.53657385559222</v>
      </c>
      <c r="M128">
        <v>144.16294156199999</v>
      </c>
      <c r="N128">
        <v>423.8</v>
      </c>
      <c r="O128">
        <v>423.8</v>
      </c>
      <c r="P128">
        <v>156</v>
      </c>
      <c r="Q128">
        <v>0</v>
      </c>
      <c r="S128">
        <v>42.2</v>
      </c>
      <c r="T128" t="s">
        <v>123</v>
      </c>
      <c r="U128">
        <v>310</v>
      </c>
      <c r="V128">
        <v>15.895179000000001</v>
      </c>
      <c r="W128">
        <v>0.13590378045000001</v>
      </c>
      <c r="X128" t="s">
        <v>219</v>
      </c>
      <c r="Y128">
        <v>50</v>
      </c>
      <c r="Z128">
        <v>8.5743723999999997</v>
      </c>
      <c r="AA128">
        <v>5.1189003227999998E-2</v>
      </c>
      <c r="AB128" t="s">
        <v>129</v>
      </c>
      <c r="AC128">
        <v>50</v>
      </c>
      <c r="AD128">
        <v>93.550932000000003</v>
      </c>
      <c r="AE128">
        <v>1.01128557492</v>
      </c>
      <c r="AF128" t="s">
        <v>125</v>
      </c>
      <c r="AG128">
        <v>50</v>
      </c>
      <c r="AH128">
        <v>89.074400000000011</v>
      </c>
      <c r="AI128">
        <v>0.78474546400000011</v>
      </c>
      <c r="AJ128" t="s">
        <v>128</v>
      </c>
      <c r="AK128">
        <v>6</v>
      </c>
      <c r="AL128">
        <v>99.93</v>
      </c>
      <c r="AM128">
        <v>1.1881677000000002</v>
      </c>
      <c r="AP128" t="e">
        <v>#N/A</v>
      </c>
      <c r="AQ128" t="e">
        <v>#N/A</v>
      </c>
      <c r="AT128" t="e">
        <v>#N/A</v>
      </c>
      <c r="AU128" t="e">
        <v>#N/A</v>
      </c>
      <c r="AX128" t="e">
        <v>#N/A</v>
      </c>
      <c r="AY128" t="e">
        <v>#N/A</v>
      </c>
      <c r="BB128" t="e">
        <v>#N/A</v>
      </c>
      <c r="BC128" t="e">
        <v>#N/A</v>
      </c>
      <c r="BF128" t="e">
        <v>#N/A</v>
      </c>
      <c r="BG128" t="e">
        <v>#N/A</v>
      </c>
      <c r="BJ128" t="e">
        <v>#N/A</v>
      </c>
      <c r="BK128" t="e">
        <v>#N/A</v>
      </c>
      <c r="BN128" t="e">
        <v>#N/A</v>
      </c>
      <c r="BO128" t="e">
        <v>#N/A</v>
      </c>
      <c r="BR128" t="e">
        <v>#N/A</v>
      </c>
      <c r="BS128" t="e">
        <v>#N/A</v>
      </c>
      <c r="BV128" t="e">
        <v>#N/A</v>
      </c>
      <c r="BW128" t="e">
        <v>#N/A</v>
      </c>
      <c r="BZ128">
        <v>45904</v>
      </c>
      <c r="CA128">
        <v>1</v>
      </c>
      <c r="CB128" t="e">
        <v>#DIV/0!</v>
      </c>
      <c r="CD128" t="e">
        <v>#DIV/0!</v>
      </c>
      <c r="CE128" t="e">
        <v>#DIV/0!</v>
      </c>
      <c r="CH128" t="e">
        <v>#N/A</v>
      </c>
      <c r="CI128" t="e">
        <v>#N/A</v>
      </c>
      <c r="CL128" t="e">
        <v>#N/A</v>
      </c>
      <c r="CM128" t="e">
        <v>#N/A</v>
      </c>
      <c r="CP128" t="e">
        <v>#N/A</v>
      </c>
      <c r="CQ128" t="e">
        <v>#N/A</v>
      </c>
    </row>
    <row r="129" spans="1:95">
      <c r="A129" s="231">
        <v>46213</v>
      </c>
      <c r="B129" s="232">
        <v>1</v>
      </c>
      <c r="C129" t="e">
        <v>#VALUE!</v>
      </c>
      <c r="D129" t="s">
        <v>427</v>
      </c>
      <c r="E129">
        <v>160</v>
      </c>
      <c r="F129">
        <v>132.63379580731001</v>
      </c>
      <c r="G129">
        <v>0</v>
      </c>
      <c r="H129">
        <v>0</v>
      </c>
      <c r="I129" t="s">
        <v>427</v>
      </c>
      <c r="J129">
        <v>0</v>
      </c>
      <c r="K129">
        <v>0.93923899620000006</v>
      </c>
      <c r="L129">
        <v>355.71365051133836</v>
      </c>
      <c r="M129">
        <v>150.27823939200002</v>
      </c>
      <c r="N129">
        <v>449.8</v>
      </c>
      <c r="O129">
        <v>449.8</v>
      </c>
      <c r="P129">
        <v>190</v>
      </c>
      <c r="Q129">
        <v>0</v>
      </c>
      <c r="S129">
        <v>30.2</v>
      </c>
      <c r="T129" t="s">
        <v>123</v>
      </c>
      <c r="U129">
        <v>290</v>
      </c>
      <c r="V129">
        <v>15.895179000000001</v>
      </c>
      <c r="W129">
        <v>0.13590378045000001</v>
      </c>
      <c r="X129" t="s">
        <v>219</v>
      </c>
      <c r="Y129">
        <v>75</v>
      </c>
      <c r="Z129">
        <v>8.5743723999999997</v>
      </c>
      <c r="AA129">
        <v>5.1189003227999998E-2</v>
      </c>
      <c r="AB129" t="s">
        <v>129</v>
      </c>
      <c r="AC129">
        <v>40</v>
      </c>
      <c r="AD129">
        <v>93.550932000000003</v>
      </c>
      <c r="AE129">
        <v>1.01128557492</v>
      </c>
      <c r="AF129" t="s">
        <v>125</v>
      </c>
      <c r="AG129">
        <v>50</v>
      </c>
      <c r="AH129">
        <v>89.074400000000011</v>
      </c>
      <c r="AI129">
        <v>0.78474546400000011</v>
      </c>
      <c r="AJ129" t="s">
        <v>395</v>
      </c>
      <c r="AK129">
        <v>25</v>
      </c>
      <c r="AL129">
        <v>82.376849000000007</v>
      </c>
      <c r="AM129">
        <v>0.55192488829999997</v>
      </c>
      <c r="AP129" t="e">
        <v>#N/A</v>
      </c>
      <c r="AQ129" t="e">
        <v>#N/A</v>
      </c>
      <c r="AT129" t="e">
        <v>#N/A</v>
      </c>
      <c r="AU129" t="e">
        <v>#N/A</v>
      </c>
      <c r="AX129" t="e">
        <v>#N/A</v>
      </c>
      <c r="AY129" t="e">
        <v>#N/A</v>
      </c>
      <c r="BB129" t="e">
        <v>#N/A</v>
      </c>
      <c r="BC129" t="e">
        <v>#N/A</v>
      </c>
      <c r="BF129" t="e">
        <v>#N/A</v>
      </c>
      <c r="BG129" t="e">
        <v>#N/A</v>
      </c>
      <c r="BJ129" t="e">
        <v>#N/A</v>
      </c>
      <c r="BK129" t="e">
        <v>#N/A</v>
      </c>
      <c r="BN129" t="e">
        <v>#N/A</v>
      </c>
      <c r="BO129" t="e">
        <v>#N/A</v>
      </c>
      <c r="BR129" t="e">
        <v>#N/A</v>
      </c>
      <c r="BS129" t="e">
        <v>#N/A</v>
      </c>
      <c r="BV129" t="e">
        <v>#N/A</v>
      </c>
      <c r="BW129" t="e">
        <v>#N/A</v>
      </c>
      <c r="BZ129">
        <v>45900</v>
      </c>
      <c r="CA129">
        <v>-4</v>
      </c>
      <c r="CB129" t="e">
        <v>#DIV/0!</v>
      </c>
      <c r="CD129" t="e">
        <v>#DIV/0!</v>
      </c>
      <c r="CE129" t="e">
        <v>#DIV/0!</v>
      </c>
      <c r="CH129" t="e">
        <v>#N/A</v>
      </c>
      <c r="CI129" t="e">
        <v>#N/A</v>
      </c>
      <c r="CL129" t="e">
        <v>#N/A</v>
      </c>
      <c r="CM129" t="e">
        <v>#N/A</v>
      </c>
      <c r="CP129" t="e">
        <v>#N/A</v>
      </c>
      <c r="CQ129" t="e">
        <v>#N/A</v>
      </c>
    </row>
    <row r="130" spans="1:95">
      <c r="A130" s="231">
        <v>46216</v>
      </c>
      <c r="B130" s="232">
        <v>3</v>
      </c>
      <c r="C130" t="e">
        <v>#VALUE!</v>
      </c>
      <c r="D130" t="s">
        <v>427</v>
      </c>
      <c r="E130">
        <v>160</v>
      </c>
      <c r="F130">
        <v>93.614983062899995</v>
      </c>
      <c r="G130">
        <v>0</v>
      </c>
      <c r="H130">
        <v>0</v>
      </c>
      <c r="I130" t="s">
        <v>427</v>
      </c>
      <c r="J130">
        <v>0</v>
      </c>
      <c r="K130">
        <v>0.69240553437499996</v>
      </c>
      <c r="L130">
        <v>222.22222222222223</v>
      </c>
      <c r="M130">
        <v>110.7848855</v>
      </c>
      <c r="N130">
        <v>720</v>
      </c>
      <c r="O130">
        <v>720</v>
      </c>
      <c r="P130">
        <v>50</v>
      </c>
      <c r="Q130">
        <v>0</v>
      </c>
      <c r="S130">
        <v>180</v>
      </c>
      <c r="T130" t="s">
        <v>123</v>
      </c>
      <c r="U130">
        <v>850</v>
      </c>
      <c r="V130">
        <v>15.895179000000001</v>
      </c>
      <c r="W130">
        <v>0.13590378045000001</v>
      </c>
      <c r="X130" t="s">
        <v>219</v>
      </c>
      <c r="Y130">
        <v>50</v>
      </c>
      <c r="Z130">
        <v>8.5743723999999997</v>
      </c>
      <c r="AA130">
        <v>5.1189003227999998E-2</v>
      </c>
      <c r="AD130" t="e">
        <v>#N/A</v>
      </c>
      <c r="AE130" t="e">
        <v>#N/A</v>
      </c>
      <c r="AH130" t="e">
        <v>#N/A</v>
      </c>
      <c r="AI130" t="e">
        <v>#N/A</v>
      </c>
      <c r="AL130" t="e">
        <v>#N/A</v>
      </c>
      <c r="AM130" t="e">
        <v>#N/A</v>
      </c>
      <c r="AP130" t="e">
        <v>#N/A</v>
      </c>
      <c r="AQ130" t="e">
        <v>#N/A</v>
      </c>
      <c r="AT130" t="e">
        <v>#N/A</v>
      </c>
      <c r="AU130" t="e">
        <v>#N/A</v>
      </c>
      <c r="AX130" t="e">
        <v>#N/A</v>
      </c>
      <c r="AY130" t="e">
        <v>#N/A</v>
      </c>
      <c r="BB130" t="e">
        <v>#N/A</v>
      </c>
      <c r="BC130" t="e">
        <v>#N/A</v>
      </c>
      <c r="BF130" t="e">
        <v>#N/A</v>
      </c>
      <c r="BG130" t="e">
        <v>#N/A</v>
      </c>
      <c r="BJ130" t="e">
        <v>#N/A</v>
      </c>
      <c r="BK130" t="e">
        <v>#N/A</v>
      </c>
      <c r="BN130" t="e">
        <v>#N/A</v>
      </c>
      <c r="BO130" t="e">
        <v>#N/A</v>
      </c>
      <c r="BR130" t="e">
        <v>#N/A</v>
      </c>
      <c r="BS130" t="e">
        <v>#N/A</v>
      </c>
      <c r="BV130" t="e">
        <v>#N/A</v>
      </c>
      <c r="BW130" t="e">
        <v>#N/A</v>
      </c>
      <c r="BZ130">
        <v>45901</v>
      </c>
      <c r="CA130">
        <v>1</v>
      </c>
      <c r="CB130" t="e">
        <v>#DIV/0!</v>
      </c>
      <c r="CD130" t="e">
        <v>#DIV/0!</v>
      </c>
      <c r="CE130" t="e">
        <v>#DIV/0!</v>
      </c>
      <c r="CH130" t="e">
        <v>#N/A</v>
      </c>
      <c r="CI130" t="e">
        <v>#N/A</v>
      </c>
      <c r="CL130" t="e">
        <v>#N/A</v>
      </c>
      <c r="CM130" t="e">
        <v>#N/A</v>
      </c>
      <c r="CP130" t="e">
        <v>#N/A</v>
      </c>
      <c r="CQ130" t="e">
        <v>#N/A</v>
      </c>
    </row>
    <row r="131" spans="1:95">
      <c r="A131" s="231">
        <v>46217</v>
      </c>
      <c r="B131" s="232">
        <v>1</v>
      </c>
      <c r="E131">
        <v>160</v>
      </c>
      <c r="F131">
        <v>126.60513528739001</v>
      </c>
      <c r="K131">
        <v>0.8390191883125</v>
      </c>
      <c r="L131">
        <v>311.28404669260698</v>
      </c>
      <c r="M131">
        <v>134.24307013000001</v>
      </c>
      <c r="N131">
        <v>514</v>
      </c>
      <c r="O131">
        <v>514</v>
      </c>
      <c r="P131">
        <v>155</v>
      </c>
      <c r="Q131">
        <v>0</v>
      </c>
      <c r="S131">
        <v>38</v>
      </c>
      <c r="T131" t="s">
        <v>123</v>
      </c>
      <c r="U131">
        <v>397</v>
      </c>
      <c r="V131">
        <v>15.895179000000001</v>
      </c>
      <c r="W131">
        <v>0.13590378045000001</v>
      </c>
      <c r="X131" t="s">
        <v>219</v>
      </c>
      <c r="Y131">
        <v>80</v>
      </c>
      <c r="Z131">
        <v>8.5743723999999997</v>
      </c>
      <c r="AA131">
        <v>5.1189003227999998E-2</v>
      </c>
      <c r="AB131" t="s">
        <v>129</v>
      </c>
      <c r="AC131">
        <v>30</v>
      </c>
      <c r="AD131">
        <v>93.550932000000003</v>
      </c>
      <c r="AE131">
        <v>1.01128557492</v>
      </c>
      <c r="AF131" t="s">
        <v>125</v>
      </c>
      <c r="AG131">
        <v>25</v>
      </c>
      <c r="AH131">
        <v>89.074400000000011</v>
      </c>
      <c r="AI131">
        <v>0.78474546400000011</v>
      </c>
      <c r="AJ131" t="s">
        <v>128</v>
      </c>
      <c r="AK131">
        <v>20</v>
      </c>
      <c r="AL131">
        <v>99.93</v>
      </c>
      <c r="AM131">
        <v>1.1881677000000002</v>
      </c>
      <c r="AP131" t="e">
        <v>#N/A</v>
      </c>
      <c r="AQ131" t="e">
        <v>#N/A</v>
      </c>
      <c r="AT131" t="e">
        <v>#N/A</v>
      </c>
      <c r="AU131" t="e">
        <v>#N/A</v>
      </c>
      <c r="AX131" t="e">
        <v>#N/A</v>
      </c>
      <c r="AY131" t="e">
        <v>#N/A</v>
      </c>
      <c r="BB131" t="e">
        <v>#N/A</v>
      </c>
      <c r="BC131" t="e">
        <v>#N/A</v>
      </c>
      <c r="BF131" t="e">
        <v>#N/A</v>
      </c>
      <c r="BG131" t="e">
        <v>#N/A</v>
      </c>
      <c r="BJ131" t="e">
        <v>#N/A</v>
      </c>
      <c r="BK131" t="e">
        <v>#N/A</v>
      </c>
      <c r="BN131" t="e">
        <v>#N/A</v>
      </c>
      <c r="BO131" t="e">
        <v>#N/A</v>
      </c>
      <c r="BR131" t="e">
        <v>#N/A</v>
      </c>
      <c r="BS131" t="e">
        <v>#N/A</v>
      </c>
      <c r="BV131" t="e">
        <v>#N/A</v>
      </c>
      <c r="BW131" t="e">
        <v>#N/A</v>
      </c>
      <c r="BZ131">
        <v>45904</v>
      </c>
      <c r="CA131">
        <v>3</v>
      </c>
      <c r="CB131" t="e">
        <v>#DIV/0!</v>
      </c>
      <c r="CD131" t="e">
        <v>#DIV/0!</v>
      </c>
      <c r="CE131" t="e">
        <v>#DIV/0!</v>
      </c>
      <c r="CH131" t="e">
        <v>#N/A</v>
      </c>
      <c r="CI131" t="e">
        <v>#N/A</v>
      </c>
      <c r="CL131" t="e">
        <v>#N/A</v>
      </c>
      <c r="CM131" t="e">
        <v>#N/A</v>
      </c>
      <c r="CP131" t="e">
        <v>#N/A</v>
      </c>
      <c r="CQ131" t="e">
        <v>#N/A</v>
      </c>
    </row>
    <row r="132" spans="1:95">
      <c r="A132" s="231">
        <v>46218</v>
      </c>
      <c r="B132" s="232">
        <v>1</v>
      </c>
      <c r="C132" t="e">
        <v>#VALUE!</v>
      </c>
      <c r="D132" t="s">
        <v>427</v>
      </c>
      <c r="E132">
        <v>160</v>
      </c>
      <c r="F132">
        <v>135.19885692881502</v>
      </c>
      <c r="G132">
        <v>0</v>
      </c>
      <c r="H132">
        <v>0</v>
      </c>
      <c r="I132" t="s">
        <v>427</v>
      </c>
      <c r="J132">
        <v>0</v>
      </c>
      <c r="K132">
        <v>0.96609007065625008</v>
      </c>
      <c r="L132">
        <v>200.87884494664155</v>
      </c>
      <c r="M132">
        <v>154.57441130500001</v>
      </c>
      <c r="N132">
        <v>796.5</v>
      </c>
      <c r="O132">
        <v>796.5</v>
      </c>
      <c r="P132">
        <v>125</v>
      </c>
      <c r="Q132">
        <v>0</v>
      </c>
      <c r="S132">
        <v>84.5</v>
      </c>
      <c r="T132" t="s">
        <v>123</v>
      </c>
      <c r="U132">
        <v>756</v>
      </c>
      <c r="V132">
        <v>15.895179000000001</v>
      </c>
      <c r="W132">
        <v>0.13590378045000001</v>
      </c>
      <c r="X132" t="s">
        <v>219</v>
      </c>
      <c r="Y132">
        <v>80</v>
      </c>
      <c r="Z132">
        <v>8.5743723999999997</v>
      </c>
      <c r="AA132">
        <v>5.1189003227999998E-2</v>
      </c>
      <c r="AB132" t="s">
        <v>129</v>
      </c>
      <c r="AC132">
        <v>20</v>
      </c>
      <c r="AD132">
        <v>93.550932000000003</v>
      </c>
      <c r="AE132">
        <v>1.01128557492</v>
      </c>
      <c r="AF132" t="s">
        <v>125</v>
      </c>
      <c r="AG132">
        <v>25</v>
      </c>
      <c r="AH132">
        <v>89.074400000000011</v>
      </c>
      <c r="AI132">
        <v>0.78474546400000011</v>
      </c>
      <c r="AL132" t="e">
        <v>#N/A</v>
      </c>
      <c r="AM132" t="e">
        <v>#N/A</v>
      </c>
      <c r="AP132" t="e">
        <v>#N/A</v>
      </c>
      <c r="AQ132" t="e">
        <v>#N/A</v>
      </c>
      <c r="AT132" t="e">
        <v>#N/A</v>
      </c>
      <c r="AU132" t="e">
        <v>#N/A</v>
      </c>
      <c r="AX132" t="e">
        <v>#N/A</v>
      </c>
      <c r="AY132" t="e">
        <v>#N/A</v>
      </c>
      <c r="BB132" t="e">
        <v>#N/A</v>
      </c>
      <c r="BC132" t="e">
        <v>#N/A</v>
      </c>
      <c r="BF132" t="e">
        <v>#N/A</v>
      </c>
      <c r="BG132" t="e">
        <v>#N/A</v>
      </c>
      <c r="BJ132" t="e">
        <v>#N/A</v>
      </c>
      <c r="BK132" t="e">
        <v>#N/A</v>
      </c>
      <c r="BN132" t="e">
        <v>#N/A</v>
      </c>
      <c r="BO132" t="e">
        <v>#N/A</v>
      </c>
      <c r="BR132" t="e">
        <v>#N/A</v>
      </c>
      <c r="BS132" t="e">
        <v>#N/A</v>
      </c>
      <c r="BV132" t="e">
        <v>#N/A</v>
      </c>
      <c r="BW132" t="e">
        <v>#N/A</v>
      </c>
      <c r="BZ132">
        <v>45900</v>
      </c>
      <c r="CA132">
        <v>-2</v>
      </c>
      <c r="CB132" t="e">
        <v>#DIV/0!</v>
      </c>
      <c r="CD132" t="e">
        <v>#DIV/0!</v>
      </c>
      <c r="CE132" t="e">
        <v>#DIV/0!</v>
      </c>
      <c r="CH132" t="e">
        <v>#N/A</v>
      </c>
      <c r="CI132" t="e">
        <v>#N/A</v>
      </c>
      <c r="CL132" t="e">
        <v>#N/A</v>
      </c>
      <c r="CM132" t="e">
        <v>#N/A</v>
      </c>
      <c r="CP132" t="e">
        <v>#N/A</v>
      </c>
      <c r="CQ132" t="e">
        <v>#N/A</v>
      </c>
    </row>
    <row r="133" spans="1:95">
      <c r="A133" s="231">
        <v>46219</v>
      </c>
      <c r="B133" s="232">
        <v>1</v>
      </c>
      <c r="C133" t="e">
        <v>#VALUE!</v>
      </c>
      <c r="D133" t="s">
        <v>427</v>
      </c>
      <c r="E133">
        <v>160</v>
      </c>
      <c r="F133">
        <v>127.29005626783</v>
      </c>
      <c r="G133">
        <v>0</v>
      </c>
      <c r="H133">
        <v>0</v>
      </c>
      <c r="I133" t="s">
        <v>427</v>
      </c>
      <c r="J133">
        <v>0</v>
      </c>
      <c r="K133">
        <v>0.86518984156250001</v>
      </c>
      <c r="L133">
        <v>273.97260273972603</v>
      </c>
      <c r="M133">
        <v>138.43037465</v>
      </c>
      <c r="N133">
        <v>584</v>
      </c>
      <c r="O133">
        <v>584</v>
      </c>
      <c r="P133">
        <v>125</v>
      </c>
      <c r="Q133">
        <v>0</v>
      </c>
      <c r="S133">
        <v>64</v>
      </c>
      <c r="T133" t="s">
        <v>123</v>
      </c>
      <c r="U133">
        <v>523</v>
      </c>
      <c r="V133">
        <v>15.895179000000001</v>
      </c>
      <c r="W133">
        <v>0.13590378045000001</v>
      </c>
      <c r="X133" t="s">
        <v>219</v>
      </c>
      <c r="Y133">
        <v>60</v>
      </c>
      <c r="Z133">
        <v>8.5743723999999997</v>
      </c>
      <c r="AA133">
        <v>5.1189003227999998E-2</v>
      </c>
      <c r="AB133" t="s">
        <v>129</v>
      </c>
      <c r="AC133">
        <v>30</v>
      </c>
      <c r="AD133">
        <v>93.550932000000003</v>
      </c>
      <c r="AE133">
        <v>1.01128557492</v>
      </c>
      <c r="AF133" t="s">
        <v>125</v>
      </c>
      <c r="AG133">
        <v>25</v>
      </c>
      <c r="AH133">
        <v>89.074400000000011</v>
      </c>
      <c r="AI133">
        <v>0.78474546400000011</v>
      </c>
      <c r="AJ133" t="s">
        <v>128</v>
      </c>
      <c r="AK133">
        <v>10</v>
      </c>
      <c r="AL133">
        <v>99.93</v>
      </c>
      <c r="AM133">
        <v>1.1881677000000002</v>
      </c>
      <c r="AP133" t="e">
        <v>#N/A</v>
      </c>
      <c r="AQ133" t="e">
        <v>#N/A</v>
      </c>
      <c r="AT133" t="e">
        <v>#N/A</v>
      </c>
      <c r="AU133" t="e">
        <v>#N/A</v>
      </c>
      <c r="AX133" t="e">
        <v>#N/A</v>
      </c>
      <c r="AY133" t="e">
        <v>#N/A</v>
      </c>
      <c r="BB133" t="e">
        <v>#N/A</v>
      </c>
      <c r="BC133" t="e">
        <v>#N/A</v>
      </c>
      <c r="BF133" t="e">
        <v>#N/A</v>
      </c>
      <c r="BG133" t="e">
        <v>#N/A</v>
      </c>
      <c r="BJ133" t="e">
        <v>#N/A</v>
      </c>
      <c r="BK133" t="e">
        <v>#N/A</v>
      </c>
      <c r="BN133" t="e">
        <v>#N/A</v>
      </c>
      <c r="BO133" t="e">
        <v>#N/A</v>
      </c>
      <c r="BR133" t="e">
        <v>#N/A</v>
      </c>
      <c r="BS133" t="e">
        <v>#N/A</v>
      </c>
      <c r="BV133" t="e">
        <v>#N/A</v>
      </c>
      <c r="BW133" t="e">
        <v>#N/A</v>
      </c>
      <c r="BZ133">
        <v>45901</v>
      </c>
      <c r="CA133">
        <v>1</v>
      </c>
      <c r="CB133" t="e">
        <v>#DIV/0!</v>
      </c>
      <c r="CD133" t="e">
        <v>#DIV/0!</v>
      </c>
      <c r="CE133" t="e">
        <v>#DIV/0!</v>
      </c>
      <c r="CH133" t="e">
        <v>#N/A</v>
      </c>
      <c r="CI133" t="e">
        <v>#N/A</v>
      </c>
      <c r="CL133" t="e">
        <v>#N/A</v>
      </c>
      <c r="CM133" t="e">
        <v>#N/A</v>
      </c>
      <c r="CP133" t="e">
        <v>#N/A</v>
      </c>
      <c r="CQ133" t="e">
        <v>#N/A</v>
      </c>
    </row>
    <row r="134" spans="1:95">
      <c r="A134" s="231">
        <v>46220</v>
      </c>
      <c r="B134" s="232">
        <v>1</v>
      </c>
      <c r="E134">
        <v>160</v>
      </c>
      <c r="F134">
        <v>133.14832432774</v>
      </c>
      <c r="K134">
        <v>0.93564574562500002</v>
      </c>
      <c r="L134">
        <v>223.15202231520223</v>
      </c>
      <c r="M134">
        <v>149.7033193</v>
      </c>
      <c r="N134">
        <v>717</v>
      </c>
      <c r="O134">
        <v>717</v>
      </c>
      <c r="P134">
        <v>135</v>
      </c>
      <c r="Q134">
        <v>0</v>
      </c>
      <c r="S134">
        <v>28</v>
      </c>
      <c r="T134" t="s">
        <v>123</v>
      </c>
      <c r="U134">
        <v>610</v>
      </c>
      <c r="V134">
        <v>15.895179000000001</v>
      </c>
      <c r="W134">
        <v>0.13590378045000001</v>
      </c>
      <c r="X134" t="s">
        <v>219</v>
      </c>
      <c r="Y134">
        <v>80</v>
      </c>
      <c r="Z134">
        <v>8.5743723999999997</v>
      </c>
      <c r="AA134">
        <v>5.1189003227999998E-2</v>
      </c>
      <c r="AB134" t="s">
        <v>129</v>
      </c>
      <c r="AC134">
        <v>30</v>
      </c>
      <c r="AD134">
        <v>93.550932000000003</v>
      </c>
      <c r="AE134">
        <v>1.01128557492</v>
      </c>
      <c r="AF134" t="s">
        <v>125</v>
      </c>
      <c r="AG134">
        <v>25</v>
      </c>
      <c r="AH134">
        <v>89.074400000000011</v>
      </c>
      <c r="AI134">
        <v>0.78474546400000011</v>
      </c>
      <c r="AL134" t="e">
        <v>#N/A</v>
      </c>
      <c r="AM134" t="e">
        <v>#N/A</v>
      </c>
      <c r="AP134" t="e">
        <v>#N/A</v>
      </c>
      <c r="AQ134" t="e">
        <v>#N/A</v>
      </c>
      <c r="AT134" t="e">
        <v>#N/A</v>
      </c>
      <c r="AU134" t="e">
        <v>#N/A</v>
      </c>
      <c r="AX134" t="e">
        <v>#N/A</v>
      </c>
      <c r="AY134" t="e">
        <v>#N/A</v>
      </c>
      <c r="BB134" t="e">
        <v>#N/A</v>
      </c>
      <c r="BC134" t="e">
        <v>#N/A</v>
      </c>
      <c r="BF134" t="e">
        <v>#N/A</v>
      </c>
      <c r="BG134" t="e">
        <v>#N/A</v>
      </c>
      <c r="BJ134" t="e">
        <v>#N/A</v>
      </c>
      <c r="BK134" t="e">
        <v>#N/A</v>
      </c>
      <c r="BN134" t="e">
        <v>#N/A</v>
      </c>
      <c r="BO134" t="e">
        <v>#N/A</v>
      </c>
      <c r="BR134" t="e">
        <v>#N/A</v>
      </c>
      <c r="BS134" t="e">
        <v>#N/A</v>
      </c>
      <c r="BV134" t="e">
        <v>#N/A</v>
      </c>
      <c r="BW134" t="e">
        <v>#N/A</v>
      </c>
      <c r="BZ134">
        <v>45904</v>
      </c>
      <c r="CA134">
        <v>3</v>
      </c>
      <c r="CB134" t="e">
        <v>#DIV/0!</v>
      </c>
      <c r="CD134" t="e">
        <v>#DIV/0!</v>
      </c>
      <c r="CE134" t="e">
        <v>#DIV/0!</v>
      </c>
      <c r="CH134" t="e">
        <v>#N/A</v>
      </c>
      <c r="CI134" t="e">
        <v>#N/A</v>
      </c>
      <c r="CL134" t="e">
        <v>#N/A</v>
      </c>
      <c r="CM134" t="e">
        <v>#N/A</v>
      </c>
      <c r="CP134" t="e">
        <v>#N/A</v>
      </c>
      <c r="CQ134" t="e">
        <v>#N/A</v>
      </c>
    </row>
    <row r="135" spans="1:95">
      <c r="A135" s="231">
        <v>46223</v>
      </c>
      <c r="B135" s="232">
        <v>3</v>
      </c>
      <c r="C135" t="e">
        <v>#VALUE!</v>
      </c>
      <c r="D135" t="s">
        <v>427</v>
      </c>
      <c r="E135">
        <v>160</v>
      </c>
      <c r="F135">
        <v>133.54981846838501</v>
      </c>
      <c r="G135">
        <v>0</v>
      </c>
      <c r="H135">
        <v>0</v>
      </c>
      <c r="I135" t="s">
        <v>427</v>
      </c>
      <c r="J135">
        <v>0</v>
      </c>
      <c r="K135">
        <v>0.88978441624375004</v>
      </c>
      <c r="L135">
        <v>283.13572818970096</v>
      </c>
      <c r="M135">
        <v>142.36550659900001</v>
      </c>
      <c r="N135">
        <v>565.09999999999991</v>
      </c>
      <c r="O135">
        <v>565.09999999999991</v>
      </c>
      <c r="P135">
        <v>154.99999999999994</v>
      </c>
      <c r="Q135">
        <v>0</v>
      </c>
      <c r="S135">
        <v>56.6</v>
      </c>
      <c r="T135" t="s">
        <v>123</v>
      </c>
      <c r="U135">
        <v>466.7</v>
      </c>
      <c r="V135">
        <v>15.895179000000001</v>
      </c>
      <c r="W135">
        <v>0.13590378045000001</v>
      </c>
      <c r="X135" t="s">
        <v>219</v>
      </c>
      <c r="Y135">
        <v>80</v>
      </c>
      <c r="Z135">
        <v>8.5743723999999997</v>
      </c>
      <c r="AA135">
        <v>5.1189003227999998E-2</v>
      </c>
      <c r="AB135" t="s">
        <v>129</v>
      </c>
      <c r="AC135">
        <v>30</v>
      </c>
      <c r="AD135">
        <v>93.550932000000003</v>
      </c>
      <c r="AE135">
        <v>1.01128557492</v>
      </c>
      <c r="AF135" t="s">
        <v>125</v>
      </c>
      <c r="AG135">
        <v>25</v>
      </c>
      <c r="AH135">
        <v>89.074400000000011</v>
      </c>
      <c r="AI135">
        <v>0.78474546400000011</v>
      </c>
      <c r="AJ135" t="s">
        <v>128</v>
      </c>
      <c r="AK135">
        <v>20</v>
      </c>
      <c r="AL135">
        <v>99.93</v>
      </c>
      <c r="AM135">
        <v>1.1881677000000002</v>
      </c>
      <c r="AP135" t="e">
        <v>#N/A</v>
      </c>
      <c r="AQ135" t="e">
        <v>#N/A</v>
      </c>
      <c r="AT135" t="e">
        <v>#N/A</v>
      </c>
      <c r="AU135" t="e">
        <v>#N/A</v>
      </c>
      <c r="AX135" t="e">
        <v>#N/A</v>
      </c>
      <c r="AY135" t="e">
        <v>#N/A</v>
      </c>
      <c r="BB135" t="e">
        <v>#N/A</v>
      </c>
      <c r="BC135" t="e">
        <v>#N/A</v>
      </c>
      <c r="BF135" t="e">
        <v>#N/A</v>
      </c>
      <c r="BG135" t="e">
        <v>#N/A</v>
      </c>
      <c r="BJ135" t="e">
        <v>#N/A</v>
      </c>
      <c r="BK135" t="e">
        <v>#N/A</v>
      </c>
      <c r="BN135" t="e">
        <v>#N/A</v>
      </c>
      <c r="BO135" t="e">
        <v>#N/A</v>
      </c>
      <c r="BR135" t="e">
        <v>#N/A</v>
      </c>
      <c r="BS135" t="e">
        <v>#N/A</v>
      </c>
      <c r="BV135" t="e">
        <v>#N/A</v>
      </c>
      <c r="BW135" t="e">
        <v>#N/A</v>
      </c>
      <c r="BZ135">
        <v>45900</v>
      </c>
      <c r="CA135">
        <v>0</v>
      </c>
      <c r="CB135" t="e">
        <v>#DIV/0!</v>
      </c>
      <c r="CD135" t="e">
        <v>#DIV/0!</v>
      </c>
      <c r="CE135" t="e">
        <v>#DIV/0!</v>
      </c>
      <c r="CH135" t="e">
        <v>#N/A</v>
      </c>
      <c r="CI135" t="e">
        <v>#N/A</v>
      </c>
      <c r="CL135" t="e">
        <v>#N/A</v>
      </c>
      <c r="CM135" t="e">
        <v>#N/A</v>
      </c>
      <c r="CP135" t="e">
        <v>#N/A</v>
      </c>
      <c r="CQ135" t="e">
        <v>#N/A</v>
      </c>
    </row>
    <row r="136" spans="1:95">
      <c r="A136" s="231">
        <v>46224</v>
      </c>
      <c r="B136" s="232">
        <v>1</v>
      </c>
      <c r="C136" t="e">
        <v>#VALUE!</v>
      </c>
      <c r="D136" t="s">
        <v>427</v>
      </c>
      <c r="E136">
        <v>160</v>
      </c>
      <c r="F136">
        <v>131.82826865739801</v>
      </c>
      <c r="G136">
        <v>0</v>
      </c>
      <c r="H136">
        <v>0</v>
      </c>
      <c r="I136" t="s">
        <v>427</v>
      </c>
      <c r="J136">
        <v>0</v>
      </c>
      <c r="K136">
        <v>0.89112935181249997</v>
      </c>
      <c r="L136">
        <v>312.25604996096797</v>
      </c>
      <c r="M136">
        <v>142.58069628999999</v>
      </c>
      <c r="N136">
        <v>512.40000000000009</v>
      </c>
      <c r="O136">
        <v>512.40000000000009</v>
      </c>
      <c r="P136">
        <v>185.00000000000006</v>
      </c>
      <c r="Q136">
        <v>0</v>
      </c>
      <c r="S136">
        <v>11.2</v>
      </c>
      <c r="T136" t="s">
        <v>123</v>
      </c>
      <c r="U136">
        <v>338.6</v>
      </c>
      <c r="V136">
        <v>15.895179000000001</v>
      </c>
      <c r="W136">
        <v>0.13590378045000001</v>
      </c>
      <c r="X136" t="s">
        <v>405</v>
      </c>
      <c r="Y136">
        <v>14</v>
      </c>
      <c r="Z136">
        <v>7.136849999999999</v>
      </c>
      <c r="AA136">
        <v>0.12353887349999998</v>
      </c>
      <c r="AB136" t="s">
        <v>125</v>
      </c>
      <c r="AC136">
        <v>50</v>
      </c>
      <c r="AD136">
        <v>89.074400000000011</v>
      </c>
      <c r="AE136">
        <v>0.78474546400000011</v>
      </c>
      <c r="AF136" t="s">
        <v>219</v>
      </c>
      <c r="AG136">
        <v>81</v>
      </c>
      <c r="AH136">
        <v>8.5743723999999997</v>
      </c>
      <c r="AI136">
        <v>5.1189003227999998E-2</v>
      </c>
      <c r="AJ136" t="s">
        <v>129</v>
      </c>
      <c r="AK136">
        <v>30</v>
      </c>
      <c r="AL136">
        <v>93.550932000000003</v>
      </c>
      <c r="AM136">
        <v>1.01128557492</v>
      </c>
      <c r="AN136" t="s">
        <v>128</v>
      </c>
      <c r="AO136">
        <v>10</v>
      </c>
      <c r="AP136">
        <v>99.93</v>
      </c>
      <c r="AQ136">
        <v>1.1881677000000002</v>
      </c>
      <c r="AT136" t="e">
        <v>#N/A</v>
      </c>
      <c r="AU136" t="e">
        <v>#N/A</v>
      </c>
      <c r="AX136" t="e">
        <v>#N/A</v>
      </c>
      <c r="AY136" t="e">
        <v>#N/A</v>
      </c>
      <c r="BB136" t="e">
        <v>#N/A</v>
      </c>
      <c r="BC136" t="e">
        <v>#N/A</v>
      </c>
      <c r="BF136" t="e">
        <v>#N/A</v>
      </c>
      <c r="BG136" t="e">
        <v>#N/A</v>
      </c>
      <c r="BJ136" t="e">
        <v>#N/A</v>
      </c>
      <c r="BK136" t="e">
        <v>#N/A</v>
      </c>
      <c r="BN136" t="e">
        <v>#N/A</v>
      </c>
      <c r="BO136" t="e">
        <v>#N/A</v>
      </c>
      <c r="BR136" t="e">
        <v>#N/A</v>
      </c>
      <c r="BS136" t="e">
        <v>#N/A</v>
      </c>
      <c r="BV136" t="e">
        <v>#N/A</v>
      </c>
      <c r="BW136" t="e">
        <v>#N/A</v>
      </c>
      <c r="BZ136">
        <v>45901</v>
      </c>
      <c r="CA136">
        <v>1</v>
      </c>
      <c r="CB136" t="e">
        <v>#DIV/0!</v>
      </c>
      <c r="CD136" t="e">
        <v>#DIV/0!</v>
      </c>
      <c r="CE136" t="e">
        <v>#DIV/0!</v>
      </c>
      <c r="CH136" t="e">
        <v>#N/A</v>
      </c>
      <c r="CI136" t="e">
        <v>#N/A</v>
      </c>
      <c r="CL136" t="e">
        <v>#N/A</v>
      </c>
      <c r="CM136" t="e">
        <v>#N/A</v>
      </c>
      <c r="CP136" t="e">
        <v>#N/A</v>
      </c>
      <c r="CQ136" t="e">
        <v>#N/A</v>
      </c>
    </row>
    <row r="137" spans="1:95">
      <c r="A137" s="231">
        <v>46225</v>
      </c>
      <c r="B137" s="232">
        <v>1</v>
      </c>
      <c r="C137" t="e">
        <v>#VALUE!</v>
      </c>
      <c r="D137" t="s">
        <v>427</v>
      </c>
      <c r="E137">
        <v>160</v>
      </c>
      <c r="F137">
        <v>117.81684146119001</v>
      </c>
      <c r="G137">
        <v>0</v>
      </c>
      <c r="H137">
        <v>0</v>
      </c>
      <c r="I137" t="s">
        <v>427</v>
      </c>
      <c r="J137">
        <v>0</v>
      </c>
      <c r="K137">
        <v>0.90231493374374983</v>
      </c>
      <c r="L137">
        <v>266.62222962839536</v>
      </c>
      <c r="M137">
        <v>144.37038939899998</v>
      </c>
      <c r="N137">
        <v>600.09999999999991</v>
      </c>
      <c r="O137">
        <v>600.09999999999991</v>
      </c>
      <c r="P137">
        <v>246.7999999999999</v>
      </c>
      <c r="Q137">
        <v>0</v>
      </c>
      <c r="S137">
        <v>27.9</v>
      </c>
      <c r="T137" t="s">
        <v>123</v>
      </c>
      <c r="U137">
        <v>381.2</v>
      </c>
      <c r="V137">
        <v>15.895179000000001</v>
      </c>
      <c r="W137">
        <v>0.13590378045000001</v>
      </c>
      <c r="X137" t="s">
        <v>397</v>
      </c>
      <c r="Y137">
        <v>31</v>
      </c>
      <c r="Z137">
        <v>8.4565950000000001</v>
      </c>
      <c r="AA137">
        <v>5.0655004050000001E-2</v>
      </c>
      <c r="AB137" t="s">
        <v>374</v>
      </c>
      <c r="AC137">
        <v>86</v>
      </c>
      <c r="AD137">
        <v>16.575190499999998</v>
      </c>
      <c r="AE137">
        <v>0.11014214087249997</v>
      </c>
      <c r="AF137" t="s">
        <v>378</v>
      </c>
      <c r="AG137">
        <v>6</v>
      </c>
      <c r="AH137">
        <v>40.994712</v>
      </c>
      <c r="AI137">
        <v>0.27671430600000002</v>
      </c>
      <c r="AJ137" t="s">
        <v>191</v>
      </c>
      <c r="AK137">
        <v>8</v>
      </c>
      <c r="AL137">
        <v>21.974892000000001</v>
      </c>
      <c r="AM137">
        <v>0.17426089355999999</v>
      </c>
      <c r="AN137" t="s">
        <v>404</v>
      </c>
      <c r="AO137">
        <v>20</v>
      </c>
      <c r="AP137">
        <v>41.703090000000003</v>
      </c>
      <c r="AQ137">
        <v>0.40952434380000008</v>
      </c>
      <c r="AR137" t="s">
        <v>376</v>
      </c>
      <c r="AS137">
        <v>38</v>
      </c>
      <c r="AT137">
        <v>17.803719999999998</v>
      </c>
      <c r="AU137">
        <v>0.15026339679999998</v>
      </c>
      <c r="AV137" t="s">
        <v>255</v>
      </c>
      <c r="AW137">
        <v>26</v>
      </c>
      <c r="AX137">
        <v>86.130134999999996</v>
      </c>
      <c r="AY137">
        <v>0.61755306794999998</v>
      </c>
      <c r="AZ137" t="s">
        <v>183</v>
      </c>
      <c r="BA137">
        <v>6</v>
      </c>
      <c r="BB137">
        <v>99.53</v>
      </c>
      <c r="BC137">
        <v>0.81614599999999993</v>
      </c>
      <c r="BD137" t="s">
        <v>395</v>
      </c>
      <c r="BE137">
        <v>6.8</v>
      </c>
      <c r="BF137">
        <v>82.376849000000007</v>
      </c>
      <c r="BG137">
        <v>0.55192488829999997</v>
      </c>
      <c r="BH137" t="s">
        <v>400</v>
      </c>
      <c r="BI137">
        <v>4</v>
      </c>
      <c r="BJ137">
        <v>76.613680000000002</v>
      </c>
      <c r="BK137">
        <v>0.48113391040000003</v>
      </c>
      <c r="BL137" t="s">
        <v>399</v>
      </c>
      <c r="BM137">
        <v>5</v>
      </c>
      <c r="BN137">
        <v>99.76</v>
      </c>
      <c r="BO137">
        <v>0.658416</v>
      </c>
      <c r="BP137" t="s">
        <v>128</v>
      </c>
      <c r="BQ137">
        <v>10</v>
      </c>
      <c r="BR137">
        <v>99.93</v>
      </c>
      <c r="BS137">
        <v>1.1881677000000002</v>
      </c>
      <c r="BV137" t="e">
        <v>#N/A</v>
      </c>
      <c r="BW137" t="e">
        <v>#N/A</v>
      </c>
      <c r="BZ137">
        <v>45902</v>
      </c>
      <c r="CA137">
        <v>1</v>
      </c>
      <c r="CB137" t="e">
        <v>#DIV/0!</v>
      </c>
      <c r="CD137" t="e">
        <v>#DIV/0!</v>
      </c>
      <c r="CE137" t="e">
        <v>#DIV/0!</v>
      </c>
      <c r="CH137" t="e">
        <v>#N/A</v>
      </c>
      <c r="CI137" t="e">
        <v>#N/A</v>
      </c>
      <c r="CL137" t="e">
        <v>#N/A</v>
      </c>
      <c r="CM137" t="e">
        <v>#N/A</v>
      </c>
      <c r="CP137" t="e">
        <v>#N/A</v>
      </c>
      <c r="CQ137" t="e">
        <v>#N/A</v>
      </c>
    </row>
    <row r="138" spans="1:95">
      <c r="A138" s="231">
        <v>46226</v>
      </c>
      <c r="B138" s="232">
        <v>1</v>
      </c>
      <c r="C138" t="e">
        <v>#VALUE!</v>
      </c>
      <c r="D138" t="s">
        <v>427</v>
      </c>
      <c r="E138">
        <v>160</v>
      </c>
      <c r="F138">
        <v>121.89846093351501</v>
      </c>
      <c r="G138">
        <v>0</v>
      </c>
      <c r="H138">
        <v>0</v>
      </c>
      <c r="I138" t="s">
        <v>427</v>
      </c>
      <c r="J138">
        <v>0</v>
      </c>
      <c r="K138">
        <v>0.90262485308125007</v>
      </c>
      <c r="L138">
        <v>427.00827328529488</v>
      </c>
      <c r="M138">
        <v>144.41997649300001</v>
      </c>
      <c r="N138">
        <v>374.70000000000005</v>
      </c>
      <c r="O138">
        <v>374.70000000000005</v>
      </c>
      <c r="P138">
        <v>118</v>
      </c>
      <c r="Q138">
        <v>0</v>
      </c>
      <c r="S138">
        <v>23.9</v>
      </c>
      <c r="T138" t="s">
        <v>123</v>
      </c>
      <c r="U138">
        <v>280.60000000000002</v>
      </c>
      <c r="V138">
        <v>15.895179000000001</v>
      </c>
      <c r="W138">
        <v>0.13590378045000001</v>
      </c>
      <c r="X138" t="s">
        <v>411</v>
      </c>
      <c r="Y138">
        <v>16</v>
      </c>
      <c r="Z138">
        <v>80.050139999999999</v>
      </c>
      <c r="AA138">
        <v>0.48670485120000001</v>
      </c>
      <c r="AB138" t="s">
        <v>255</v>
      </c>
      <c r="AC138">
        <v>32</v>
      </c>
      <c r="AD138">
        <v>86.130134999999996</v>
      </c>
      <c r="AE138">
        <v>0.61755306794999998</v>
      </c>
      <c r="AF138" t="s">
        <v>125</v>
      </c>
      <c r="AG138">
        <v>50</v>
      </c>
      <c r="AH138">
        <v>89.074400000000011</v>
      </c>
      <c r="AI138">
        <v>0.78474546400000011</v>
      </c>
      <c r="AJ138" t="s">
        <v>129</v>
      </c>
      <c r="AK138">
        <v>20</v>
      </c>
      <c r="AL138">
        <v>93.550932000000003</v>
      </c>
      <c r="AM138">
        <v>1.01128557492</v>
      </c>
      <c r="AP138" t="e">
        <v>#N/A</v>
      </c>
      <c r="AQ138" t="e">
        <v>#N/A</v>
      </c>
      <c r="AT138" t="e">
        <v>#N/A</v>
      </c>
      <c r="AU138" t="e">
        <v>#N/A</v>
      </c>
      <c r="AX138" t="e">
        <v>#N/A</v>
      </c>
      <c r="AY138" t="e">
        <v>#N/A</v>
      </c>
      <c r="BB138" t="e">
        <v>#N/A</v>
      </c>
      <c r="BC138" t="e">
        <v>#N/A</v>
      </c>
      <c r="BF138" t="e">
        <v>#N/A</v>
      </c>
      <c r="BG138" t="e">
        <v>#N/A</v>
      </c>
      <c r="BJ138" t="e">
        <v>#N/A</v>
      </c>
      <c r="BK138" t="e">
        <v>#N/A</v>
      </c>
      <c r="BN138" t="e">
        <v>#N/A</v>
      </c>
      <c r="BO138" t="e">
        <v>#N/A</v>
      </c>
      <c r="BR138" t="e">
        <v>#N/A</v>
      </c>
      <c r="BS138" t="e">
        <v>#N/A</v>
      </c>
      <c r="BV138" t="e">
        <v>#N/A</v>
      </c>
      <c r="BW138" t="e">
        <v>#N/A</v>
      </c>
      <c r="BZ138">
        <v>45903</v>
      </c>
      <c r="CA138">
        <v>1</v>
      </c>
      <c r="CB138" t="e">
        <v>#DIV/0!</v>
      </c>
      <c r="CD138" t="e">
        <v>#DIV/0!</v>
      </c>
      <c r="CE138" t="e">
        <v>#DIV/0!</v>
      </c>
      <c r="CH138" t="e">
        <v>#N/A</v>
      </c>
      <c r="CI138" t="e">
        <v>#N/A</v>
      </c>
      <c r="CL138" t="e">
        <v>#N/A</v>
      </c>
      <c r="CM138" t="e">
        <v>#N/A</v>
      </c>
      <c r="CP138" t="e">
        <v>#N/A</v>
      </c>
      <c r="CQ138" t="e">
        <v>#N/A</v>
      </c>
    </row>
    <row r="139" spans="1:95">
      <c r="A139" s="231">
        <v>46227</v>
      </c>
      <c r="B139" s="232">
        <v>1</v>
      </c>
      <c r="C139" t="e">
        <v>#VALUE!</v>
      </c>
      <c r="D139" t="s">
        <v>427</v>
      </c>
      <c r="E139">
        <v>160</v>
      </c>
      <c r="F139">
        <v>142.34609767787001</v>
      </c>
      <c r="G139">
        <v>0</v>
      </c>
      <c r="H139">
        <v>0</v>
      </c>
      <c r="I139" t="s">
        <v>427</v>
      </c>
      <c r="J139">
        <v>0</v>
      </c>
      <c r="K139">
        <v>0.93691559421249992</v>
      </c>
      <c r="L139">
        <v>347.37299174989147</v>
      </c>
      <c r="M139">
        <v>149.90649507399999</v>
      </c>
      <c r="N139">
        <v>460.59999999999997</v>
      </c>
      <c r="O139">
        <v>460.59999999999997</v>
      </c>
      <c r="P139">
        <v>100</v>
      </c>
      <c r="Q139">
        <v>0</v>
      </c>
      <c r="S139">
        <v>34.6</v>
      </c>
      <c r="T139" t="s">
        <v>123</v>
      </c>
      <c r="U139">
        <v>395.2</v>
      </c>
      <c r="V139">
        <v>15.895179000000001</v>
      </c>
      <c r="W139">
        <v>0.13590378045000001</v>
      </c>
      <c r="X139" t="s">
        <v>125</v>
      </c>
      <c r="Y139">
        <v>50</v>
      </c>
      <c r="Z139">
        <v>89.074400000000011</v>
      </c>
      <c r="AA139">
        <v>0.78474546400000011</v>
      </c>
      <c r="AB139" t="s">
        <v>129</v>
      </c>
      <c r="AC139">
        <v>30</v>
      </c>
      <c r="AD139">
        <v>93.550932000000003</v>
      </c>
      <c r="AE139">
        <v>1.01128557492</v>
      </c>
      <c r="AF139" t="s">
        <v>128</v>
      </c>
      <c r="AG139">
        <v>20</v>
      </c>
      <c r="AH139">
        <v>99.93</v>
      </c>
      <c r="AI139">
        <v>1.1881677000000002</v>
      </c>
      <c r="AL139" t="e">
        <v>#N/A</v>
      </c>
      <c r="AM139" t="e">
        <v>#N/A</v>
      </c>
      <c r="AP139" t="e">
        <v>#N/A</v>
      </c>
      <c r="AQ139" t="e">
        <v>#N/A</v>
      </c>
      <c r="AT139" t="e">
        <v>#N/A</v>
      </c>
      <c r="AU139" t="e">
        <v>#N/A</v>
      </c>
      <c r="AX139" t="e">
        <v>#N/A</v>
      </c>
      <c r="AY139" t="e">
        <v>#N/A</v>
      </c>
      <c r="BB139" t="e">
        <v>#N/A</v>
      </c>
      <c r="BC139" t="e">
        <v>#N/A</v>
      </c>
      <c r="BF139" t="e">
        <v>#N/A</v>
      </c>
      <c r="BG139" t="e">
        <v>#N/A</v>
      </c>
      <c r="BJ139" t="e">
        <v>#N/A</v>
      </c>
      <c r="BK139" t="e">
        <v>#N/A</v>
      </c>
      <c r="BN139" t="e">
        <v>#N/A</v>
      </c>
      <c r="BO139" t="e">
        <v>#N/A</v>
      </c>
      <c r="BR139" t="e">
        <v>#N/A</v>
      </c>
      <c r="BS139" t="e">
        <v>#N/A</v>
      </c>
      <c r="BV139" t="e">
        <v>#N/A</v>
      </c>
      <c r="BW139" t="e">
        <v>#N/A</v>
      </c>
      <c r="BZ139">
        <v>45904</v>
      </c>
      <c r="CA139">
        <v>1</v>
      </c>
      <c r="CB139" t="e">
        <v>#DIV/0!</v>
      </c>
      <c r="CD139" t="e">
        <v>#DIV/0!</v>
      </c>
      <c r="CE139" t="e">
        <v>#DIV/0!</v>
      </c>
      <c r="CH139" t="e">
        <v>#N/A</v>
      </c>
      <c r="CI139" t="e">
        <v>#N/A</v>
      </c>
      <c r="CL139" t="e">
        <v>#N/A</v>
      </c>
      <c r="CM139" t="e">
        <v>#N/A</v>
      </c>
      <c r="CP139" t="e">
        <v>#N/A</v>
      </c>
      <c r="CQ139" t="e">
        <v>#N/A</v>
      </c>
    </row>
    <row r="140" spans="1:95">
      <c r="A140" s="231">
        <v>46230</v>
      </c>
      <c r="B140" s="232">
        <v>3</v>
      </c>
      <c r="E140">
        <v>160</v>
      </c>
      <c r="F140">
        <v>130.62746362701503</v>
      </c>
      <c r="K140">
        <v>0.89213411370624995</v>
      </c>
      <c r="L140">
        <v>281.34341480569714</v>
      </c>
      <c r="M140">
        <v>142.741458193</v>
      </c>
      <c r="N140">
        <v>568.70000000000005</v>
      </c>
      <c r="O140">
        <v>568.70000000000005</v>
      </c>
      <c r="P140">
        <v>82</v>
      </c>
      <c r="Q140">
        <v>0</v>
      </c>
      <c r="S140">
        <v>96</v>
      </c>
      <c r="T140" t="s">
        <v>123</v>
      </c>
      <c r="U140">
        <v>582.70000000000005</v>
      </c>
      <c r="V140">
        <v>15.895179000000001</v>
      </c>
      <c r="W140">
        <v>0.13590378045000001</v>
      </c>
      <c r="X140" t="s">
        <v>405</v>
      </c>
      <c r="Y140">
        <v>12</v>
      </c>
      <c r="Z140">
        <v>7.136849999999999</v>
      </c>
      <c r="AA140">
        <v>0.12353887349999998</v>
      </c>
      <c r="AB140" t="s">
        <v>128</v>
      </c>
      <c r="AC140">
        <v>20</v>
      </c>
      <c r="AD140">
        <v>99.93</v>
      </c>
      <c r="AE140">
        <v>1.1881677000000002</v>
      </c>
      <c r="AF140" t="s">
        <v>125</v>
      </c>
      <c r="AG140">
        <v>50</v>
      </c>
      <c r="AH140">
        <v>89.074400000000011</v>
      </c>
      <c r="AI140">
        <v>0.78474546400000011</v>
      </c>
      <c r="AL140" t="e">
        <v>#N/A</v>
      </c>
      <c r="AM140" t="e">
        <v>#N/A</v>
      </c>
      <c r="AP140" t="e">
        <v>#N/A</v>
      </c>
      <c r="AQ140" t="e">
        <v>#N/A</v>
      </c>
      <c r="AT140" t="e">
        <v>#N/A</v>
      </c>
      <c r="AU140" t="e">
        <v>#N/A</v>
      </c>
      <c r="AX140" t="e">
        <v>#N/A</v>
      </c>
      <c r="AY140" t="e">
        <v>#N/A</v>
      </c>
      <c r="BB140" t="e">
        <v>#N/A</v>
      </c>
      <c r="BC140" t="e">
        <v>#N/A</v>
      </c>
      <c r="BF140" t="e">
        <v>#N/A</v>
      </c>
      <c r="BG140" t="e">
        <v>#N/A</v>
      </c>
      <c r="BJ140" t="e">
        <v>#N/A</v>
      </c>
      <c r="BK140" t="e">
        <v>#N/A</v>
      </c>
      <c r="BN140" t="e">
        <v>#N/A</v>
      </c>
      <c r="BO140" t="e">
        <v>#N/A</v>
      </c>
      <c r="BR140" t="e">
        <v>#N/A</v>
      </c>
      <c r="BS140" t="e">
        <v>#N/A</v>
      </c>
      <c r="BV140" t="e">
        <v>#N/A</v>
      </c>
      <c r="BW140" t="e">
        <v>#N/A</v>
      </c>
      <c r="BZ140">
        <v>45904</v>
      </c>
      <c r="CA140">
        <v>0</v>
      </c>
      <c r="CB140" t="e">
        <v>#DIV/0!</v>
      </c>
      <c r="CD140" t="e">
        <v>#DIV/0!</v>
      </c>
      <c r="CE140" t="e">
        <v>#DIV/0!</v>
      </c>
      <c r="CH140" t="e">
        <v>#N/A</v>
      </c>
      <c r="CI140" t="e">
        <v>#N/A</v>
      </c>
      <c r="CL140" t="e">
        <v>#N/A</v>
      </c>
      <c r="CM140" t="e">
        <v>#N/A</v>
      </c>
      <c r="CP140" t="e">
        <v>#N/A</v>
      </c>
      <c r="CQ140" t="e">
        <v>#N/A</v>
      </c>
    </row>
    <row r="141" spans="1:95">
      <c r="A141" s="231">
        <v>46231</v>
      </c>
      <c r="B141" s="232">
        <v>1</v>
      </c>
      <c r="C141" t="e">
        <v>#REF!</v>
      </c>
      <c r="D141" t="e">
        <v>#REF!</v>
      </c>
      <c r="E141">
        <v>160</v>
      </c>
      <c r="F141">
        <v>145.30511350301001</v>
      </c>
      <c r="G141">
        <v>0</v>
      </c>
      <c r="H141">
        <v>0</v>
      </c>
      <c r="I141" t="e">
        <v>#REF!</v>
      </c>
      <c r="J141">
        <v>0</v>
      </c>
      <c r="K141">
        <v>0.98294394088750003</v>
      </c>
      <c r="L141">
        <v>285.81636298678103</v>
      </c>
      <c r="M141">
        <v>157.27103054200001</v>
      </c>
      <c r="N141">
        <v>559.79999999999995</v>
      </c>
      <c r="O141">
        <v>559.79999999999995</v>
      </c>
      <c r="P141">
        <v>89.999999999999943</v>
      </c>
      <c r="Q141">
        <v>0</v>
      </c>
      <c r="S141">
        <v>23.4</v>
      </c>
      <c r="T141" t="s">
        <v>123</v>
      </c>
      <c r="U141">
        <v>493.2</v>
      </c>
      <c r="V141">
        <v>15.895179000000001</v>
      </c>
      <c r="W141">
        <v>0.13590378045000001</v>
      </c>
      <c r="X141" t="s">
        <v>128</v>
      </c>
      <c r="Y141">
        <v>10</v>
      </c>
      <c r="Z141">
        <v>99.93</v>
      </c>
      <c r="AA141">
        <v>1.1881677000000002</v>
      </c>
      <c r="AB141" t="s">
        <v>125</v>
      </c>
      <c r="AC141">
        <v>50</v>
      </c>
      <c r="AD141">
        <v>89.074400000000011</v>
      </c>
      <c r="AE141">
        <v>0.78474546400000011</v>
      </c>
      <c r="AF141" t="s">
        <v>129</v>
      </c>
      <c r="AG141">
        <v>30</v>
      </c>
      <c r="AH141">
        <v>93.550932000000003</v>
      </c>
      <c r="AI141">
        <v>1.01128557492</v>
      </c>
      <c r="AL141" t="e">
        <v>#N/A</v>
      </c>
      <c r="AM141" t="e">
        <v>#N/A</v>
      </c>
      <c r="AP141" t="e">
        <v>#N/A</v>
      </c>
      <c r="AQ141" t="e">
        <v>#N/A</v>
      </c>
      <c r="AT141" t="e">
        <v>#N/A</v>
      </c>
      <c r="AU141" t="e">
        <v>#N/A</v>
      </c>
      <c r="AX141" t="e">
        <v>#N/A</v>
      </c>
      <c r="AY141" t="e">
        <v>#N/A</v>
      </c>
      <c r="BB141" t="e">
        <v>#N/A</v>
      </c>
      <c r="BC141" t="e">
        <v>#N/A</v>
      </c>
      <c r="BF141" t="e">
        <v>#N/A</v>
      </c>
      <c r="BG141" t="e">
        <v>#N/A</v>
      </c>
      <c r="BJ141" t="e">
        <v>#N/A</v>
      </c>
      <c r="BK141" t="e">
        <v>#N/A</v>
      </c>
      <c r="BN141" t="e">
        <v>#N/A</v>
      </c>
      <c r="BO141" t="e">
        <v>#N/A</v>
      </c>
      <c r="BR141" t="e">
        <v>#N/A</v>
      </c>
      <c r="BS141" t="e">
        <v>#N/A</v>
      </c>
      <c r="BV141" t="e">
        <v>#N/A</v>
      </c>
      <c r="BW141" t="e">
        <v>#N/A</v>
      </c>
      <c r="BZ141">
        <v>45900</v>
      </c>
      <c r="CA141">
        <v>0</v>
      </c>
      <c r="CB141" t="e">
        <v>#DIV/0!</v>
      </c>
      <c r="CD141" t="e">
        <v>#DIV/0!</v>
      </c>
      <c r="CE141" t="e">
        <v>#DIV/0!</v>
      </c>
      <c r="CH141" t="e">
        <v>#N/A</v>
      </c>
      <c r="CI141" t="e">
        <v>#N/A</v>
      </c>
      <c r="CL141" t="e">
        <v>#N/A</v>
      </c>
      <c r="CM141" t="e">
        <v>#N/A</v>
      </c>
      <c r="CP141" t="e">
        <v>#N/A</v>
      </c>
      <c r="CQ141" t="e">
        <v>#N/A</v>
      </c>
    </row>
    <row r="142" spans="1:95">
      <c r="A142" s="231">
        <v>46232</v>
      </c>
      <c r="B142" s="232">
        <v>1</v>
      </c>
      <c r="E142">
        <v>160</v>
      </c>
      <c r="F142">
        <v>94.174424709050001</v>
      </c>
      <c r="K142">
        <v>0.6335797099374999</v>
      </c>
      <c r="L142">
        <v>613.02681992337159</v>
      </c>
      <c r="M142">
        <v>101.37275358999999</v>
      </c>
      <c r="N142">
        <v>261</v>
      </c>
      <c r="O142">
        <v>261</v>
      </c>
      <c r="P142">
        <v>80</v>
      </c>
      <c r="Q142">
        <v>0</v>
      </c>
      <c r="S142">
        <v>20</v>
      </c>
      <c r="T142" t="s">
        <v>123</v>
      </c>
      <c r="U142">
        <v>201</v>
      </c>
      <c r="V142">
        <v>15.895179000000001</v>
      </c>
      <c r="W142">
        <v>0.13590378045000001</v>
      </c>
      <c r="X142" t="s">
        <v>125</v>
      </c>
      <c r="Y142">
        <v>50</v>
      </c>
      <c r="Z142">
        <v>89.074400000000011</v>
      </c>
      <c r="AA142">
        <v>0.78474546400000011</v>
      </c>
      <c r="AB142" t="s">
        <v>129</v>
      </c>
      <c r="AC142">
        <v>30</v>
      </c>
      <c r="AD142">
        <v>93.550932000000003</v>
      </c>
      <c r="AE142">
        <v>1.01128557492</v>
      </c>
      <c r="AH142" t="e">
        <v>#N/A</v>
      </c>
      <c r="AI142" t="e">
        <v>#N/A</v>
      </c>
      <c r="AL142" t="e">
        <v>#N/A</v>
      </c>
      <c r="AM142" t="e">
        <v>#N/A</v>
      </c>
      <c r="AP142" t="e">
        <v>#N/A</v>
      </c>
      <c r="AQ142" t="e">
        <v>#N/A</v>
      </c>
      <c r="AT142" t="e">
        <v>#N/A</v>
      </c>
      <c r="AU142" t="e">
        <v>#N/A</v>
      </c>
      <c r="AX142" t="e">
        <v>#N/A</v>
      </c>
      <c r="AY142" t="e">
        <v>#N/A</v>
      </c>
      <c r="BB142" t="e">
        <v>#N/A</v>
      </c>
      <c r="BC142" t="e">
        <v>#N/A</v>
      </c>
      <c r="BF142" t="e">
        <v>#N/A</v>
      </c>
      <c r="BG142" t="e">
        <v>#N/A</v>
      </c>
      <c r="BJ142" t="e">
        <v>#N/A</v>
      </c>
      <c r="BK142" t="e">
        <v>#N/A</v>
      </c>
      <c r="BN142" t="e">
        <v>#N/A</v>
      </c>
      <c r="BO142" t="e">
        <v>#N/A</v>
      </c>
      <c r="BR142" t="e">
        <v>#N/A</v>
      </c>
      <c r="BS142" t="e">
        <v>#N/A</v>
      </c>
      <c r="BV142" t="e">
        <v>#N/A</v>
      </c>
      <c r="BW142" t="e">
        <v>#N/A</v>
      </c>
      <c r="BZ142">
        <v>45904</v>
      </c>
      <c r="CA142">
        <v>4</v>
      </c>
      <c r="CB142" t="e">
        <v>#DIV/0!</v>
      </c>
      <c r="CD142" t="e">
        <v>#DIV/0!</v>
      </c>
      <c r="CE142" t="e">
        <v>#DIV/0!</v>
      </c>
      <c r="CH142" t="e">
        <v>#N/A</v>
      </c>
      <c r="CI142" t="e">
        <v>#N/A</v>
      </c>
      <c r="CL142" t="e">
        <v>#N/A</v>
      </c>
      <c r="CM142" t="e">
        <v>#N/A</v>
      </c>
      <c r="CP142" t="e">
        <v>#N/A</v>
      </c>
      <c r="CQ142" t="e">
        <v>#N/A</v>
      </c>
    </row>
    <row r="143" spans="1:95">
      <c r="A143" s="231">
        <v>46233</v>
      </c>
      <c r="B143" s="232">
        <v>1</v>
      </c>
      <c r="E143">
        <v>160</v>
      </c>
      <c r="F143">
        <v>139.52068471761501</v>
      </c>
      <c r="K143">
        <v>0.89755094445625017</v>
      </c>
      <c r="L143">
        <v>457.53503002573626</v>
      </c>
      <c r="M143">
        <v>143.60815111300002</v>
      </c>
      <c r="N143">
        <v>349.70000000000005</v>
      </c>
      <c r="O143">
        <v>349.70000000000005</v>
      </c>
      <c r="P143">
        <v>115.00000000000003</v>
      </c>
      <c r="Q143">
        <v>0</v>
      </c>
      <c r="S143">
        <v>27.1</v>
      </c>
      <c r="T143" t="s">
        <v>123</v>
      </c>
      <c r="U143">
        <v>261.8</v>
      </c>
      <c r="V143">
        <v>15.895179000000001</v>
      </c>
      <c r="W143">
        <v>0.13590378045000001</v>
      </c>
      <c r="X143" t="s">
        <v>125</v>
      </c>
      <c r="Y143">
        <v>50</v>
      </c>
      <c r="Z143">
        <v>89.074400000000011</v>
      </c>
      <c r="AA143">
        <v>0.78474546400000011</v>
      </c>
      <c r="AB143" t="s">
        <v>129</v>
      </c>
      <c r="AC143">
        <v>50</v>
      </c>
      <c r="AD143">
        <v>93.550932000000003</v>
      </c>
      <c r="AE143">
        <v>1.01128557492</v>
      </c>
      <c r="AF143" t="s">
        <v>128</v>
      </c>
      <c r="AG143">
        <v>15</v>
      </c>
      <c r="AH143">
        <v>99.93</v>
      </c>
      <c r="AI143">
        <v>1.1881677000000002</v>
      </c>
      <c r="AL143" t="e">
        <v>#N/A</v>
      </c>
      <c r="AM143" t="e">
        <v>#N/A</v>
      </c>
      <c r="AP143" t="e">
        <v>#N/A</v>
      </c>
      <c r="AQ143" t="e">
        <v>#N/A</v>
      </c>
      <c r="AT143" t="e">
        <v>#N/A</v>
      </c>
      <c r="AU143" t="e">
        <v>#N/A</v>
      </c>
      <c r="AX143" t="e">
        <v>#N/A</v>
      </c>
      <c r="AY143" t="e">
        <v>#N/A</v>
      </c>
      <c r="BB143" t="e">
        <v>#N/A</v>
      </c>
      <c r="BC143" t="e">
        <v>#N/A</v>
      </c>
      <c r="BF143" t="e">
        <v>#N/A</v>
      </c>
      <c r="BG143" t="e">
        <v>#N/A</v>
      </c>
      <c r="BJ143" t="e">
        <v>#N/A</v>
      </c>
      <c r="BK143" t="e">
        <v>#N/A</v>
      </c>
      <c r="BN143" t="e">
        <v>#N/A</v>
      </c>
      <c r="BO143" t="e">
        <v>#N/A</v>
      </c>
      <c r="BR143" t="e">
        <v>#N/A</v>
      </c>
      <c r="BS143" t="e">
        <v>#N/A</v>
      </c>
      <c r="BV143" t="e">
        <v>#N/A</v>
      </c>
      <c r="BW143" t="e">
        <v>#N/A</v>
      </c>
      <c r="BZ143">
        <v>45904</v>
      </c>
      <c r="CA143">
        <v>0</v>
      </c>
      <c r="CB143" t="e">
        <v>#DIV/0!</v>
      </c>
      <c r="CD143" t="e">
        <v>#DIV/0!</v>
      </c>
      <c r="CE143" t="e">
        <v>#DIV/0!</v>
      </c>
      <c r="CH143" t="e">
        <v>#N/A</v>
      </c>
      <c r="CI143" t="e">
        <v>#N/A</v>
      </c>
      <c r="CL143" t="e">
        <v>#N/A</v>
      </c>
      <c r="CM143" t="e">
        <v>#N/A</v>
      </c>
      <c r="CP143" t="e">
        <v>#N/A</v>
      </c>
      <c r="CQ143" t="e">
        <v>#N/A</v>
      </c>
    </row>
    <row r="144" spans="1:95">
      <c r="A144" s="231">
        <v>46234</v>
      </c>
      <c r="B144" s="232">
        <v>1</v>
      </c>
      <c r="C144" t="e">
        <v>#VALUE!</v>
      </c>
      <c r="D144" t="s">
        <v>427</v>
      </c>
      <c r="E144">
        <v>160</v>
      </c>
      <c r="F144">
        <v>143.64437407533501</v>
      </c>
      <c r="G144">
        <v>0</v>
      </c>
      <c r="H144">
        <v>0</v>
      </c>
      <c r="I144" t="s">
        <v>427</v>
      </c>
      <c r="J144">
        <v>0</v>
      </c>
      <c r="K144">
        <v>0.92525506110625011</v>
      </c>
      <c r="L144">
        <v>429.76094547408002</v>
      </c>
      <c r="M144">
        <v>148.04080977700002</v>
      </c>
      <c r="N144">
        <v>372.3</v>
      </c>
      <c r="O144">
        <v>372.3</v>
      </c>
      <c r="P144">
        <v>116</v>
      </c>
      <c r="Q144">
        <v>0</v>
      </c>
      <c r="S144">
        <v>15.9</v>
      </c>
      <c r="T144" t="s">
        <v>123</v>
      </c>
      <c r="U144">
        <v>272.2</v>
      </c>
      <c r="V144">
        <v>15.895179000000001</v>
      </c>
      <c r="W144">
        <v>0.13590378045000001</v>
      </c>
      <c r="X144" t="s">
        <v>125</v>
      </c>
      <c r="Y144">
        <v>50</v>
      </c>
      <c r="Z144">
        <v>89.074400000000011</v>
      </c>
      <c r="AA144">
        <v>0.78474546400000011</v>
      </c>
      <c r="AB144" t="s">
        <v>129</v>
      </c>
      <c r="AC144">
        <v>50</v>
      </c>
      <c r="AD144">
        <v>93.550932000000003</v>
      </c>
      <c r="AE144">
        <v>1.01128557492</v>
      </c>
      <c r="AF144" t="s">
        <v>128</v>
      </c>
      <c r="AG144">
        <v>16</v>
      </c>
      <c r="AH144">
        <v>99.93</v>
      </c>
      <c r="AI144">
        <v>1.1881677000000002</v>
      </c>
      <c r="AL144" t="e">
        <v>#N/A</v>
      </c>
      <c r="AM144" t="e">
        <v>#N/A</v>
      </c>
      <c r="AP144" t="e">
        <v>#N/A</v>
      </c>
      <c r="AQ144" t="e">
        <v>#N/A</v>
      </c>
      <c r="AT144" t="e">
        <v>#N/A</v>
      </c>
      <c r="AU144" t="e">
        <v>#N/A</v>
      </c>
      <c r="AX144" t="e">
        <v>#N/A</v>
      </c>
      <c r="AY144" t="e">
        <v>#N/A</v>
      </c>
      <c r="BB144" t="e">
        <v>#N/A</v>
      </c>
      <c r="BC144" t="e">
        <v>#N/A</v>
      </c>
      <c r="BF144" t="e">
        <v>#N/A</v>
      </c>
      <c r="BG144" t="e">
        <v>#N/A</v>
      </c>
      <c r="BJ144" t="e">
        <v>#N/A</v>
      </c>
      <c r="BK144" t="e">
        <v>#N/A</v>
      </c>
      <c r="BN144" t="e">
        <v>#N/A</v>
      </c>
      <c r="BO144" t="e">
        <v>#N/A</v>
      </c>
      <c r="BR144" t="e">
        <v>#N/A</v>
      </c>
      <c r="BS144" t="e">
        <v>#N/A</v>
      </c>
      <c r="BV144" t="e">
        <v>#N/A</v>
      </c>
      <c r="BW144" t="e">
        <v>#N/A</v>
      </c>
      <c r="BZ144">
        <v>45900</v>
      </c>
      <c r="CA144">
        <v>-3</v>
      </c>
      <c r="CB144" t="e">
        <v>#DIV/0!</v>
      </c>
      <c r="CD144" t="e">
        <v>#DIV/0!</v>
      </c>
      <c r="CE144" t="e">
        <v>#DIV/0!</v>
      </c>
      <c r="CH144" t="e">
        <v>#N/A</v>
      </c>
      <c r="CI144" t="e">
        <v>#N/A</v>
      </c>
      <c r="CL144" t="e">
        <v>#N/A</v>
      </c>
      <c r="CM144" t="e">
        <v>#N/A</v>
      </c>
      <c r="CP144" t="e">
        <v>#N/A</v>
      </c>
      <c r="CQ144" t="e">
        <v>#N/A</v>
      </c>
    </row>
    <row r="145" spans="1:95">
      <c r="A145" s="231">
        <v>46237</v>
      </c>
      <c r="B145" s="232">
        <v>3</v>
      </c>
      <c r="C145" t="e">
        <v>#VALUE!</v>
      </c>
      <c r="D145" t="s">
        <v>427</v>
      </c>
      <c r="E145">
        <v>160</v>
      </c>
      <c r="F145">
        <v>136.21706599019001</v>
      </c>
      <c r="G145">
        <v>0</v>
      </c>
      <c r="H145">
        <v>0</v>
      </c>
      <c r="I145" t="s">
        <v>427</v>
      </c>
      <c r="J145">
        <v>0</v>
      </c>
      <c r="K145">
        <v>0.89536872561250003</v>
      </c>
      <c r="L145">
        <v>362.64732547597464</v>
      </c>
      <c r="M145">
        <v>143.25899609800001</v>
      </c>
      <c r="N145">
        <v>441.2</v>
      </c>
      <c r="O145">
        <v>441.2</v>
      </c>
      <c r="P145">
        <v>95</v>
      </c>
      <c r="Q145">
        <v>0</v>
      </c>
      <c r="S145">
        <v>51.2</v>
      </c>
      <c r="T145" t="s">
        <v>123</v>
      </c>
      <c r="U145">
        <v>397.4</v>
      </c>
      <c r="V145">
        <v>15.895179000000001</v>
      </c>
      <c r="W145">
        <v>0.13590378045000001</v>
      </c>
      <c r="X145" t="s">
        <v>125</v>
      </c>
      <c r="Y145">
        <v>50</v>
      </c>
      <c r="Z145">
        <v>89.074400000000011</v>
      </c>
      <c r="AA145">
        <v>0.78474546400000011</v>
      </c>
      <c r="AB145" t="s">
        <v>129</v>
      </c>
      <c r="AC145">
        <v>20</v>
      </c>
      <c r="AD145">
        <v>93.550932000000003</v>
      </c>
      <c r="AE145">
        <v>1.01128557492</v>
      </c>
      <c r="AF145" t="s">
        <v>128</v>
      </c>
      <c r="AG145">
        <v>25</v>
      </c>
      <c r="AH145">
        <v>99.93</v>
      </c>
      <c r="AI145">
        <v>1.1881677000000002</v>
      </c>
      <c r="AL145" t="e">
        <v>#N/A</v>
      </c>
      <c r="AM145" t="e">
        <v>#N/A</v>
      </c>
      <c r="AP145" t="e">
        <v>#N/A</v>
      </c>
      <c r="AQ145" t="e">
        <v>#N/A</v>
      </c>
      <c r="AT145" t="e">
        <v>#N/A</v>
      </c>
      <c r="AU145" t="e">
        <v>#N/A</v>
      </c>
      <c r="AX145" t="e">
        <v>#N/A</v>
      </c>
      <c r="AY145" t="e">
        <v>#N/A</v>
      </c>
      <c r="BB145" t="e">
        <v>#N/A</v>
      </c>
      <c r="BC145" t="e">
        <v>#N/A</v>
      </c>
      <c r="BF145" t="e">
        <v>#N/A</v>
      </c>
      <c r="BG145" t="e">
        <v>#N/A</v>
      </c>
      <c r="BJ145" t="e">
        <v>#N/A</v>
      </c>
      <c r="BK145" t="e">
        <v>#N/A</v>
      </c>
      <c r="BN145" t="e">
        <v>#N/A</v>
      </c>
      <c r="BO145" t="e">
        <v>#N/A</v>
      </c>
      <c r="BR145" t="e">
        <v>#N/A</v>
      </c>
      <c r="BS145" t="e">
        <v>#N/A</v>
      </c>
      <c r="BV145" t="e">
        <v>#N/A</v>
      </c>
      <c r="BW145" t="e">
        <v>#N/A</v>
      </c>
      <c r="BZ145">
        <v>45901</v>
      </c>
      <c r="CA145">
        <v>1</v>
      </c>
      <c r="CB145" t="e">
        <v>#DIV/0!</v>
      </c>
      <c r="CD145" t="e">
        <v>#DIV/0!</v>
      </c>
      <c r="CE145" t="e">
        <v>#DIV/0!</v>
      </c>
      <c r="CH145" t="e">
        <v>#N/A</v>
      </c>
      <c r="CI145" t="e">
        <v>#N/A</v>
      </c>
      <c r="CL145" t="e">
        <v>#N/A</v>
      </c>
      <c r="CM145" t="e">
        <v>#N/A</v>
      </c>
      <c r="CP145" t="e">
        <v>#N/A</v>
      </c>
      <c r="CQ145" t="e">
        <v>#N/A</v>
      </c>
    </row>
    <row r="146" spans="1:95">
      <c r="A146" s="231">
        <v>46238</v>
      </c>
      <c r="B146" s="232">
        <v>1</v>
      </c>
      <c r="C146" t="e">
        <v>#VALUE!</v>
      </c>
      <c r="D146" t="s">
        <v>427</v>
      </c>
      <c r="E146">
        <v>160</v>
      </c>
      <c r="F146">
        <v>134.02509972566</v>
      </c>
      <c r="G146">
        <v>0</v>
      </c>
      <c r="H146">
        <v>0</v>
      </c>
      <c r="I146" t="s">
        <v>427</v>
      </c>
      <c r="J146">
        <v>0</v>
      </c>
      <c r="K146">
        <v>0.90048769982499999</v>
      </c>
      <c r="L146">
        <v>335.57046979865771</v>
      </c>
      <c r="M146">
        <v>144.07803197199999</v>
      </c>
      <c r="N146">
        <v>476.8</v>
      </c>
      <c r="O146">
        <v>476.8</v>
      </c>
      <c r="P146">
        <v>90</v>
      </c>
      <c r="Q146">
        <v>0</v>
      </c>
      <c r="S146">
        <v>32.200000000000003</v>
      </c>
      <c r="T146" t="s">
        <v>123</v>
      </c>
      <c r="U146">
        <v>419</v>
      </c>
      <c r="V146">
        <v>15.895179000000001</v>
      </c>
      <c r="W146">
        <v>0.13590378045000001</v>
      </c>
      <c r="X146" t="s">
        <v>125</v>
      </c>
      <c r="Y146">
        <v>50</v>
      </c>
      <c r="Z146">
        <v>89.074400000000011</v>
      </c>
      <c r="AA146">
        <v>0.78474546400000011</v>
      </c>
      <c r="AB146" t="s">
        <v>129</v>
      </c>
      <c r="AC146">
        <v>30</v>
      </c>
      <c r="AD146">
        <v>93.550932000000003</v>
      </c>
      <c r="AE146">
        <v>1.01128557492</v>
      </c>
      <c r="AF146" t="s">
        <v>128</v>
      </c>
      <c r="AG146">
        <v>10</v>
      </c>
      <c r="AH146">
        <v>99.93</v>
      </c>
      <c r="AI146">
        <v>1.1881677000000002</v>
      </c>
      <c r="AL146" t="e">
        <v>#N/A</v>
      </c>
      <c r="AM146" t="e">
        <v>#N/A</v>
      </c>
      <c r="AP146" t="e">
        <v>#N/A</v>
      </c>
      <c r="AQ146" t="e">
        <v>#N/A</v>
      </c>
      <c r="AT146" t="e">
        <v>#N/A</v>
      </c>
      <c r="AU146" t="e">
        <v>#N/A</v>
      </c>
      <c r="AX146" t="e">
        <v>#N/A</v>
      </c>
      <c r="AY146" t="e">
        <v>#N/A</v>
      </c>
      <c r="BB146" t="e">
        <v>#N/A</v>
      </c>
      <c r="BC146" t="e">
        <v>#N/A</v>
      </c>
      <c r="BF146" t="e">
        <v>#N/A</v>
      </c>
      <c r="BG146" t="e">
        <v>#N/A</v>
      </c>
      <c r="BJ146" t="e">
        <v>#N/A</v>
      </c>
      <c r="BK146" t="e">
        <v>#N/A</v>
      </c>
      <c r="BN146" t="e">
        <v>#N/A</v>
      </c>
      <c r="BO146" t="e">
        <v>#N/A</v>
      </c>
      <c r="BR146" t="e">
        <v>#N/A</v>
      </c>
      <c r="BS146" t="e">
        <v>#N/A</v>
      </c>
      <c r="BV146" t="e">
        <v>#N/A</v>
      </c>
      <c r="BW146" t="e">
        <v>#N/A</v>
      </c>
      <c r="BZ146">
        <v>45902</v>
      </c>
      <c r="CA146">
        <v>1</v>
      </c>
      <c r="CB146" t="e">
        <v>#DIV/0!</v>
      </c>
      <c r="CD146" t="e">
        <v>#DIV/0!</v>
      </c>
      <c r="CE146" t="e">
        <v>#DIV/0!</v>
      </c>
      <c r="CH146" t="e">
        <v>#N/A</v>
      </c>
      <c r="CI146" t="e">
        <v>#N/A</v>
      </c>
      <c r="CL146" t="e">
        <v>#N/A</v>
      </c>
      <c r="CM146" t="e">
        <v>#N/A</v>
      </c>
      <c r="CP146" t="e">
        <v>#N/A</v>
      </c>
      <c r="CQ146" t="e">
        <v>#N/A</v>
      </c>
    </row>
    <row r="147" spans="1:95">
      <c r="A147" s="231">
        <v>46239</v>
      </c>
      <c r="B147" s="232">
        <v>1</v>
      </c>
      <c r="C147" t="e">
        <v>#VALUE!</v>
      </c>
      <c r="D147" t="s">
        <v>427</v>
      </c>
      <c r="E147">
        <v>160</v>
      </c>
      <c r="F147">
        <v>137.67077881977502</v>
      </c>
      <c r="G147">
        <v>0</v>
      </c>
      <c r="H147">
        <v>0</v>
      </c>
      <c r="I147" t="s">
        <v>427</v>
      </c>
      <c r="J147">
        <v>0</v>
      </c>
      <c r="K147">
        <v>0.89948329215625011</v>
      </c>
      <c r="L147">
        <v>399.5006242197253</v>
      </c>
      <c r="M147">
        <v>143.91732674500003</v>
      </c>
      <c r="N147">
        <v>400.5</v>
      </c>
      <c r="O147">
        <v>400.5</v>
      </c>
      <c r="P147">
        <v>105</v>
      </c>
      <c r="Q147">
        <v>0</v>
      </c>
      <c r="S147">
        <v>20.8</v>
      </c>
      <c r="T147" t="s">
        <v>123</v>
      </c>
      <c r="U147">
        <v>316.3</v>
      </c>
      <c r="V147">
        <v>15.895179000000001</v>
      </c>
      <c r="W147">
        <v>0.13590378045000001</v>
      </c>
      <c r="X147" t="s">
        <v>125</v>
      </c>
      <c r="Y147">
        <v>50</v>
      </c>
      <c r="Z147">
        <v>89.074400000000011</v>
      </c>
      <c r="AA147">
        <v>0.78474546400000011</v>
      </c>
      <c r="AB147" t="s">
        <v>129</v>
      </c>
      <c r="AC147">
        <v>40</v>
      </c>
      <c r="AD147">
        <v>93.550932000000003</v>
      </c>
      <c r="AE147">
        <v>1.01128557492</v>
      </c>
      <c r="AF147" t="s">
        <v>128</v>
      </c>
      <c r="AG147">
        <v>15</v>
      </c>
      <c r="AH147">
        <v>99.93</v>
      </c>
      <c r="AI147">
        <v>1.1881677000000002</v>
      </c>
      <c r="AL147" t="e">
        <v>#N/A</v>
      </c>
      <c r="AM147" t="e">
        <v>#N/A</v>
      </c>
      <c r="AP147" t="e">
        <v>#N/A</v>
      </c>
      <c r="AQ147" t="e">
        <v>#N/A</v>
      </c>
      <c r="AT147" t="e">
        <v>#N/A</v>
      </c>
      <c r="AU147" t="e">
        <v>#N/A</v>
      </c>
      <c r="AX147" t="e">
        <v>#N/A</v>
      </c>
      <c r="AY147" t="e">
        <v>#N/A</v>
      </c>
      <c r="BB147" t="e">
        <v>#N/A</v>
      </c>
      <c r="BC147" t="e">
        <v>#N/A</v>
      </c>
      <c r="BF147" t="e">
        <v>#N/A</v>
      </c>
      <c r="BG147" t="e">
        <v>#N/A</v>
      </c>
      <c r="BJ147" t="e">
        <v>#N/A</v>
      </c>
      <c r="BK147" t="e">
        <v>#N/A</v>
      </c>
      <c r="BN147" t="e">
        <v>#N/A</v>
      </c>
      <c r="BO147" t="e">
        <v>#N/A</v>
      </c>
      <c r="BR147" t="e">
        <v>#N/A</v>
      </c>
      <c r="BS147" t="e">
        <v>#N/A</v>
      </c>
      <c r="BV147" t="e">
        <v>#N/A</v>
      </c>
      <c r="BW147" t="e">
        <v>#N/A</v>
      </c>
      <c r="BZ147">
        <v>45903</v>
      </c>
      <c r="CA147">
        <v>1</v>
      </c>
      <c r="CB147" t="e">
        <v>#DIV/0!</v>
      </c>
      <c r="CD147" t="e">
        <v>#DIV/0!</v>
      </c>
      <c r="CE147" t="e">
        <v>#DIV/0!</v>
      </c>
      <c r="CH147" t="e">
        <v>#N/A</v>
      </c>
      <c r="CI147" t="e">
        <v>#N/A</v>
      </c>
      <c r="CL147" t="e">
        <v>#N/A</v>
      </c>
      <c r="CM147" t="e">
        <v>#N/A</v>
      </c>
      <c r="CP147" t="e">
        <v>#N/A</v>
      </c>
      <c r="CQ147" t="e">
        <v>#N/A</v>
      </c>
    </row>
    <row r="148" spans="1:95">
      <c r="A148" s="231">
        <v>46240</v>
      </c>
      <c r="B148" s="232">
        <v>1</v>
      </c>
      <c r="E148">
        <v>160</v>
      </c>
      <c r="F148">
        <v>148.83627272556001</v>
      </c>
      <c r="K148">
        <v>0.91331969744999986</v>
      </c>
      <c r="L148">
        <v>354.13899955732626</v>
      </c>
      <c r="M148">
        <v>146.13115159199998</v>
      </c>
      <c r="N148">
        <v>451.79999999999995</v>
      </c>
      <c r="O148">
        <v>451.79999999999995</v>
      </c>
      <c r="P148">
        <v>107</v>
      </c>
      <c r="Q148">
        <v>0</v>
      </c>
      <c r="S148">
        <v>43.1</v>
      </c>
      <c r="T148" t="s">
        <v>123</v>
      </c>
      <c r="U148">
        <v>387.9</v>
      </c>
      <c r="V148">
        <v>15.895179000000001</v>
      </c>
      <c r="W148">
        <v>0.13590378045000001</v>
      </c>
      <c r="X148" t="s">
        <v>405</v>
      </c>
      <c r="Y148">
        <v>12</v>
      </c>
      <c r="Z148">
        <v>7.136849999999999</v>
      </c>
      <c r="AA148">
        <v>0.12353887349999998</v>
      </c>
      <c r="AB148" t="s">
        <v>129</v>
      </c>
      <c r="AC148">
        <v>70</v>
      </c>
      <c r="AD148">
        <v>93.550932000000003</v>
      </c>
      <c r="AE148">
        <v>1.01128557492</v>
      </c>
      <c r="AF148" t="s">
        <v>128</v>
      </c>
      <c r="AG148">
        <v>25</v>
      </c>
      <c r="AH148">
        <v>99.93</v>
      </c>
      <c r="AI148">
        <v>1.1881677000000002</v>
      </c>
      <c r="AL148" t="e">
        <v>#N/A</v>
      </c>
      <c r="AM148" t="e">
        <v>#N/A</v>
      </c>
      <c r="AP148" t="e">
        <v>#N/A</v>
      </c>
      <c r="AQ148" t="e">
        <v>#N/A</v>
      </c>
      <c r="AT148" t="e">
        <v>#N/A</v>
      </c>
      <c r="AU148" t="e">
        <v>#N/A</v>
      </c>
      <c r="AX148" t="e">
        <v>#N/A</v>
      </c>
      <c r="AY148" t="e">
        <v>#N/A</v>
      </c>
      <c r="BB148" t="e">
        <v>#N/A</v>
      </c>
      <c r="BC148" t="e">
        <v>#N/A</v>
      </c>
      <c r="BF148" t="e">
        <v>#N/A</v>
      </c>
      <c r="BG148" t="e">
        <v>#N/A</v>
      </c>
      <c r="BJ148" t="e">
        <v>#N/A</v>
      </c>
      <c r="BK148" t="e">
        <v>#N/A</v>
      </c>
      <c r="BN148" t="e">
        <v>#N/A</v>
      </c>
      <c r="BO148" t="e">
        <v>#N/A</v>
      </c>
      <c r="BR148" t="e">
        <v>#N/A</v>
      </c>
      <c r="BS148" t="e">
        <v>#N/A</v>
      </c>
      <c r="BV148" t="e">
        <v>#N/A</v>
      </c>
      <c r="BW148" t="e">
        <v>#N/A</v>
      </c>
      <c r="BZ148">
        <v>45904</v>
      </c>
      <c r="CA148">
        <v>1</v>
      </c>
      <c r="CB148" t="e">
        <v>#DIV/0!</v>
      </c>
      <c r="CD148" t="e">
        <v>#DIV/0!</v>
      </c>
      <c r="CE148" t="e">
        <v>#DIV/0!</v>
      </c>
      <c r="CH148" t="e">
        <v>#N/A</v>
      </c>
      <c r="CI148" t="e">
        <v>#N/A</v>
      </c>
      <c r="CL148" t="e">
        <v>#N/A</v>
      </c>
      <c r="CM148" t="e">
        <v>#N/A</v>
      </c>
      <c r="CP148" t="e">
        <v>#N/A</v>
      </c>
      <c r="CQ148" t="e">
        <v>#N/A</v>
      </c>
    </row>
    <row r="149" spans="1:95">
      <c r="A149" s="231">
        <v>46241</v>
      </c>
      <c r="B149" s="232">
        <v>1</v>
      </c>
      <c r="C149" t="e">
        <v>#VALUE!</v>
      </c>
      <c r="D149" t="s">
        <v>427</v>
      </c>
      <c r="E149">
        <v>160</v>
      </c>
      <c r="F149">
        <v>142.87324479172003</v>
      </c>
      <c r="G149">
        <v>0</v>
      </c>
      <c r="H149">
        <v>0</v>
      </c>
      <c r="I149" t="s">
        <v>427</v>
      </c>
      <c r="J149">
        <v>0</v>
      </c>
      <c r="K149">
        <v>0.89863619015000007</v>
      </c>
      <c r="L149">
        <v>409.62621607782904</v>
      </c>
      <c r="M149">
        <v>143.78179042400001</v>
      </c>
      <c r="N149">
        <v>390.59999999999997</v>
      </c>
      <c r="O149">
        <v>390.59999999999997</v>
      </c>
      <c r="P149">
        <v>105</v>
      </c>
      <c r="Q149">
        <v>0</v>
      </c>
      <c r="S149">
        <v>20.8</v>
      </c>
      <c r="T149" t="s">
        <v>123</v>
      </c>
      <c r="U149">
        <v>306.39999999999998</v>
      </c>
      <c r="V149">
        <v>15.895179000000001</v>
      </c>
      <c r="W149">
        <v>0.13590378045000001</v>
      </c>
      <c r="X149" t="s">
        <v>129</v>
      </c>
      <c r="Y149">
        <v>60</v>
      </c>
      <c r="Z149">
        <v>93.550932000000003</v>
      </c>
      <c r="AA149">
        <v>1.01128557492</v>
      </c>
      <c r="AB149" t="s">
        <v>128</v>
      </c>
      <c r="AC149">
        <v>20</v>
      </c>
      <c r="AD149">
        <v>99.93</v>
      </c>
      <c r="AE149">
        <v>1.1881677000000002</v>
      </c>
      <c r="AF149" t="s">
        <v>125</v>
      </c>
      <c r="AG149">
        <v>25</v>
      </c>
      <c r="AH149">
        <v>89.074400000000011</v>
      </c>
      <c r="AI149">
        <v>0.78474546400000011</v>
      </c>
      <c r="AL149" t="e">
        <v>#N/A</v>
      </c>
      <c r="AM149" t="e">
        <v>#N/A</v>
      </c>
      <c r="AP149" t="e">
        <v>#N/A</v>
      </c>
      <c r="AQ149" t="e">
        <v>#N/A</v>
      </c>
      <c r="AT149" t="e">
        <v>#N/A</v>
      </c>
      <c r="AU149" t="e">
        <v>#N/A</v>
      </c>
      <c r="AX149" t="e">
        <v>#N/A</v>
      </c>
      <c r="AY149" t="e">
        <v>#N/A</v>
      </c>
      <c r="BB149" t="e">
        <v>#N/A</v>
      </c>
      <c r="BC149" t="e">
        <v>#N/A</v>
      </c>
      <c r="BF149" t="e">
        <v>#N/A</v>
      </c>
      <c r="BG149" t="e">
        <v>#N/A</v>
      </c>
      <c r="BJ149" t="e">
        <v>#N/A</v>
      </c>
      <c r="BK149" t="e">
        <v>#N/A</v>
      </c>
      <c r="BN149" t="e">
        <v>#N/A</v>
      </c>
      <c r="BO149" t="e">
        <v>#N/A</v>
      </c>
      <c r="BR149" t="e">
        <v>#N/A</v>
      </c>
      <c r="BS149" t="e">
        <v>#N/A</v>
      </c>
      <c r="BV149" t="e">
        <v>#N/A</v>
      </c>
      <c r="BW149" t="e">
        <v>#N/A</v>
      </c>
      <c r="BZ149">
        <v>45900</v>
      </c>
      <c r="CA149">
        <v>-4</v>
      </c>
      <c r="CB149" t="e">
        <v>#DIV/0!</v>
      </c>
      <c r="CD149" t="e">
        <v>#DIV/0!</v>
      </c>
      <c r="CE149" t="e">
        <v>#DIV/0!</v>
      </c>
      <c r="CH149" t="e">
        <v>#N/A</v>
      </c>
      <c r="CI149" t="e">
        <v>#N/A</v>
      </c>
      <c r="CL149" t="e">
        <v>#N/A</v>
      </c>
      <c r="CM149" t="e">
        <v>#N/A</v>
      </c>
      <c r="CP149" t="e">
        <v>#N/A</v>
      </c>
      <c r="CQ149" t="e">
        <v>#N/A</v>
      </c>
    </row>
    <row r="150" spans="1:95">
      <c r="A150" s="231">
        <v>46244</v>
      </c>
      <c r="B150" s="232">
        <v>3</v>
      </c>
      <c r="C150" t="e">
        <v>#VALUE!</v>
      </c>
      <c r="D150" t="s">
        <v>427</v>
      </c>
      <c r="E150">
        <v>160</v>
      </c>
      <c r="F150">
        <v>138.10750572180001</v>
      </c>
      <c r="G150">
        <v>0</v>
      </c>
      <c r="H150">
        <v>0</v>
      </c>
      <c r="I150" t="s">
        <v>427</v>
      </c>
      <c r="J150">
        <v>0</v>
      </c>
      <c r="K150">
        <v>0.88674229874999999</v>
      </c>
      <c r="L150">
        <v>283.18584070796464</v>
      </c>
      <c r="M150">
        <v>141.87876779999999</v>
      </c>
      <c r="N150">
        <v>565</v>
      </c>
      <c r="O150">
        <v>565</v>
      </c>
      <c r="P150">
        <v>65</v>
      </c>
      <c r="Q150">
        <v>0</v>
      </c>
      <c r="T150" t="s">
        <v>123</v>
      </c>
      <c r="U150">
        <v>500</v>
      </c>
      <c r="V150">
        <v>15.895179000000001</v>
      </c>
      <c r="W150">
        <v>0.13590378045000001</v>
      </c>
      <c r="X150" t="s">
        <v>129</v>
      </c>
      <c r="Y150">
        <v>40</v>
      </c>
      <c r="Z150">
        <v>93.550932000000003</v>
      </c>
      <c r="AA150">
        <v>1.01128557492</v>
      </c>
      <c r="AB150" t="s">
        <v>128</v>
      </c>
      <c r="AC150">
        <v>25</v>
      </c>
      <c r="AD150">
        <v>99.93</v>
      </c>
      <c r="AE150">
        <v>1.1881677000000002</v>
      </c>
      <c r="AH150" t="e">
        <v>#N/A</v>
      </c>
      <c r="AI150" t="e">
        <v>#N/A</v>
      </c>
      <c r="AL150" t="e">
        <v>#N/A</v>
      </c>
      <c r="AM150" t="e">
        <v>#N/A</v>
      </c>
      <c r="AP150" t="e">
        <v>#N/A</v>
      </c>
      <c r="AQ150" t="e">
        <v>#N/A</v>
      </c>
      <c r="AT150" t="e">
        <v>#N/A</v>
      </c>
      <c r="AU150" t="e">
        <v>#N/A</v>
      </c>
      <c r="AX150" t="e">
        <v>#N/A</v>
      </c>
      <c r="AY150" t="e">
        <v>#N/A</v>
      </c>
      <c r="BB150" t="e">
        <v>#N/A</v>
      </c>
      <c r="BC150" t="e">
        <v>#N/A</v>
      </c>
      <c r="BF150" t="e">
        <v>#N/A</v>
      </c>
      <c r="BG150" t="e">
        <v>#N/A</v>
      </c>
      <c r="BJ150" t="e">
        <v>#N/A</v>
      </c>
      <c r="BK150" t="e">
        <v>#N/A</v>
      </c>
      <c r="BN150" t="e">
        <v>#N/A</v>
      </c>
      <c r="BO150" t="e">
        <v>#N/A</v>
      </c>
      <c r="BR150" t="e">
        <v>#N/A</v>
      </c>
      <c r="BS150" t="e">
        <v>#N/A</v>
      </c>
      <c r="BV150" t="e">
        <v>#N/A</v>
      </c>
      <c r="BW150" t="e">
        <v>#N/A</v>
      </c>
      <c r="BZ150">
        <v>45901</v>
      </c>
      <c r="CA150">
        <v>1</v>
      </c>
      <c r="CB150" t="e">
        <v>#DIV/0!</v>
      </c>
      <c r="CD150" t="e">
        <v>#DIV/0!</v>
      </c>
      <c r="CE150" t="e">
        <v>#DIV/0!</v>
      </c>
      <c r="CH150" t="e">
        <v>#N/A</v>
      </c>
      <c r="CI150" t="e">
        <v>#N/A</v>
      </c>
      <c r="CL150" t="e">
        <v>#N/A</v>
      </c>
      <c r="CM150" t="e">
        <v>#N/A</v>
      </c>
      <c r="CP150" t="e">
        <v>#N/A</v>
      </c>
      <c r="CQ150" t="e">
        <v>#N/A</v>
      </c>
    </row>
    <row r="151" spans="1:95">
      <c r="A151" s="231">
        <v>46245</v>
      </c>
      <c r="B151" s="232">
        <v>1</v>
      </c>
      <c r="E151">
        <v>160</v>
      </c>
      <c r="F151">
        <v>142.53152295315002</v>
      </c>
      <c r="K151">
        <v>0.86702938331250012</v>
      </c>
      <c r="L151">
        <v>383.69304556354916</v>
      </c>
      <c r="M151">
        <v>138.72470133000002</v>
      </c>
      <c r="N151">
        <v>417</v>
      </c>
      <c r="O151">
        <v>417</v>
      </c>
      <c r="P151">
        <v>90</v>
      </c>
      <c r="Q151">
        <v>0</v>
      </c>
      <c r="S151">
        <v>49</v>
      </c>
      <c r="T151" t="s">
        <v>123</v>
      </c>
      <c r="U151">
        <v>376</v>
      </c>
      <c r="V151">
        <v>15.895179000000001</v>
      </c>
      <c r="W151">
        <v>0.13590378045000001</v>
      </c>
      <c r="X151" t="s">
        <v>129</v>
      </c>
      <c r="Y151">
        <v>50</v>
      </c>
      <c r="Z151">
        <v>93.550932000000003</v>
      </c>
      <c r="AA151">
        <v>1.01128557492</v>
      </c>
      <c r="AB151" t="s">
        <v>128</v>
      </c>
      <c r="AC151">
        <v>40</v>
      </c>
      <c r="AD151">
        <v>99.93</v>
      </c>
      <c r="AE151">
        <v>1.1881677000000002</v>
      </c>
      <c r="AH151" t="e">
        <v>#N/A</v>
      </c>
      <c r="AI151" t="e">
        <v>#N/A</v>
      </c>
      <c r="AL151" t="e">
        <v>#N/A</v>
      </c>
      <c r="AM151" t="e">
        <v>#N/A</v>
      </c>
      <c r="AP151" t="e">
        <v>#N/A</v>
      </c>
      <c r="AQ151" t="e">
        <v>#N/A</v>
      </c>
      <c r="AT151" t="e">
        <v>#N/A</v>
      </c>
      <c r="AU151" t="e">
        <v>#N/A</v>
      </c>
      <c r="AX151" t="e">
        <v>#N/A</v>
      </c>
      <c r="AY151" t="e">
        <v>#N/A</v>
      </c>
      <c r="BB151" t="e">
        <v>#N/A</v>
      </c>
      <c r="BC151" t="e">
        <v>#N/A</v>
      </c>
      <c r="BF151" t="e">
        <v>#N/A</v>
      </c>
      <c r="BG151" t="e">
        <v>#N/A</v>
      </c>
      <c r="BJ151" t="e">
        <v>#N/A</v>
      </c>
      <c r="BK151" t="e">
        <v>#N/A</v>
      </c>
      <c r="BN151" t="e">
        <v>#N/A</v>
      </c>
      <c r="BO151" t="e">
        <v>#N/A</v>
      </c>
      <c r="BR151" t="e">
        <v>#N/A</v>
      </c>
      <c r="BS151" t="e">
        <v>#N/A</v>
      </c>
      <c r="BV151" t="e">
        <v>#N/A</v>
      </c>
      <c r="BW151" t="e">
        <v>#N/A</v>
      </c>
      <c r="BZ151">
        <v>45904</v>
      </c>
      <c r="CA151">
        <v>3</v>
      </c>
      <c r="CB151" t="e">
        <v>#DIV/0!</v>
      </c>
      <c r="CD151" t="e">
        <v>#DIV/0!</v>
      </c>
      <c r="CE151" t="e">
        <v>#DIV/0!</v>
      </c>
      <c r="CH151" t="e">
        <v>#N/A</v>
      </c>
      <c r="CI151" t="e">
        <v>#N/A</v>
      </c>
      <c r="CL151" t="e">
        <v>#N/A</v>
      </c>
      <c r="CM151" t="e">
        <v>#N/A</v>
      </c>
      <c r="CP151" t="e">
        <v>#N/A</v>
      </c>
      <c r="CQ151" t="e">
        <v>#N/A</v>
      </c>
    </row>
    <row r="152" spans="1:95">
      <c r="A152" s="231">
        <v>46246</v>
      </c>
      <c r="B152" s="232">
        <v>1</v>
      </c>
      <c r="C152" t="e">
        <v>#VALUE!</v>
      </c>
      <c r="D152" t="s">
        <v>427</v>
      </c>
      <c r="E152">
        <v>160</v>
      </c>
      <c r="F152">
        <v>137.87532524196001</v>
      </c>
      <c r="G152">
        <v>0</v>
      </c>
      <c r="H152">
        <v>0</v>
      </c>
      <c r="I152" t="s">
        <v>427</v>
      </c>
      <c r="J152">
        <v>0</v>
      </c>
      <c r="K152">
        <v>0.86876509995000006</v>
      </c>
      <c r="L152">
        <v>367.98528058877645</v>
      </c>
      <c r="M152">
        <v>139.00241599200001</v>
      </c>
      <c r="N152">
        <v>434.8</v>
      </c>
      <c r="O152">
        <v>434.8</v>
      </c>
      <c r="P152">
        <v>90</v>
      </c>
      <c r="Q152">
        <v>0</v>
      </c>
      <c r="S152">
        <v>75</v>
      </c>
      <c r="T152" t="s">
        <v>123</v>
      </c>
      <c r="U152">
        <v>419.8</v>
      </c>
      <c r="V152">
        <v>15.895179000000001</v>
      </c>
      <c r="W152">
        <v>0.13590378045000001</v>
      </c>
      <c r="X152" t="s">
        <v>129</v>
      </c>
      <c r="Y152">
        <v>90</v>
      </c>
      <c r="Z152">
        <v>93.550932000000003</v>
      </c>
      <c r="AA152">
        <v>1.01128557492</v>
      </c>
      <c r="AD152" t="e">
        <v>#N/A</v>
      </c>
      <c r="AE152" t="e">
        <v>#N/A</v>
      </c>
      <c r="AH152" t="e">
        <v>#N/A</v>
      </c>
      <c r="AI152" t="e">
        <v>#N/A</v>
      </c>
      <c r="AL152" t="e">
        <v>#N/A</v>
      </c>
      <c r="AM152" t="e">
        <v>#N/A</v>
      </c>
      <c r="AP152" t="e">
        <v>#N/A</v>
      </c>
      <c r="AQ152" t="e">
        <v>#N/A</v>
      </c>
      <c r="AT152" t="e">
        <v>#N/A</v>
      </c>
      <c r="AU152" t="e">
        <v>#N/A</v>
      </c>
      <c r="AX152" t="e">
        <v>#N/A</v>
      </c>
      <c r="AY152" t="e">
        <v>#N/A</v>
      </c>
      <c r="BB152" t="e">
        <v>#N/A</v>
      </c>
      <c r="BC152" t="e">
        <v>#N/A</v>
      </c>
      <c r="BF152" t="e">
        <v>#N/A</v>
      </c>
      <c r="BG152" t="e">
        <v>#N/A</v>
      </c>
      <c r="BJ152" t="e">
        <v>#N/A</v>
      </c>
      <c r="BK152" t="e">
        <v>#N/A</v>
      </c>
      <c r="BN152" t="e">
        <v>#N/A</v>
      </c>
      <c r="BO152" t="e">
        <v>#N/A</v>
      </c>
      <c r="BR152" t="e">
        <v>#N/A</v>
      </c>
      <c r="BS152" t="e">
        <v>#N/A</v>
      </c>
      <c r="BV152" t="e">
        <v>#N/A</v>
      </c>
      <c r="BW152" t="e">
        <v>#N/A</v>
      </c>
      <c r="BZ152">
        <v>45900</v>
      </c>
      <c r="CA152">
        <v>-2</v>
      </c>
      <c r="CB152" t="e">
        <v>#DIV/0!</v>
      </c>
      <c r="CD152" t="e">
        <v>#DIV/0!</v>
      </c>
      <c r="CE152" t="e">
        <v>#DIV/0!</v>
      </c>
      <c r="CH152" t="e">
        <v>#N/A</v>
      </c>
      <c r="CI152" t="e">
        <v>#N/A</v>
      </c>
      <c r="CL152" t="e">
        <v>#N/A</v>
      </c>
      <c r="CM152" t="e">
        <v>#N/A</v>
      </c>
      <c r="CP152" t="e">
        <v>#N/A</v>
      </c>
      <c r="CQ152" t="e">
        <v>#N/A</v>
      </c>
    </row>
    <row r="153" spans="1:95">
      <c r="A153" s="231">
        <v>46247</v>
      </c>
      <c r="B153" s="232">
        <v>1</v>
      </c>
      <c r="C153" t="e">
        <v>#VALUE!</v>
      </c>
      <c r="D153" t="s">
        <v>427</v>
      </c>
      <c r="E153">
        <v>160</v>
      </c>
      <c r="F153">
        <v>138.20563852494001</v>
      </c>
      <c r="G153">
        <v>0</v>
      </c>
      <c r="H153">
        <v>0</v>
      </c>
      <c r="I153" t="s">
        <v>427</v>
      </c>
      <c r="J153">
        <v>0</v>
      </c>
      <c r="K153">
        <v>0.85329354592499995</v>
      </c>
      <c r="L153">
        <v>389.10505836575874</v>
      </c>
      <c r="M153">
        <v>136.526967348</v>
      </c>
      <c r="N153">
        <v>411.2</v>
      </c>
      <c r="O153">
        <v>411.2</v>
      </c>
      <c r="P153">
        <v>90</v>
      </c>
      <c r="Q153">
        <v>0</v>
      </c>
      <c r="S153">
        <v>25.6</v>
      </c>
      <c r="T153" t="s">
        <v>123</v>
      </c>
      <c r="U153">
        <v>346.8</v>
      </c>
      <c r="V153">
        <v>15.895179000000001</v>
      </c>
      <c r="W153">
        <v>0.13590378045000001</v>
      </c>
      <c r="X153" t="s">
        <v>129</v>
      </c>
      <c r="Y153">
        <v>70</v>
      </c>
      <c r="Z153">
        <v>93.550932000000003</v>
      </c>
      <c r="AA153">
        <v>1.01128557492</v>
      </c>
      <c r="AB153" t="s">
        <v>128</v>
      </c>
      <c r="AC153">
        <v>20</v>
      </c>
      <c r="AD153">
        <v>99.93</v>
      </c>
      <c r="AE153">
        <v>1.1881677000000002</v>
      </c>
      <c r="AH153" t="e">
        <v>#N/A</v>
      </c>
      <c r="AI153" t="e">
        <v>#N/A</v>
      </c>
      <c r="AL153" t="e">
        <v>#N/A</v>
      </c>
      <c r="AM153" t="e">
        <v>#N/A</v>
      </c>
      <c r="AP153" t="e">
        <v>#N/A</v>
      </c>
      <c r="AQ153" t="e">
        <v>#N/A</v>
      </c>
      <c r="AT153" t="e">
        <v>#N/A</v>
      </c>
      <c r="AU153" t="e">
        <v>#N/A</v>
      </c>
      <c r="AX153" t="e">
        <v>#N/A</v>
      </c>
      <c r="AY153" t="e">
        <v>#N/A</v>
      </c>
      <c r="BB153" t="e">
        <v>#N/A</v>
      </c>
      <c r="BC153" t="e">
        <v>#N/A</v>
      </c>
      <c r="BF153" t="e">
        <v>#N/A</v>
      </c>
      <c r="BG153" t="e">
        <v>#N/A</v>
      </c>
      <c r="BJ153" t="e">
        <v>#N/A</v>
      </c>
      <c r="BK153" t="e">
        <v>#N/A</v>
      </c>
      <c r="BN153" t="e">
        <v>#N/A</v>
      </c>
      <c r="BO153" t="e">
        <v>#N/A</v>
      </c>
      <c r="BR153" t="e">
        <v>#N/A</v>
      </c>
      <c r="BS153" t="e">
        <v>#N/A</v>
      </c>
      <c r="BV153" t="e">
        <v>#N/A</v>
      </c>
      <c r="BW153" t="e">
        <v>#N/A</v>
      </c>
      <c r="BZ153">
        <v>45901</v>
      </c>
      <c r="CA153">
        <v>1</v>
      </c>
      <c r="CB153" t="e">
        <v>#DIV/0!</v>
      </c>
      <c r="CD153" t="e">
        <v>#DIV/0!</v>
      </c>
      <c r="CE153" t="e">
        <v>#DIV/0!</v>
      </c>
      <c r="CH153" t="e">
        <v>#N/A</v>
      </c>
      <c r="CI153" t="e">
        <v>#N/A</v>
      </c>
      <c r="CL153" t="e">
        <v>#N/A</v>
      </c>
      <c r="CM153" t="e">
        <v>#N/A</v>
      </c>
      <c r="CP153" t="e">
        <v>#N/A</v>
      </c>
      <c r="CQ153" t="e">
        <v>#N/A</v>
      </c>
    </row>
    <row r="154" spans="1:95">
      <c r="A154" s="231">
        <v>46248</v>
      </c>
      <c r="B154" s="232">
        <v>1</v>
      </c>
      <c r="E154">
        <v>160</v>
      </c>
      <c r="F154">
        <v>124.82697430392001</v>
      </c>
      <c r="K154">
        <v>0.91651544857499978</v>
      </c>
      <c r="L154">
        <v>252.12732429877084</v>
      </c>
      <c r="M154">
        <v>146.64247177199996</v>
      </c>
      <c r="N154">
        <v>634.6</v>
      </c>
      <c r="O154">
        <v>634.6</v>
      </c>
      <c r="P154">
        <v>215.40000000000003</v>
      </c>
      <c r="Q154">
        <v>0</v>
      </c>
      <c r="S154">
        <v>26.8</v>
      </c>
      <c r="T154" t="s">
        <v>123</v>
      </c>
      <c r="U154">
        <v>446</v>
      </c>
      <c r="V154">
        <v>15.895179000000001</v>
      </c>
      <c r="W154">
        <v>0.13590378045000001</v>
      </c>
      <c r="X154" t="s">
        <v>374</v>
      </c>
      <c r="Y154">
        <v>120</v>
      </c>
      <c r="Z154">
        <v>16.575190499999998</v>
      </c>
      <c r="AA154">
        <v>0.11014214087249997</v>
      </c>
      <c r="AB154" t="s">
        <v>191</v>
      </c>
      <c r="AC154">
        <v>8</v>
      </c>
      <c r="AD154">
        <v>21.974892000000001</v>
      </c>
      <c r="AE154">
        <v>0.17426089355999999</v>
      </c>
      <c r="AF154" t="s">
        <v>403</v>
      </c>
      <c r="AG154">
        <v>5</v>
      </c>
      <c r="AH154">
        <v>32.799150000000004</v>
      </c>
      <c r="AI154">
        <v>4.7886759000000008E-2</v>
      </c>
      <c r="AJ154" t="s">
        <v>394</v>
      </c>
      <c r="AK154">
        <v>15</v>
      </c>
      <c r="AL154">
        <v>31.236865999999999</v>
      </c>
      <c r="AM154">
        <v>0.24114860551999995</v>
      </c>
      <c r="AN154" t="s">
        <v>397</v>
      </c>
      <c r="AO154">
        <v>6</v>
      </c>
      <c r="AP154">
        <v>8.4565950000000001</v>
      </c>
      <c r="AQ154">
        <v>5.0655004050000001E-2</v>
      </c>
      <c r="AR154" t="s">
        <v>412</v>
      </c>
      <c r="AS154">
        <v>8</v>
      </c>
      <c r="AT154">
        <v>81.127125000000007</v>
      </c>
      <c r="AU154">
        <v>0.46972605375000004</v>
      </c>
      <c r="AV154" t="s">
        <v>402</v>
      </c>
      <c r="AW154">
        <v>2.4</v>
      </c>
      <c r="AX154">
        <v>85.245335999999995</v>
      </c>
      <c r="AY154">
        <v>0.57540601799999991</v>
      </c>
      <c r="AZ154" t="s">
        <v>378</v>
      </c>
      <c r="BA154">
        <v>9</v>
      </c>
      <c r="BB154">
        <v>40.994712</v>
      </c>
      <c r="BC154">
        <v>0.27671430600000002</v>
      </c>
      <c r="BD154" t="s">
        <v>411</v>
      </c>
      <c r="BE154">
        <v>7</v>
      </c>
      <c r="BF154">
        <v>80.050139999999999</v>
      </c>
      <c r="BG154">
        <v>0.48670485120000001</v>
      </c>
      <c r="BH154" t="s">
        <v>128</v>
      </c>
      <c r="BI154">
        <v>15</v>
      </c>
      <c r="BJ154">
        <v>99.93</v>
      </c>
      <c r="BK154">
        <v>1.1881677000000002</v>
      </c>
      <c r="BL154" t="s">
        <v>129</v>
      </c>
      <c r="BM154">
        <v>20</v>
      </c>
      <c r="BN154">
        <v>93.550932000000003</v>
      </c>
      <c r="BO154">
        <v>1.01128557492</v>
      </c>
      <c r="BR154" t="e">
        <v>#N/A</v>
      </c>
      <c r="BS154" t="e">
        <v>#N/A</v>
      </c>
      <c r="BV154" t="e">
        <v>#N/A</v>
      </c>
      <c r="BW154" t="e">
        <v>#N/A</v>
      </c>
      <c r="BZ154">
        <v>45904</v>
      </c>
      <c r="CA154">
        <v>3</v>
      </c>
      <c r="CB154" t="e">
        <v>#DIV/0!</v>
      </c>
      <c r="CD154" t="e">
        <v>#DIV/0!</v>
      </c>
      <c r="CE154" t="e">
        <v>#DIV/0!</v>
      </c>
      <c r="CH154" t="e">
        <v>#N/A</v>
      </c>
      <c r="CI154" t="e">
        <v>#N/A</v>
      </c>
      <c r="CL154" t="e">
        <v>#N/A</v>
      </c>
      <c r="CM154" t="e">
        <v>#N/A</v>
      </c>
      <c r="CP154" t="e">
        <v>#N/A</v>
      </c>
      <c r="CQ154" t="e">
        <v>#N/A</v>
      </c>
    </row>
    <row r="155" spans="1:95">
      <c r="A155" s="231">
        <v>46251</v>
      </c>
      <c r="B155" s="232">
        <v>3</v>
      </c>
      <c r="C155" t="e">
        <v>#VALUE!</v>
      </c>
      <c r="D155" t="s">
        <v>427</v>
      </c>
      <c r="E155">
        <v>160</v>
      </c>
      <c r="F155">
        <v>142.42350925482003</v>
      </c>
      <c r="G155">
        <v>0</v>
      </c>
      <c r="H155">
        <v>0</v>
      </c>
      <c r="I155" t="s">
        <v>427</v>
      </c>
      <c r="J155">
        <v>0</v>
      </c>
      <c r="K155">
        <v>0.9153468480000001</v>
      </c>
      <c r="L155">
        <v>276.33851468048363</v>
      </c>
      <c r="M155">
        <v>146.45549568000001</v>
      </c>
      <c r="N155">
        <v>579</v>
      </c>
      <c r="O155">
        <v>579</v>
      </c>
      <c r="P155">
        <v>101.00000000000006</v>
      </c>
      <c r="Q155">
        <v>0</v>
      </c>
      <c r="S155">
        <v>56.3</v>
      </c>
      <c r="T155" t="s">
        <v>123</v>
      </c>
      <c r="U155">
        <v>534.29999999999995</v>
      </c>
      <c r="V155">
        <v>15.895179000000001</v>
      </c>
      <c r="W155">
        <v>0.13590378045000001</v>
      </c>
      <c r="X155" t="s">
        <v>394</v>
      </c>
      <c r="Y155">
        <v>16</v>
      </c>
      <c r="Z155">
        <v>31.236865999999999</v>
      </c>
      <c r="AA155">
        <v>0.24114860551999995</v>
      </c>
      <c r="AB155" t="s">
        <v>183</v>
      </c>
      <c r="AC155">
        <v>2</v>
      </c>
      <c r="AD155">
        <v>99.53</v>
      </c>
      <c r="AE155">
        <v>0.81614599999999993</v>
      </c>
      <c r="AF155" t="s">
        <v>404</v>
      </c>
      <c r="AG155">
        <v>11</v>
      </c>
      <c r="AH155">
        <v>41.703090000000003</v>
      </c>
      <c r="AI155">
        <v>0.40952434380000008</v>
      </c>
      <c r="AJ155" t="s">
        <v>405</v>
      </c>
      <c r="AK155">
        <v>12</v>
      </c>
      <c r="AL155">
        <v>7.136849999999999</v>
      </c>
      <c r="AM155">
        <v>0.12353887349999998</v>
      </c>
      <c r="AN155" t="s">
        <v>129</v>
      </c>
      <c r="AO155">
        <v>30</v>
      </c>
      <c r="AP155">
        <v>93.550932000000003</v>
      </c>
      <c r="AQ155">
        <v>1.01128557492</v>
      </c>
      <c r="AR155" t="s">
        <v>128</v>
      </c>
      <c r="AS155">
        <v>30</v>
      </c>
      <c r="AT155">
        <v>99.93</v>
      </c>
      <c r="AU155">
        <v>1.1881677000000002</v>
      </c>
      <c r="AX155" t="e">
        <v>#N/A</v>
      </c>
      <c r="AY155" t="e">
        <v>#N/A</v>
      </c>
      <c r="BB155" t="e">
        <v>#N/A</v>
      </c>
      <c r="BC155" t="e">
        <v>#N/A</v>
      </c>
      <c r="BF155" t="e">
        <v>#N/A</v>
      </c>
      <c r="BG155" t="e">
        <v>#N/A</v>
      </c>
      <c r="BJ155" t="e">
        <v>#N/A</v>
      </c>
      <c r="BK155" t="e">
        <v>#N/A</v>
      </c>
      <c r="BN155" t="e">
        <v>#N/A</v>
      </c>
      <c r="BO155" t="e">
        <v>#N/A</v>
      </c>
      <c r="BR155" t="e">
        <v>#N/A</v>
      </c>
      <c r="BS155" t="e">
        <v>#N/A</v>
      </c>
      <c r="BV155" t="e">
        <v>#N/A</v>
      </c>
      <c r="BW155" t="e">
        <v>#N/A</v>
      </c>
      <c r="BZ155">
        <v>45900</v>
      </c>
      <c r="CA155">
        <v>0</v>
      </c>
      <c r="CB155" t="e">
        <v>#DIV/0!</v>
      </c>
      <c r="CD155" t="e">
        <v>#DIV/0!</v>
      </c>
      <c r="CE155" t="e">
        <v>#DIV/0!</v>
      </c>
      <c r="CH155" t="e">
        <v>#N/A</v>
      </c>
      <c r="CI155" t="e">
        <v>#N/A</v>
      </c>
      <c r="CL155" t="e">
        <v>#N/A</v>
      </c>
      <c r="CM155" t="e">
        <v>#N/A</v>
      </c>
      <c r="CP155" t="e">
        <v>#N/A</v>
      </c>
      <c r="CQ155" t="e">
        <v>#N/A</v>
      </c>
    </row>
    <row r="156" spans="1:95">
      <c r="A156" s="231">
        <v>46252</v>
      </c>
      <c r="B156" s="232">
        <v>1</v>
      </c>
      <c r="C156" t="e">
        <v>#VALUE!</v>
      </c>
      <c r="D156" t="s">
        <v>427</v>
      </c>
      <c r="E156">
        <v>160</v>
      </c>
      <c r="F156">
        <v>148.03539725076001</v>
      </c>
      <c r="G156">
        <v>0</v>
      </c>
      <c r="H156">
        <v>0</v>
      </c>
      <c r="I156" t="s">
        <v>427</v>
      </c>
      <c r="J156">
        <v>0</v>
      </c>
      <c r="K156">
        <v>0.90400638795000021</v>
      </c>
      <c r="L156">
        <v>370.54191755442332</v>
      </c>
      <c r="M156">
        <v>144.64102207200003</v>
      </c>
      <c r="N156">
        <v>431.8</v>
      </c>
      <c r="O156">
        <v>431.8</v>
      </c>
      <c r="P156">
        <v>95</v>
      </c>
      <c r="Q156">
        <v>0</v>
      </c>
      <c r="S156">
        <v>44.7</v>
      </c>
      <c r="T156" t="s">
        <v>123</v>
      </c>
      <c r="U156">
        <v>381.5</v>
      </c>
      <c r="V156">
        <v>15.895179000000001</v>
      </c>
      <c r="W156">
        <v>0.13590378045000001</v>
      </c>
      <c r="X156" t="s">
        <v>129</v>
      </c>
      <c r="Y156">
        <v>60</v>
      </c>
      <c r="Z156">
        <v>93.550932000000003</v>
      </c>
      <c r="AA156">
        <v>1.01128557492</v>
      </c>
      <c r="AB156" t="s">
        <v>128</v>
      </c>
      <c r="AC156">
        <v>35</v>
      </c>
      <c r="AD156">
        <v>99.93</v>
      </c>
      <c r="AE156">
        <v>1.1881677000000002</v>
      </c>
      <c r="AH156" t="e">
        <v>#N/A</v>
      </c>
      <c r="AI156" t="e">
        <v>#N/A</v>
      </c>
      <c r="AL156" t="e">
        <v>#N/A</v>
      </c>
      <c r="AM156" t="e">
        <v>#N/A</v>
      </c>
      <c r="AP156" t="e">
        <v>#N/A</v>
      </c>
      <c r="AQ156" t="e">
        <v>#N/A</v>
      </c>
      <c r="AT156" t="e">
        <v>#N/A</v>
      </c>
      <c r="AU156" t="e">
        <v>#N/A</v>
      </c>
      <c r="AX156" t="e">
        <v>#N/A</v>
      </c>
      <c r="AY156" t="e">
        <v>#N/A</v>
      </c>
      <c r="BB156" t="e">
        <v>#N/A</v>
      </c>
      <c r="BC156" t="e">
        <v>#N/A</v>
      </c>
      <c r="BF156" t="e">
        <v>#N/A</v>
      </c>
      <c r="BG156" t="e">
        <v>#N/A</v>
      </c>
      <c r="BJ156" t="e">
        <v>#N/A</v>
      </c>
      <c r="BK156" t="e">
        <v>#N/A</v>
      </c>
      <c r="BN156" t="e">
        <v>#N/A</v>
      </c>
      <c r="BO156" t="e">
        <v>#N/A</v>
      </c>
      <c r="BR156" t="e">
        <v>#N/A</v>
      </c>
      <c r="BS156" t="e">
        <v>#N/A</v>
      </c>
      <c r="BV156" t="e">
        <v>#N/A</v>
      </c>
      <c r="BW156" t="e">
        <v>#N/A</v>
      </c>
      <c r="BZ156">
        <v>45901</v>
      </c>
      <c r="CA156">
        <v>1</v>
      </c>
      <c r="CB156" t="e">
        <v>#DIV/0!</v>
      </c>
      <c r="CD156" t="e">
        <v>#DIV/0!</v>
      </c>
      <c r="CE156" t="e">
        <v>#DIV/0!</v>
      </c>
      <c r="CH156" t="e">
        <v>#N/A</v>
      </c>
      <c r="CI156" t="e">
        <v>#N/A</v>
      </c>
      <c r="CL156" t="e">
        <v>#N/A</v>
      </c>
      <c r="CM156" t="e">
        <v>#N/A</v>
      </c>
      <c r="CP156" t="e">
        <v>#N/A</v>
      </c>
      <c r="CQ156" t="e">
        <v>#N/A</v>
      </c>
    </row>
    <row r="157" spans="1:95">
      <c r="A157" s="231">
        <v>46253</v>
      </c>
      <c r="B157" s="232">
        <v>1</v>
      </c>
      <c r="C157" t="e">
        <v>#VALUE!</v>
      </c>
      <c r="D157" t="s">
        <v>427</v>
      </c>
      <c r="E157">
        <v>160</v>
      </c>
      <c r="F157">
        <v>148.34802595180503</v>
      </c>
      <c r="G157">
        <v>0</v>
      </c>
      <c r="H157">
        <v>0</v>
      </c>
      <c r="I157" t="s">
        <v>427</v>
      </c>
      <c r="J157">
        <v>0</v>
      </c>
      <c r="K157">
        <v>0.88301055106875004</v>
      </c>
      <c r="L157">
        <v>463.90258045810384</v>
      </c>
      <c r="M157">
        <v>141.28168817100001</v>
      </c>
      <c r="N157">
        <v>344.9</v>
      </c>
      <c r="O157">
        <v>344.9</v>
      </c>
      <c r="P157">
        <v>119.99999999999997</v>
      </c>
      <c r="Q157">
        <v>0</v>
      </c>
      <c r="S157">
        <v>33.6</v>
      </c>
      <c r="T157" t="s">
        <v>123</v>
      </c>
      <c r="U157">
        <v>258.5</v>
      </c>
      <c r="V157">
        <v>15.895179000000001</v>
      </c>
      <c r="W157">
        <v>0.13590378045000001</v>
      </c>
      <c r="X157" t="s">
        <v>129</v>
      </c>
      <c r="Y157">
        <v>80</v>
      </c>
      <c r="Z157">
        <v>93.550932000000003</v>
      </c>
      <c r="AA157">
        <v>1.01128557492</v>
      </c>
      <c r="AB157" t="s">
        <v>405</v>
      </c>
      <c r="AC157">
        <v>10</v>
      </c>
      <c r="AD157">
        <v>7.136849999999999</v>
      </c>
      <c r="AE157">
        <v>0.12353887349999998</v>
      </c>
      <c r="AF157" t="s">
        <v>128</v>
      </c>
      <c r="AG157">
        <v>30</v>
      </c>
      <c r="AH157">
        <v>99.93</v>
      </c>
      <c r="AI157">
        <v>1.1881677000000002</v>
      </c>
      <c r="AL157" t="e">
        <v>#N/A</v>
      </c>
      <c r="AM157" t="e">
        <v>#N/A</v>
      </c>
      <c r="AP157" t="e">
        <v>#N/A</v>
      </c>
      <c r="AQ157" t="e">
        <v>#N/A</v>
      </c>
      <c r="AT157" t="e">
        <v>#N/A</v>
      </c>
      <c r="AU157" t="e">
        <v>#N/A</v>
      </c>
      <c r="AX157" t="e">
        <v>#N/A</v>
      </c>
      <c r="AY157" t="e">
        <v>#N/A</v>
      </c>
      <c r="BB157" t="e">
        <v>#N/A</v>
      </c>
      <c r="BC157" t="e">
        <v>#N/A</v>
      </c>
      <c r="BF157" t="e">
        <v>#N/A</v>
      </c>
      <c r="BG157" t="e">
        <v>#N/A</v>
      </c>
      <c r="BJ157" t="e">
        <v>#N/A</v>
      </c>
      <c r="BK157" t="e">
        <v>#N/A</v>
      </c>
      <c r="BN157" t="e">
        <v>#N/A</v>
      </c>
      <c r="BO157" t="e">
        <v>#N/A</v>
      </c>
      <c r="BR157" t="e">
        <v>#N/A</v>
      </c>
      <c r="BS157" t="e">
        <v>#N/A</v>
      </c>
      <c r="BV157" t="e">
        <v>#N/A</v>
      </c>
      <c r="BW157" t="e">
        <v>#N/A</v>
      </c>
      <c r="BZ157">
        <v>45902</v>
      </c>
      <c r="CA157">
        <v>1</v>
      </c>
      <c r="CB157" t="e">
        <v>#DIV/0!</v>
      </c>
      <c r="CD157" t="e">
        <v>#DIV/0!</v>
      </c>
      <c r="CE157" t="e">
        <v>#DIV/0!</v>
      </c>
      <c r="CH157" t="e">
        <v>#N/A</v>
      </c>
      <c r="CI157" t="e">
        <v>#N/A</v>
      </c>
      <c r="CL157" t="e">
        <v>#N/A</v>
      </c>
      <c r="CM157" t="e">
        <v>#N/A</v>
      </c>
      <c r="CP157" t="e">
        <v>#N/A</v>
      </c>
      <c r="CQ157" t="e">
        <v>#N/A</v>
      </c>
    </row>
    <row r="158" spans="1:95">
      <c r="A158" s="231">
        <v>46254</v>
      </c>
      <c r="B158" s="232">
        <v>1</v>
      </c>
      <c r="C158" t="e">
        <v>#VALUE!</v>
      </c>
      <c r="D158" t="s">
        <v>427</v>
      </c>
      <c r="E158">
        <v>160</v>
      </c>
      <c r="F158">
        <v>144.45698361502502</v>
      </c>
      <c r="G158">
        <v>0</v>
      </c>
      <c r="H158">
        <v>0</v>
      </c>
      <c r="I158" t="s">
        <v>427</v>
      </c>
      <c r="J158">
        <v>0</v>
      </c>
      <c r="K158">
        <v>0.89573451834375017</v>
      </c>
      <c r="L158">
        <v>370.79953650057939</v>
      </c>
      <c r="M158">
        <v>143.31752293500003</v>
      </c>
      <c r="N158">
        <v>431.5</v>
      </c>
      <c r="O158">
        <v>431.5</v>
      </c>
      <c r="P158">
        <v>95</v>
      </c>
      <c r="Q158">
        <v>0</v>
      </c>
      <c r="S158">
        <v>36.200000000000003</v>
      </c>
      <c r="T158" t="s">
        <v>123</v>
      </c>
      <c r="U158">
        <v>372.7</v>
      </c>
      <c r="V158">
        <v>15.895179000000001</v>
      </c>
      <c r="W158">
        <v>0.13590378045000001</v>
      </c>
      <c r="X158" t="s">
        <v>129</v>
      </c>
      <c r="Y158">
        <v>80</v>
      </c>
      <c r="Z158">
        <v>93.550932000000003</v>
      </c>
      <c r="AA158">
        <v>1.01128557492</v>
      </c>
      <c r="AB158" t="s">
        <v>128</v>
      </c>
      <c r="AC158">
        <v>15</v>
      </c>
      <c r="AD158">
        <v>99.93</v>
      </c>
      <c r="AE158">
        <v>1.1881677000000002</v>
      </c>
      <c r="AH158" t="e">
        <v>#N/A</v>
      </c>
      <c r="AI158" t="e">
        <v>#N/A</v>
      </c>
      <c r="AL158" t="e">
        <v>#N/A</v>
      </c>
      <c r="AM158" t="e">
        <v>#N/A</v>
      </c>
      <c r="AP158" t="e">
        <v>#N/A</v>
      </c>
      <c r="AQ158" t="e">
        <v>#N/A</v>
      </c>
      <c r="AT158" t="e">
        <v>#N/A</v>
      </c>
      <c r="AU158" t="e">
        <v>#N/A</v>
      </c>
      <c r="AX158" t="e">
        <v>#N/A</v>
      </c>
      <c r="AY158" t="e">
        <v>#N/A</v>
      </c>
      <c r="BB158" t="e">
        <v>#N/A</v>
      </c>
      <c r="BC158" t="e">
        <v>#N/A</v>
      </c>
      <c r="BF158" t="e">
        <v>#N/A</v>
      </c>
      <c r="BG158" t="e">
        <v>#N/A</v>
      </c>
      <c r="BJ158" t="e">
        <v>#N/A</v>
      </c>
      <c r="BK158" t="e">
        <v>#N/A</v>
      </c>
      <c r="BN158" t="e">
        <v>#N/A</v>
      </c>
      <c r="BO158" t="e">
        <v>#N/A</v>
      </c>
      <c r="BR158" t="e">
        <v>#N/A</v>
      </c>
      <c r="BS158" t="e">
        <v>#N/A</v>
      </c>
      <c r="BV158" t="e">
        <v>#N/A</v>
      </c>
      <c r="BW158" t="e">
        <v>#N/A</v>
      </c>
      <c r="BZ158">
        <v>45903</v>
      </c>
      <c r="CA158">
        <v>1</v>
      </c>
      <c r="CB158" t="e">
        <v>#DIV/0!</v>
      </c>
      <c r="CD158" t="e">
        <v>#DIV/0!</v>
      </c>
      <c r="CE158" t="e">
        <v>#DIV/0!</v>
      </c>
      <c r="CH158" t="e">
        <v>#N/A</v>
      </c>
      <c r="CI158" t="e">
        <v>#N/A</v>
      </c>
      <c r="CL158" t="e">
        <v>#N/A</v>
      </c>
      <c r="CM158" t="e">
        <v>#N/A</v>
      </c>
      <c r="CP158" t="e">
        <v>#N/A</v>
      </c>
      <c r="CQ158" t="e">
        <v>#N/A</v>
      </c>
    </row>
    <row r="159" spans="1:95">
      <c r="A159" s="231">
        <v>46255</v>
      </c>
      <c r="B159" s="232">
        <v>1</v>
      </c>
      <c r="C159" t="e">
        <v>#VALUE!</v>
      </c>
      <c r="D159" t="s">
        <v>427</v>
      </c>
      <c r="E159">
        <v>160</v>
      </c>
      <c r="F159">
        <v>144.20959739469751</v>
      </c>
      <c r="G159">
        <v>0</v>
      </c>
      <c r="H159">
        <v>0</v>
      </c>
      <c r="I159" t="s">
        <v>427</v>
      </c>
      <c r="J159">
        <v>0</v>
      </c>
      <c r="K159">
        <v>0.97477686470625025</v>
      </c>
      <c r="L159">
        <v>237.3183031741323</v>
      </c>
      <c r="M159">
        <v>155.96429835300003</v>
      </c>
      <c r="N159">
        <v>674.2</v>
      </c>
      <c r="O159">
        <v>674.2</v>
      </c>
      <c r="P159">
        <v>140</v>
      </c>
      <c r="Q159">
        <v>0</v>
      </c>
      <c r="S159">
        <v>19.899999999999999</v>
      </c>
      <c r="T159" t="s">
        <v>123</v>
      </c>
      <c r="U159">
        <v>554.1</v>
      </c>
      <c r="V159">
        <v>15.895179000000001</v>
      </c>
      <c r="W159">
        <v>0.13590378045000001</v>
      </c>
      <c r="X159" t="s">
        <v>129</v>
      </c>
      <c r="Y159">
        <v>60</v>
      </c>
      <c r="Z159">
        <v>93.550932000000003</v>
      </c>
      <c r="AA159">
        <v>1.01128557492</v>
      </c>
      <c r="AB159" t="s">
        <v>405</v>
      </c>
      <c r="AC159">
        <v>12</v>
      </c>
      <c r="AD159">
        <v>7.136849999999999</v>
      </c>
      <c r="AE159">
        <v>0.12353887349999998</v>
      </c>
      <c r="AF159" t="s">
        <v>374</v>
      </c>
      <c r="AG159">
        <v>55</v>
      </c>
      <c r="AH159">
        <v>16.575190499999998</v>
      </c>
      <c r="AI159">
        <v>0.11014214087249997</v>
      </c>
      <c r="AJ159" t="s">
        <v>378</v>
      </c>
      <c r="AK159">
        <v>11</v>
      </c>
      <c r="AL159">
        <v>40.994712</v>
      </c>
      <c r="AM159">
        <v>0.27671430600000002</v>
      </c>
      <c r="AN159" t="s">
        <v>191</v>
      </c>
      <c r="AO159">
        <v>2</v>
      </c>
      <c r="AP159">
        <v>21.974892000000001</v>
      </c>
      <c r="AQ159">
        <v>0.17426089355999999</v>
      </c>
      <c r="AT159" t="e">
        <v>#N/A</v>
      </c>
      <c r="AU159" t="e">
        <v>#N/A</v>
      </c>
      <c r="AX159" t="e">
        <v>#N/A</v>
      </c>
      <c r="AY159" t="e">
        <v>#N/A</v>
      </c>
      <c r="BB159" t="e">
        <v>#N/A</v>
      </c>
      <c r="BC159" t="e">
        <v>#N/A</v>
      </c>
      <c r="BF159" t="e">
        <v>#N/A</v>
      </c>
      <c r="BG159" t="e">
        <v>#N/A</v>
      </c>
      <c r="BJ159" t="e">
        <v>#N/A</v>
      </c>
      <c r="BK159" t="e">
        <v>#N/A</v>
      </c>
      <c r="BN159" t="e">
        <v>#N/A</v>
      </c>
      <c r="BO159" t="e">
        <v>#N/A</v>
      </c>
      <c r="BR159" t="e">
        <v>#N/A</v>
      </c>
      <c r="BS159" t="e">
        <v>#N/A</v>
      </c>
      <c r="BV159" t="e">
        <v>#N/A</v>
      </c>
      <c r="BW159" t="e">
        <v>#N/A</v>
      </c>
      <c r="BZ159">
        <v>45904</v>
      </c>
      <c r="CA159">
        <v>1</v>
      </c>
      <c r="CB159" t="e">
        <v>#DIV/0!</v>
      </c>
      <c r="CD159" t="e">
        <v>#DIV/0!</v>
      </c>
      <c r="CE159" t="e">
        <v>#DIV/0!</v>
      </c>
      <c r="CH159" t="e">
        <v>#N/A</v>
      </c>
      <c r="CI159" t="e">
        <v>#N/A</v>
      </c>
      <c r="CL159" t="e">
        <v>#N/A</v>
      </c>
      <c r="CM159" t="e">
        <v>#N/A</v>
      </c>
      <c r="CP159" t="e">
        <v>#N/A</v>
      </c>
      <c r="CQ159" t="e">
        <v>#N/A</v>
      </c>
    </row>
    <row r="160" spans="1:95">
      <c r="A160" s="231">
        <v>46258</v>
      </c>
      <c r="B160" s="232">
        <v>3</v>
      </c>
      <c r="E160">
        <v>160</v>
      </c>
      <c r="F160">
        <v>127.57384707686751</v>
      </c>
      <c r="K160">
        <v>0.89116199579999988</v>
      </c>
      <c r="L160">
        <v>227.36961773483023</v>
      </c>
      <c r="M160">
        <v>142.58591932799999</v>
      </c>
      <c r="N160">
        <v>703.69999999999993</v>
      </c>
      <c r="O160">
        <v>703.69999999999993</v>
      </c>
      <c r="P160">
        <v>176</v>
      </c>
      <c r="Q160">
        <v>0</v>
      </c>
      <c r="S160">
        <v>70.2</v>
      </c>
      <c r="T160" t="s">
        <v>123</v>
      </c>
      <c r="U160">
        <v>597.9</v>
      </c>
      <c r="V160">
        <v>15.895179000000001</v>
      </c>
      <c r="W160">
        <v>0.13590378045000001</v>
      </c>
      <c r="X160" t="s">
        <v>374</v>
      </c>
      <c r="Y160">
        <v>37</v>
      </c>
      <c r="Z160">
        <v>16.575190499999998</v>
      </c>
      <c r="AA160">
        <v>0.11014214087249997</v>
      </c>
      <c r="AB160" t="s">
        <v>397</v>
      </c>
      <c r="AC160">
        <v>20</v>
      </c>
      <c r="AD160">
        <v>8.4565950000000001</v>
      </c>
      <c r="AE160">
        <v>5.0655004050000001E-2</v>
      </c>
      <c r="AF160" t="s">
        <v>404</v>
      </c>
      <c r="AG160">
        <v>39</v>
      </c>
      <c r="AH160">
        <v>41.703090000000003</v>
      </c>
      <c r="AI160">
        <v>0.40952434380000008</v>
      </c>
      <c r="AJ160" t="s">
        <v>394</v>
      </c>
      <c r="AK160">
        <v>10</v>
      </c>
      <c r="AL160">
        <v>31.236865999999999</v>
      </c>
      <c r="AM160">
        <v>0.24114860551999995</v>
      </c>
      <c r="AN160" t="s">
        <v>219</v>
      </c>
      <c r="AO160">
        <v>40</v>
      </c>
      <c r="AP160">
        <v>8.5743723999999997</v>
      </c>
      <c r="AQ160">
        <v>5.1189003227999998E-2</v>
      </c>
      <c r="AR160" t="s">
        <v>129</v>
      </c>
      <c r="AS160">
        <v>30</v>
      </c>
      <c r="AT160">
        <v>93.550932000000003</v>
      </c>
      <c r="AU160">
        <v>1.01128557492</v>
      </c>
      <c r="AX160" t="e">
        <v>#N/A</v>
      </c>
      <c r="AY160" t="e">
        <v>#N/A</v>
      </c>
      <c r="BB160" t="e">
        <v>#N/A</v>
      </c>
      <c r="BC160" t="e">
        <v>#N/A</v>
      </c>
      <c r="BF160" t="e">
        <v>#N/A</v>
      </c>
      <c r="BG160" t="e">
        <v>#N/A</v>
      </c>
      <c r="BJ160" t="e">
        <v>#N/A</v>
      </c>
      <c r="BK160" t="e">
        <v>#N/A</v>
      </c>
      <c r="BN160" t="e">
        <v>#N/A</v>
      </c>
      <c r="BO160" t="e">
        <v>#N/A</v>
      </c>
      <c r="BR160" t="e">
        <v>#N/A</v>
      </c>
      <c r="BS160" t="e">
        <v>#N/A</v>
      </c>
      <c r="BV160" t="e">
        <v>#N/A</v>
      </c>
      <c r="BW160" t="e">
        <v>#N/A</v>
      </c>
      <c r="BZ160">
        <v>45904</v>
      </c>
      <c r="CA160">
        <v>0</v>
      </c>
      <c r="CB160" t="e">
        <v>#DIV/0!</v>
      </c>
      <c r="CD160" t="e">
        <v>#DIV/0!</v>
      </c>
      <c r="CE160" t="e">
        <v>#DIV/0!</v>
      </c>
      <c r="CH160" t="e">
        <v>#N/A</v>
      </c>
      <c r="CI160" t="e">
        <v>#N/A</v>
      </c>
      <c r="CL160" t="e">
        <v>#N/A</v>
      </c>
      <c r="CM160" t="e">
        <v>#N/A</v>
      </c>
      <c r="CP160" t="e">
        <v>#N/A</v>
      </c>
      <c r="CQ160" t="e">
        <v>#N/A</v>
      </c>
    </row>
    <row r="161" spans="1:95">
      <c r="A161" s="231">
        <v>46259</v>
      </c>
      <c r="B161" s="232">
        <v>1</v>
      </c>
      <c r="C161" t="e">
        <v>#VALUE!</v>
      </c>
      <c r="D161" t="s">
        <v>427</v>
      </c>
      <c r="E161">
        <v>160</v>
      </c>
      <c r="F161">
        <v>145.25232832096501</v>
      </c>
      <c r="G161">
        <v>0</v>
      </c>
      <c r="H161">
        <v>0</v>
      </c>
      <c r="I161" t="s">
        <v>427</v>
      </c>
      <c r="J161">
        <v>0</v>
      </c>
      <c r="K161">
        <v>0.86597915401875003</v>
      </c>
      <c r="L161">
        <v>428.15092320042817</v>
      </c>
      <c r="M161">
        <v>138.556664643</v>
      </c>
      <c r="N161">
        <v>373.7</v>
      </c>
      <c r="O161">
        <v>373.7</v>
      </c>
      <c r="P161">
        <v>112</v>
      </c>
      <c r="Q161">
        <v>0</v>
      </c>
      <c r="S161">
        <v>17</v>
      </c>
      <c r="T161" t="s">
        <v>123</v>
      </c>
      <c r="U161">
        <v>278.7</v>
      </c>
      <c r="V161">
        <v>15.895179000000001</v>
      </c>
      <c r="W161">
        <v>0.13590378045000001</v>
      </c>
      <c r="X161" t="s">
        <v>129</v>
      </c>
      <c r="Y161">
        <v>60</v>
      </c>
      <c r="Z161">
        <v>93.550932000000003</v>
      </c>
      <c r="AA161">
        <v>1.01128557492</v>
      </c>
      <c r="AB161" t="s">
        <v>405</v>
      </c>
      <c r="AC161">
        <v>12</v>
      </c>
      <c r="AD161">
        <v>7.136849999999999</v>
      </c>
      <c r="AE161">
        <v>0.12353887349999998</v>
      </c>
      <c r="AF161" t="s">
        <v>128</v>
      </c>
      <c r="AG161">
        <v>40</v>
      </c>
      <c r="AH161">
        <v>99.93</v>
      </c>
      <c r="AI161">
        <v>1.1881677000000002</v>
      </c>
      <c r="AL161" t="e">
        <v>#N/A</v>
      </c>
      <c r="AM161" t="e">
        <v>#N/A</v>
      </c>
      <c r="AP161" t="e">
        <v>#N/A</v>
      </c>
      <c r="AQ161" t="e">
        <v>#N/A</v>
      </c>
      <c r="AT161" t="e">
        <v>#N/A</v>
      </c>
      <c r="AU161" t="e">
        <v>#N/A</v>
      </c>
      <c r="AX161" t="e">
        <v>#N/A</v>
      </c>
      <c r="AY161" t="e">
        <v>#N/A</v>
      </c>
      <c r="BB161" t="e">
        <v>#N/A</v>
      </c>
      <c r="BC161" t="e">
        <v>#N/A</v>
      </c>
      <c r="BF161" t="e">
        <v>#N/A</v>
      </c>
      <c r="BG161" t="e">
        <v>#N/A</v>
      </c>
      <c r="BJ161" t="e">
        <v>#N/A</v>
      </c>
      <c r="BK161" t="e">
        <v>#N/A</v>
      </c>
      <c r="BN161" t="e">
        <v>#N/A</v>
      </c>
      <c r="BO161" t="e">
        <v>#N/A</v>
      </c>
      <c r="BR161" t="e">
        <v>#N/A</v>
      </c>
      <c r="BS161" t="e">
        <v>#N/A</v>
      </c>
      <c r="BV161" t="e">
        <v>#N/A</v>
      </c>
      <c r="BW161" t="e">
        <v>#N/A</v>
      </c>
      <c r="BZ161">
        <v>45900</v>
      </c>
      <c r="CA161">
        <v>0</v>
      </c>
      <c r="CB161" t="e">
        <v>#DIV/0!</v>
      </c>
      <c r="CD161" t="e">
        <v>#DIV/0!</v>
      </c>
      <c r="CE161" t="e">
        <v>#DIV/0!</v>
      </c>
      <c r="CH161" t="e">
        <v>#N/A</v>
      </c>
      <c r="CI161" t="e">
        <v>#N/A</v>
      </c>
      <c r="CL161" t="e">
        <v>#N/A</v>
      </c>
      <c r="CM161" t="e">
        <v>#N/A</v>
      </c>
      <c r="CP161" t="e">
        <v>#N/A</v>
      </c>
      <c r="CQ161" t="e">
        <v>#N/A</v>
      </c>
    </row>
    <row r="162" spans="1:95">
      <c r="A162" s="231">
        <v>46260</v>
      </c>
      <c r="B162" s="232">
        <v>1</v>
      </c>
      <c r="C162" t="e">
        <v>#VALUE!</v>
      </c>
      <c r="D162" t="s">
        <v>427</v>
      </c>
      <c r="E162">
        <v>160</v>
      </c>
      <c r="F162">
        <v>123.41103439821001</v>
      </c>
      <c r="G162">
        <v>0</v>
      </c>
      <c r="H162">
        <v>0</v>
      </c>
      <c r="I162" t="s">
        <v>427</v>
      </c>
      <c r="J162">
        <v>0</v>
      </c>
      <c r="K162">
        <v>0.86486020769999994</v>
      </c>
      <c r="L162">
        <v>291.01491451436891</v>
      </c>
      <c r="M162">
        <v>138.37763323199999</v>
      </c>
      <c r="N162">
        <v>549.79999999999995</v>
      </c>
      <c r="O162">
        <v>549.79999999999995</v>
      </c>
      <c r="P162">
        <v>249.99999999999994</v>
      </c>
      <c r="Q162">
        <v>0</v>
      </c>
      <c r="S162">
        <v>26.4</v>
      </c>
      <c r="T162" t="s">
        <v>123</v>
      </c>
      <c r="U162">
        <v>326.2</v>
      </c>
      <c r="V162">
        <v>15.895179000000001</v>
      </c>
      <c r="W162">
        <v>0.13590378045000001</v>
      </c>
      <c r="X162" t="s">
        <v>129</v>
      </c>
      <c r="Y162">
        <v>40</v>
      </c>
      <c r="Z162">
        <v>93.550932000000003</v>
      </c>
      <c r="AA162">
        <v>1.01128557492</v>
      </c>
      <c r="AB162" t="s">
        <v>403</v>
      </c>
      <c r="AC162">
        <v>8</v>
      </c>
      <c r="AD162">
        <v>32.799150000000004</v>
      </c>
      <c r="AE162">
        <v>4.7886759000000008E-2</v>
      </c>
      <c r="AF162" t="s">
        <v>374</v>
      </c>
      <c r="AG162">
        <v>140</v>
      </c>
      <c r="AH162">
        <v>16.575190499999998</v>
      </c>
      <c r="AI162">
        <v>0.11014214087249997</v>
      </c>
      <c r="AJ162" t="s">
        <v>191</v>
      </c>
      <c r="AK162">
        <v>10</v>
      </c>
      <c r="AL162">
        <v>21.974892000000001</v>
      </c>
      <c r="AM162">
        <v>0.17426089355999999</v>
      </c>
      <c r="AN162" t="s">
        <v>397</v>
      </c>
      <c r="AO162">
        <v>15</v>
      </c>
      <c r="AP162">
        <v>8.4565950000000001</v>
      </c>
      <c r="AQ162">
        <v>5.0655004050000001E-2</v>
      </c>
      <c r="AR162" t="s">
        <v>378</v>
      </c>
      <c r="AS162">
        <v>22</v>
      </c>
      <c r="AT162">
        <v>40.994712</v>
      </c>
      <c r="AU162">
        <v>0.27671430600000002</v>
      </c>
      <c r="AV162" t="s">
        <v>128</v>
      </c>
      <c r="AW162">
        <v>15</v>
      </c>
      <c r="AX162">
        <v>99.93</v>
      </c>
      <c r="AY162">
        <v>1.1881677000000002</v>
      </c>
      <c r="BB162" t="e">
        <v>#N/A</v>
      </c>
      <c r="BC162" t="e">
        <v>#N/A</v>
      </c>
      <c r="BF162" t="e">
        <v>#N/A</v>
      </c>
      <c r="BG162" t="e">
        <v>#N/A</v>
      </c>
      <c r="BJ162" t="e">
        <v>#N/A</v>
      </c>
      <c r="BK162" t="e">
        <v>#N/A</v>
      </c>
      <c r="BN162" t="e">
        <v>#N/A</v>
      </c>
      <c r="BO162" t="e">
        <v>#N/A</v>
      </c>
      <c r="BR162" t="e">
        <v>#N/A</v>
      </c>
      <c r="BS162" t="e">
        <v>#N/A</v>
      </c>
      <c r="BV162" t="e">
        <v>#N/A</v>
      </c>
      <c r="BW162" t="e">
        <v>#N/A</v>
      </c>
      <c r="BZ162">
        <v>45901</v>
      </c>
      <c r="CA162">
        <v>1</v>
      </c>
      <c r="CB162" t="e">
        <v>#DIV/0!</v>
      </c>
      <c r="CD162" t="e">
        <v>#DIV/0!</v>
      </c>
      <c r="CE162" t="e">
        <v>#DIV/0!</v>
      </c>
      <c r="CH162" t="e">
        <v>#N/A</v>
      </c>
      <c r="CI162" t="e">
        <v>#N/A</v>
      </c>
      <c r="CL162" t="e">
        <v>#N/A</v>
      </c>
      <c r="CM162" t="e">
        <v>#N/A</v>
      </c>
      <c r="CP162" t="e">
        <v>#N/A</v>
      </c>
      <c r="CQ162" t="e">
        <v>#N/A</v>
      </c>
    </row>
    <row r="163" spans="1:95">
      <c r="A163" s="231">
        <v>46261</v>
      </c>
      <c r="B163" s="232">
        <v>1</v>
      </c>
      <c r="E163">
        <v>160</v>
      </c>
      <c r="F163">
        <v>129.50923078339</v>
      </c>
      <c r="K163">
        <v>0.86160600533124998</v>
      </c>
      <c r="L163">
        <v>345.05067931852489</v>
      </c>
      <c r="M163">
        <v>137.856960853</v>
      </c>
      <c r="N163">
        <v>463.7</v>
      </c>
      <c r="O163">
        <v>463.7</v>
      </c>
      <c r="P163">
        <v>166</v>
      </c>
      <c r="Q163">
        <v>0</v>
      </c>
      <c r="S163">
        <v>45.2</v>
      </c>
      <c r="T163" t="s">
        <v>123</v>
      </c>
      <c r="U163">
        <v>342.9</v>
      </c>
      <c r="V163">
        <v>15.895179000000001</v>
      </c>
      <c r="W163">
        <v>0.13590378045000001</v>
      </c>
      <c r="X163" t="s">
        <v>374</v>
      </c>
      <c r="Y163">
        <v>50</v>
      </c>
      <c r="Z163">
        <v>16.575190499999998</v>
      </c>
      <c r="AA163">
        <v>0.11014214087249997</v>
      </c>
      <c r="AB163" t="s">
        <v>394</v>
      </c>
      <c r="AC163">
        <v>20</v>
      </c>
      <c r="AD163">
        <v>31.236865999999999</v>
      </c>
      <c r="AE163">
        <v>0.24114860551999995</v>
      </c>
      <c r="AF163" t="s">
        <v>397</v>
      </c>
      <c r="AG163">
        <v>12</v>
      </c>
      <c r="AH163">
        <v>8.4565950000000001</v>
      </c>
      <c r="AI163">
        <v>5.0655004050000001E-2</v>
      </c>
      <c r="AJ163" t="s">
        <v>411</v>
      </c>
      <c r="AK163">
        <v>8</v>
      </c>
      <c r="AL163">
        <v>80.050139999999999</v>
      </c>
      <c r="AM163">
        <v>0.48670485120000001</v>
      </c>
      <c r="AN163" t="s">
        <v>129</v>
      </c>
      <c r="AO163">
        <v>60</v>
      </c>
      <c r="AP163">
        <v>93.550932000000003</v>
      </c>
      <c r="AQ163">
        <v>1.01128557492</v>
      </c>
      <c r="AR163" t="s">
        <v>378</v>
      </c>
      <c r="AS163">
        <v>6</v>
      </c>
      <c r="AT163">
        <v>40.994712</v>
      </c>
      <c r="AU163">
        <v>0.27671430600000002</v>
      </c>
      <c r="AV163" t="s">
        <v>128</v>
      </c>
      <c r="AW163">
        <v>10</v>
      </c>
      <c r="AX163">
        <v>99.93</v>
      </c>
      <c r="AY163">
        <v>1.1881677000000002</v>
      </c>
      <c r="BB163" t="e">
        <v>#N/A</v>
      </c>
      <c r="BC163" t="e">
        <v>#N/A</v>
      </c>
      <c r="BF163" t="e">
        <v>#N/A</v>
      </c>
      <c r="BG163" t="e">
        <v>#N/A</v>
      </c>
      <c r="BJ163" t="e">
        <v>#N/A</v>
      </c>
      <c r="BK163" t="e">
        <v>#N/A</v>
      </c>
      <c r="BN163" t="e">
        <v>#N/A</v>
      </c>
      <c r="BO163" t="e">
        <v>#N/A</v>
      </c>
      <c r="BR163" t="e">
        <v>#N/A</v>
      </c>
      <c r="BS163" t="e">
        <v>#N/A</v>
      </c>
      <c r="BV163" t="e">
        <v>#N/A</v>
      </c>
      <c r="BW163" t="e">
        <v>#N/A</v>
      </c>
      <c r="BZ163">
        <v>45904</v>
      </c>
      <c r="CA163">
        <v>3</v>
      </c>
      <c r="CB163" t="e">
        <v>#DIV/0!</v>
      </c>
      <c r="CD163" t="e">
        <v>#DIV/0!</v>
      </c>
      <c r="CE163" t="e">
        <v>#DIV/0!</v>
      </c>
      <c r="CH163" t="e">
        <v>#N/A</v>
      </c>
      <c r="CI163" t="e">
        <v>#N/A</v>
      </c>
      <c r="CL163" t="e">
        <v>#N/A</v>
      </c>
      <c r="CM163" t="e">
        <v>#N/A</v>
      </c>
      <c r="CP163" t="e">
        <v>#N/A</v>
      </c>
      <c r="CQ163" t="e">
        <v>#N/A</v>
      </c>
    </row>
    <row r="164" spans="1:95">
      <c r="A164" s="231">
        <v>46262</v>
      </c>
      <c r="B164" s="232">
        <v>1</v>
      </c>
      <c r="C164" t="e">
        <v>#VALUE!</v>
      </c>
      <c r="D164" t="s">
        <v>427</v>
      </c>
      <c r="E164">
        <v>160</v>
      </c>
      <c r="F164">
        <v>142.40797529611001</v>
      </c>
      <c r="G164">
        <v>0</v>
      </c>
      <c r="H164">
        <v>0</v>
      </c>
      <c r="I164" t="s">
        <v>427</v>
      </c>
      <c r="J164">
        <v>0</v>
      </c>
      <c r="K164">
        <v>0.92411504661249988</v>
      </c>
      <c r="L164">
        <v>304.06689471683768</v>
      </c>
      <c r="M164">
        <v>147.85840745799999</v>
      </c>
      <c r="N164">
        <v>526.20000000000005</v>
      </c>
      <c r="O164">
        <v>526.20000000000005</v>
      </c>
      <c r="P164">
        <v>140.00000000000006</v>
      </c>
      <c r="Q164">
        <v>0</v>
      </c>
      <c r="S164">
        <v>41.5</v>
      </c>
      <c r="T164" t="s">
        <v>123</v>
      </c>
      <c r="U164">
        <v>427.7</v>
      </c>
      <c r="V164">
        <v>15.895179000000001</v>
      </c>
      <c r="W164">
        <v>0.13590378045000001</v>
      </c>
      <c r="X164" t="s">
        <v>394</v>
      </c>
      <c r="Y164">
        <v>56</v>
      </c>
      <c r="Z164">
        <v>31.236865999999999</v>
      </c>
      <c r="AA164">
        <v>0.24114860551999995</v>
      </c>
      <c r="AB164" t="s">
        <v>405</v>
      </c>
      <c r="AC164">
        <v>12</v>
      </c>
      <c r="AD164">
        <v>7.136849999999999</v>
      </c>
      <c r="AE164">
        <v>0.12353887349999998</v>
      </c>
      <c r="AF164" t="s">
        <v>129</v>
      </c>
      <c r="AG164">
        <v>60</v>
      </c>
      <c r="AH164">
        <v>93.550932000000003</v>
      </c>
      <c r="AI164">
        <v>1.01128557492</v>
      </c>
      <c r="AJ164" t="s">
        <v>128</v>
      </c>
      <c r="AK164">
        <v>12</v>
      </c>
      <c r="AL164">
        <v>99.93</v>
      </c>
      <c r="AM164">
        <v>1.1881677000000002</v>
      </c>
      <c r="AP164" t="e">
        <v>#N/A</v>
      </c>
      <c r="AQ164" t="e">
        <v>#N/A</v>
      </c>
      <c r="AT164" t="e">
        <v>#N/A</v>
      </c>
      <c r="AU164" t="e">
        <v>#N/A</v>
      </c>
      <c r="AX164" t="e">
        <v>#N/A</v>
      </c>
      <c r="AY164" t="e">
        <v>#N/A</v>
      </c>
      <c r="BB164" t="e">
        <v>#N/A</v>
      </c>
      <c r="BC164" t="e">
        <v>#N/A</v>
      </c>
      <c r="BF164" t="e">
        <v>#N/A</v>
      </c>
      <c r="BG164" t="e">
        <v>#N/A</v>
      </c>
      <c r="BJ164" t="e">
        <v>#N/A</v>
      </c>
      <c r="BK164" t="e">
        <v>#N/A</v>
      </c>
      <c r="BN164" t="e">
        <v>#N/A</v>
      </c>
      <c r="BO164" t="e">
        <v>#N/A</v>
      </c>
      <c r="BR164" t="e">
        <v>#N/A</v>
      </c>
      <c r="BS164" t="e">
        <v>#N/A</v>
      </c>
      <c r="BV164" t="e">
        <v>#N/A</v>
      </c>
      <c r="BW164" t="e">
        <v>#N/A</v>
      </c>
      <c r="BZ164">
        <v>45900</v>
      </c>
      <c r="CA164">
        <v>-3</v>
      </c>
      <c r="CB164" t="e">
        <v>#DIV/0!</v>
      </c>
      <c r="CD164" t="e">
        <v>#DIV/0!</v>
      </c>
      <c r="CE164" t="e">
        <v>#DIV/0!</v>
      </c>
      <c r="CH164" t="e">
        <v>#N/A</v>
      </c>
      <c r="CI164" t="e">
        <v>#N/A</v>
      </c>
      <c r="CL164" t="e">
        <v>#N/A</v>
      </c>
      <c r="CM164" t="e">
        <v>#N/A</v>
      </c>
      <c r="CP164" t="e">
        <v>#N/A</v>
      </c>
      <c r="CQ164" t="e">
        <v>#N/A</v>
      </c>
    </row>
    <row r="165" spans="1:95">
      <c r="A165" s="231">
        <v>46265</v>
      </c>
      <c r="B165" s="232">
        <v>3</v>
      </c>
      <c r="C165" t="e">
        <v>#VALUE!</v>
      </c>
      <c r="D165" t="s">
        <v>427</v>
      </c>
      <c r="E165">
        <v>160</v>
      </c>
      <c r="F165">
        <v>141.2855723097</v>
      </c>
      <c r="G165">
        <v>0</v>
      </c>
      <c r="H165">
        <v>0</v>
      </c>
      <c r="I165" t="s">
        <v>427</v>
      </c>
      <c r="J165">
        <v>0</v>
      </c>
      <c r="K165">
        <v>0.88640397160000006</v>
      </c>
      <c r="L165">
        <v>334.44816053511704</v>
      </c>
      <c r="M165">
        <v>141.82463545600001</v>
      </c>
      <c r="N165">
        <v>478.4</v>
      </c>
      <c r="O165">
        <v>478.4</v>
      </c>
      <c r="P165">
        <v>146</v>
      </c>
      <c r="Q165">
        <v>0</v>
      </c>
      <c r="S165">
        <v>55.5</v>
      </c>
      <c r="T165" t="s">
        <v>123</v>
      </c>
      <c r="U165">
        <v>387.9</v>
      </c>
      <c r="V165">
        <v>15.895179000000001</v>
      </c>
      <c r="W165">
        <v>0.13590378045000001</v>
      </c>
      <c r="X165" t="s">
        <v>403</v>
      </c>
      <c r="Y165">
        <v>9</v>
      </c>
      <c r="Z165">
        <v>32.799150000000004</v>
      </c>
      <c r="AA165">
        <v>4.7886759000000008E-2</v>
      </c>
      <c r="AB165" t="s">
        <v>219</v>
      </c>
      <c r="AC165">
        <v>40</v>
      </c>
      <c r="AD165">
        <v>8.5743723999999997</v>
      </c>
      <c r="AE165">
        <v>5.1189003227999998E-2</v>
      </c>
      <c r="AF165" t="s">
        <v>405</v>
      </c>
      <c r="AG165">
        <v>12</v>
      </c>
      <c r="AH165">
        <v>7.136849999999999</v>
      </c>
      <c r="AI165">
        <v>0.12353887349999998</v>
      </c>
      <c r="AJ165" t="s">
        <v>129</v>
      </c>
      <c r="AK165">
        <v>50</v>
      </c>
      <c r="AL165">
        <v>93.550932000000003</v>
      </c>
      <c r="AM165">
        <v>1.01128557492</v>
      </c>
      <c r="AN165" t="s">
        <v>128</v>
      </c>
      <c r="AO165">
        <v>35</v>
      </c>
      <c r="AP165">
        <v>99.93</v>
      </c>
      <c r="AQ165">
        <v>1.1881677000000002</v>
      </c>
      <c r="AT165" t="e">
        <v>#N/A</v>
      </c>
      <c r="AU165" t="e">
        <v>#N/A</v>
      </c>
      <c r="AX165" t="e">
        <v>#N/A</v>
      </c>
      <c r="AY165" t="e">
        <v>#N/A</v>
      </c>
      <c r="BB165" t="e">
        <v>#N/A</v>
      </c>
      <c r="BC165" t="e">
        <v>#N/A</v>
      </c>
      <c r="BF165" t="e">
        <v>#N/A</v>
      </c>
      <c r="BG165" t="e">
        <v>#N/A</v>
      </c>
      <c r="BJ165" t="e">
        <v>#N/A</v>
      </c>
      <c r="BK165" t="e">
        <v>#N/A</v>
      </c>
      <c r="BN165" t="e">
        <v>#N/A</v>
      </c>
      <c r="BO165" t="e">
        <v>#N/A</v>
      </c>
      <c r="BR165" t="e">
        <v>#N/A</v>
      </c>
      <c r="BS165" t="e">
        <v>#N/A</v>
      </c>
      <c r="BV165" t="e">
        <v>#N/A</v>
      </c>
      <c r="BW165" t="e">
        <v>#N/A</v>
      </c>
      <c r="BZ165">
        <v>45901</v>
      </c>
      <c r="CA165">
        <v>1</v>
      </c>
      <c r="CB165" t="e">
        <v>#DIV/0!</v>
      </c>
      <c r="CD165" t="e">
        <v>#DIV/0!</v>
      </c>
      <c r="CE165" t="e">
        <v>#DIV/0!</v>
      </c>
      <c r="CH165" t="e">
        <v>#N/A</v>
      </c>
      <c r="CI165" t="e">
        <v>#N/A</v>
      </c>
      <c r="CL165" t="e">
        <v>#N/A</v>
      </c>
      <c r="CM165" t="e">
        <v>#N/A</v>
      </c>
      <c r="CP165" t="e">
        <v>#N/A</v>
      </c>
      <c r="CQ165" t="e">
        <v>#N/A</v>
      </c>
    </row>
    <row r="166" spans="1:95">
      <c r="A166" s="231">
        <v>46266</v>
      </c>
      <c r="B166" s="232">
        <v>1</v>
      </c>
      <c r="C166" t="e">
        <v>#VALUE!</v>
      </c>
      <c r="D166" t="s">
        <v>427</v>
      </c>
      <c r="E166">
        <v>160</v>
      </c>
      <c r="F166">
        <v>139.40988109855502</v>
      </c>
      <c r="G166">
        <v>0</v>
      </c>
      <c r="H166">
        <v>0</v>
      </c>
      <c r="I166" t="s">
        <v>427</v>
      </c>
      <c r="J166">
        <v>0</v>
      </c>
      <c r="K166">
        <v>0.90194965438124997</v>
      </c>
      <c r="L166">
        <v>284.74817583199854</v>
      </c>
      <c r="M166">
        <v>144.31194470099999</v>
      </c>
      <c r="N166">
        <v>561.90000000000009</v>
      </c>
      <c r="O166">
        <v>561.90000000000009</v>
      </c>
      <c r="P166">
        <v>70.000000000000057</v>
      </c>
      <c r="Q166">
        <v>0</v>
      </c>
      <c r="S166">
        <v>35.299999999999997</v>
      </c>
      <c r="T166" t="s">
        <v>123</v>
      </c>
      <c r="U166">
        <v>527.20000000000005</v>
      </c>
      <c r="V166">
        <v>15.895179000000001</v>
      </c>
      <c r="W166">
        <v>0.13590378045000001</v>
      </c>
      <c r="X166" t="s">
        <v>129</v>
      </c>
      <c r="Y166">
        <v>60</v>
      </c>
      <c r="Z166">
        <v>93.550932000000003</v>
      </c>
      <c r="AA166">
        <v>1.01128557492</v>
      </c>
      <c r="AB166" t="s">
        <v>128</v>
      </c>
      <c r="AC166">
        <v>10</v>
      </c>
      <c r="AD166">
        <v>99.93</v>
      </c>
      <c r="AE166">
        <v>1.1881677000000002</v>
      </c>
      <c r="AH166" t="e">
        <v>#N/A</v>
      </c>
      <c r="AI166" t="e">
        <v>#N/A</v>
      </c>
      <c r="AL166" t="e">
        <v>#N/A</v>
      </c>
      <c r="AM166" t="e">
        <v>#N/A</v>
      </c>
      <c r="AP166" t="e">
        <v>#N/A</v>
      </c>
      <c r="AQ166" t="e">
        <v>#N/A</v>
      </c>
      <c r="AT166" t="e">
        <v>#N/A</v>
      </c>
      <c r="AU166" t="e">
        <v>#N/A</v>
      </c>
      <c r="AX166" t="e">
        <v>#N/A</v>
      </c>
      <c r="AY166" t="e">
        <v>#N/A</v>
      </c>
      <c r="BB166" t="e">
        <v>#N/A</v>
      </c>
      <c r="BC166" t="e">
        <v>#N/A</v>
      </c>
      <c r="BF166" t="e">
        <v>#N/A</v>
      </c>
      <c r="BG166" t="e">
        <v>#N/A</v>
      </c>
      <c r="BJ166" t="e">
        <v>#N/A</v>
      </c>
      <c r="BK166" t="e">
        <v>#N/A</v>
      </c>
      <c r="BN166" t="e">
        <v>#N/A</v>
      </c>
      <c r="BO166" t="e">
        <v>#N/A</v>
      </c>
      <c r="BR166" t="e">
        <v>#N/A</v>
      </c>
      <c r="BS166" t="e">
        <v>#N/A</v>
      </c>
      <c r="BV166" t="e">
        <v>#N/A</v>
      </c>
      <c r="BW166" t="e">
        <v>#N/A</v>
      </c>
      <c r="BZ166">
        <v>45902</v>
      </c>
      <c r="CA166">
        <v>1</v>
      </c>
      <c r="CB166" t="e">
        <v>#DIV/0!</v>
      </c>
      <c r="CD166" t="e">
        <v>#DIV/0!</v>
      </c>
      <c r="CE166" t="e">
        <v>#DIV/0!</v>
      </c>
      <c r="CH166" t="e">
        <v>#N/A</v>
      </c>
      <c r="CI166" t="e">
        <v>#N/A</v>
      </c>
      <c r="CL166" t="e">
        <v>#N/A</v>
      </c>
      <c r="CM166" t="e">
        <v>#N/A</v>
      </c>
      <c r="CP166" t="e">
        <v>#N/A</v>
      </c>
      <c r="CQ166" t="e">
        <v>#N/A</v>
      </c>
    </row>
    <row r="167" spans="1:95">
      <c r="A167" s="231">
        <v>46267</v>
      </c>
      <c r="B167" s="232">
        <v>1</v>
      </c>
      <c r="C167" t="e">
        <v>#VALUE!</v>
      </c>
      <c r="D167" t="s">
        <v>427</v>
      </c>
      <c r="E167">
        <v>160</v>
      </c>
      <c r="F167">
        <v>126.69846818715449</v>
      </c>
      <c r="G167">
        <v>0</v>
      </c>
      <c r="H167">
        <v>0</v>
      </c>
      <c r="I167" t="s">
        <v>427</v>
      </c>
      <c r="J167">
        <v>0</v>
      </c>
      <c r="K167">
        <v>0.89622153558750006</v>
      </c>
      <c r="L167">
        <v>268.3663200268366</v>
      </c>
      <c r="M167">
        <v>143.39544569400002</v>
      </c>
      <c r="N167">
        <v>596.20000000000005</v>
      </c>
      <c r="O167">
        <v>596.20000000000005</v>
      </c>
      <c r="P167">
        <v>311.70000000000005</v>
      </c>
      <c r="Q167">
        <v>0</v>
      </c>
      <c r="S167">
        <v>80.599999999999994</v>
      </c>
      <c r="T167" t="s">
        <v>123</v>
      </c>
      <c r="U167">
        <v>365.1</v>
      </c>
      <c r="V167">
        <v>15.895179000000001</v>
      </c>
      <c r="W167">
        <v>0.13590378045000001</v>
      </c>
      <c r="X167" t="s">
        <v>191</v>
      </c>
      <c r="Y167">
        <v>5.7</v>
      </c>
      <c r="Z167">
        <v>21.974892000000001</v>
      </c>
      <c r="AA167">
        <v>0.17426089355999999</v>
      </c>
      <c r="AB167" t="s">
        <v>374</v>
      </c>
      <c r="AC167">
        <v>75</v>
      </c>
      <c r="AD167">
        <v>16.575190499999998</v>
      </c>
      <c r="AE167">
        <v>0.11014214087249997</v>
      </c>
      <c r="AF167" t="s">
        <v>397</v>
      </c>
      <c r="AG167">
        <v>56</v>
      </c>
      <c r="AH167">
        <v>8.4565950000000001</v>
      </c>
      <c r="AI167">
        <v>5.0655004050000001E-2</v>
      </c>
      <c r="AJ167" t="s">
        <v>412</v>
      </c>
      <c r="AK167">
        <v>8</v>
      </c>
      <c r="AL167">
        <v>81.127125000000007</v>
      </c>
      <c r="AM167">
        <v>0.46972605375000004</v>
      </c>
      <c r="AN167" t="s">
        <v>407</v>
      </c>
      <c r="AO167">
        <v>78</v>
      </c>
      <c r="AP167">
        <v>5.7817900000000009</v>
      </c>
      <c r="AQ167">
        <v>0</v>
      </c>
      <c r="AR167" t="s">
        <v>378</v>
      </c>
      <c r="AS167">
        <v>31</v>
      </c>
      <c r="AT167">
        <v>40.994712</v>
      </c>
      <c r="AU167">
        <v>0.27671430600000002</v>
      </c>
      <c r="AV167" t="s">
        <v>129</v>
      </c>
      <c r="AW167">
        <v>30</v>
      </c>
      <c r="AX167">
        <v>93.550932000000003</v>
      </c>
      <c r="AY167">
        <v>1.01128557492</v>
      </c>
      <c r="AZ167" t="s">
        <v>128</v>
      </c>
      <c r="BA167">
        <v>28</v>
      </c>
      <c r="BB167">
        <v>99.93</v>
      </c>
      <c r="BC167">
        <v>1.1881677000000002</v>
      </c>
      <c r="BF167" t="e">
        <v>#N/A</v>
      </c>
      <c r="BG167" t="e">
        <v>#N/A</v>
      </c>
      <c r="BJ167" t="e">
        <v>#N/A</v>
      </c>
      <c r="BK167" t="e">
        <v>#N/A</v>
      </c>
      <c r="BN167" t="e">
        <v>#N/A</v>
      </c>
      <c r="BO167" t="e">
        <v>#N/A</v>
      </c>
      <c r="BR167" t="e">
        <v>#N/A</v>
      </c>
      <c r="BS167" t="e">
        <v>#N/A</v>
      </c>
      <c r="BV167" t="e">
        <v>#N/A</v>
      </c>
      <c r="BW167" t="e">
        <v>#N/A</v>
      </c>
      <c r="BZ167">
        <v>45903</v>
      </c>
      <c r="CA167">
        <v>1</v>
      </c>
      <c r="CB167" t="e">
        <v>#DIV/0!</v>
      </c>
      <c r="CD167" t="e">
        <v>#DIV/0!</v>
      </c>
      <c r="CE167" t="e">
        <v>#DIV/0!</v>
      </c>
      <c r="CH167" t="e">
        <v>#N/A</v>
      </c>
      <c r="CI167" t="e">
        <v>#N/A</v>
      </c>
      <c r="CL167" t="e">
        <v>#N/A</v>
      </c>
      <c r="CM167" t="e">
        <v>#N/A</v>
      </c>
      <c r="CP167" t="e">
        <v>#N/A</v>
      </c>
      <c r="CQ167" t="e">
        <v>#N/A</v>
      </c>
    </row>
    <row r="168" spans="1:95">
      <c r="A168" s="231">
        <v>46268</v>
      </c>
      <c r="B168" s="232">
        <v>1</v>
      </c>
      <c r="E168">
        <v>160</v>
      </c>
      <c r="F168">
        <v>133.52774537244704</v>
      </c>
      <c r="K168">
        <v>0.86337865917500012</v>
      </c>
      <c r="L168">
        <v>313.35683509596549</v>
      </c>
      <c r="M168">
        <v>138.14058546800001</v>
      </c>
      <c r="N168">
        <v>510.6</v>
      </c>
      <c r="O168">
        <v>510.6</v>
      </c>
      <c r="P168">
        <v>187.8</v>
      </c>
      <c r="Q168">
        <v>0</v>
      </c>
      <c r="S168">
        <v>49.8</v>
      </c>
      <c r="T168" t="s">
        <v>123</v>
      </c>
      <c r="U168">
        <v>372.6</v>
      </c>
      <c r="V168">
        <v>15.895179000000001</v>
      </c>
      <c r="W168">
        <v>0.13590378045000001</v>
      </c>
      <c r="X168" t="s">
        <v>403</v>
      </c>
      <c r="Y168">
        <v>9</v>
      </c>
      <c r="Z168">
        <v>32.799150000000004</v>
      </c>
      <c r="AA168">
        <v>4.7886759000000008E-2</v>
      </c>
      <c r="AB168" t="s">
        <v>129</v>
      </c>
      <c r="AC168">
        <v>50</v>
      </c>
      <c r="AD168">
        <v>93.550932000000003</v>
      </c>
      <c r="AE168">
        <v>1.01128557492</v>
      </c>
      <c r="AF168" t="s">
        <v>405</v>
      </c>
      <c r="AG168">
        <v>12</v>
      </c>
      <c r="AH168">
        <v>7.136849999999999</v>
      </c>
      <c r="AI168">
        <v>0.12353887349999998</v>
      </c>
      <c r="AJ168" t="s">
        <v>219</v>
      </c>
      <c r="AK168">
        <v>40</v>
      </c>
      <c r="AL168">
        <v>8.5743723999999997</v>
      </c>
      <c r="AM168">
        <v>5.1189003227999998E-2</v>
      </c>
      <c r="AN168" t="s">
        <v>397</v>
      </c>
      <c r="AO168">
        <v>30.2</v>
      </c>
      <c r="AP168">
        <v>8.4565950000000001</v>
      </c>
      <c r="AQ168">
        <v>5.0655004050000001E-2</v>
      </c>
      <c r="AR168" t="s">
        <v>374</v>
      </c>
      <c r="AS168">
        <v>10</v>
      </c>
      <c r="AT168">
        <v>16.575190499999998</v>
      </c>
      <c r="AU168">
        <v>0.11014214087249997</v>
      </c>
      <c r="AV168" t="s">
        <v>394</v>
      </c>
      <c r="AW168">
        <v>11.6</v>
      </c>
      <c r="AX168">
        <v>31.236865999999999</v>
      </c>
      <c r="AY168">
        <v>0.24114860551999995</v>
      </c>
      <c r="AZ168" t="s">
        <v>128</v>
      </c>
      <c r="BA168">
        <v>25</v>
      </c>
      <c r="BB168">
        <v>99.93</v>
      </c>
      <c r="BC168">
        <v>1.1881677000000002</v>
      </c>
      <c r="BF168" t="e">
        <v>#N/A</v>
      </c>
      <c r="BG168" t="e">
        <v>#N/A</v>
      </c>
      <c r="BJ168" t="e">
        <v>#N/A</v>
      </c>
      <c r="BK168" t="e">
        <v>#N/A</v>
      </c>
      <c r="BN168" t="e">
        <v>#N/A</v>
      </c>
      <c r="BO168" t="e">
        <v>#N/A</v>
      </c>
      <c r="BR168" t="e">
        <v>#N/A</v>
      </c>
      <c r="BS168" t="e">
        <v>#N/A</v>
      </c>
      <c r="BV168" t="e">
        <v>#N/A</v>
      </c>
      <c r="BW168" t="e">
        <v>#N/A</v>
      </c>
      <c r="BZ168">
        <v>45904</v>
      </c>
      <c r="CA168">
        <v>1</v>
      </c>
      <c r="CB168" t="e">
        <v>#DIV/0!</v>
      </c>
      <c r="CD168" t="e">
        <v>#DIV/0!</v>
      </c>
      <c r="CE168" t="e">
        <v>#DIV/0!</v>
      </c>
      <c r="CH168" t="e">
        <v>#N/A</v>
      </c>
      <c r="CI168" t="e">
        <v>#N/A</v>
      </c>
      <c r="CL168" t="e">
        <v>#N/A</v>
      </c>
      <c r="CM168" t="e">
        <v>#N/A</v>
      </c>
      <c r="CP168" t="e">
        <v>#N/A</v>
      </c>
      <c r="CQ168" t="e">
        <v>#N/A</v>
      </c>
    </row>
    <row r="169" spans="1:95">
      <c r="A169" s="231">
        <v>46269</v>
      </c>
      <c r="B169" s="232">
        <v>1</v>
      </c>
      <c r="C169" t="e">
        <v>#VALUE!</v>
      </c>
      <c r="D169" t="s">
        <v>427</v>
      </c>
      <c r="E169">
        <v>160</v>
      </c>
      <c r="F169">
        <v>157.83360219997502</v>
      </c>
      <c r="G169">
        <v>0</v>
      </c>
      <c r="H169">
        <v>0</v>
      </c>
      <c r="I169" t="s">
        <v>427</v>
      </c>
      <c r="J169">
        <v>0</v>
      </c>
      <c r="K169">
        <v>0.96911870390624999</v>
      </c>
      <c r="L169">
        <v>353.59116022099448</v>
      </c>
      <c r="M169">
        <v>155.058992625</v>
      </c>
      <c r="N169">
        <v>452.5</v>
      </c>
      <c r="O169">
        <v>452.5</v>
      </c>
      <c r="P169">
        <v>105</v>
      </c>
      <c r="Q169">
        <v>0</v>
      </c>
      <c r="S169">
        <v>36</v>
      </c>
      <c r="T169" t="s">
        <v>123</v>
      </c>
      <c r="U169">
        <v>383.5</v>
      </c>
      <c r="V169">
        <v>15.895179000000001</v>
      </c>
      <c r="W169">
        <v>0.13590378045000001</v>
      </c>
      <c r="X169" t="s">
        <v>129</v>
      </c>
      <c r="Y169">
        <v>80</v>
      </c>
      <c r="Z169">
        <v>93.550932000000003</v>
      </c>
      <c r="AA169">
        <v>1.01128557492</v>
      </c>
      <c r="AB169" t="s">
        <v>128</v>
      </c>
      <c r="AC169">
        <v>25</v>
      </c>
      <c r="AD169">
        <v>99.93</v>
      </c>
      <c r="AE169">
        <v>1.1881677000000002</v>
      </c>
      <c r="AH169" t="e">
        <v>#N/A</v>
      </c>
      <c r="AI169" t="e">
        <v>#N/A</v>
      </c>
      <c r="AL169" t="e">
        <v>#N/A</v>
      </c>
      <c r="AM169" t="e">
        <v>#N/A</v>
      </c>
      <c r="AP169" t="e">
        <v>#N/A</v>
      </c>
      <c r="AQ169" t="e">
        <v>#N/A</v>
      </c>
      <c r="AT169" t="e">
        <v>#N/A</v>
      </c>
      <c r="AU169" t="e">
        <v>#N/A</v>
      </c>
      <c r="AX169" t="e">
        <v>#N/A</v>
      </c>
      <c r="AY169" t="e">
        <v>#N/A</v>
      </c>
      <c r="BB169" t="e">
        <v>#N/A</v>
      </c>
      <c r="BC169" t="e">
        <v>#N/A</v>
      </c>
      <c r="BF169" t="e">
        <v>#N/A</v>
      </c>
      <c r="BG169" t="e">
        <v>#N/A</v>
      </c>
      <c r="BJ169" t="e">
        <v>#N/A</v>
      </c>
      <c r="BK169" t="e">
        <v>#N/A</v>
      </c>
      <c r="BN169" t="e">
        <v>#N/A</v>
      </c>
      <c r="BO169" t="e">
        <v>#N/A</v>
      </c>
      <c r="BR169" t="e">
        <v>#N/A</v>
      </c>
      <c r="BS169" t="e">
        <v>#N/A</v>
      </c>
      <c r="BV169" t="e">
        <v>#N/A</v>
      </c>
      <c r="BW169" t="e">
        <v>#N/A</v>
      </c>
      <c r="BZ169">
        <v>45900</v>
      </c>
      <c r="CA169">
        <v>-4</v>
      </c>
      <c r="CB169" t="e">
        <v>#DIV/0!</v>
      </c>
      <c r="CD169" t="e">
        <v>#DIV/0!</v>
      </c>
      <c r="CE169" t="e">
        <v>#DIV/0!</v>
      </c>
      <c r="CH169" t="e">
        <v>#N/A</v>
      </c>
      <c r="CI169" t="e">
        <v>#N/A</v>
      </c>
      <c r="CL169" t="e">
        <v>#N/A</v>
      </c>
      <c r="CM169" t="e">
        <v>#N/A</v>
      </c>
      <c r="CP169" t="e">
        <v>#N/A</v>
      </c>
      <c r="CQ169" t="e">
        <v>#N/A</v>
      </c>
    </row>
    <row r="170" spans="1:95">
      <c r="A170" s="231">
        <v>46273</v>
      </c>
      <c r="B170" s="232">
        <v>4</v>
      </c>
      <c r="C170" t="e">
        <v>#VALUE!</v>
      </c>
      <c r="D170" t="s">
        <v>427</v>
      </c>
      <c r="E170">
        <v>160</v>
      </c>
      <c r="F170">
        <v>139.26119327808001</v>
      </c>
      <c r="G170">
        <v>0</v>
      </c>
      <c r="H170">
        <v>0</v>
      </c>
      <c r="I170" t="s">
        <v>427</v>
      </c>
      <c r="J170">
        <v>0</v>
      </c>
      <c r="K170">
        <v>0.9289450938249999</v>
      </c>
      <c r="L170">
        <v>243.23502584372153</v>
      </c>
      <c r="M170">
        <v>148.63121501199998</v>
      </c>
      <c r="N170">
        <v>657.8</v>
      </c>
      <c r="O170">
        <v>657.8</v>
      </c>
      <c r="P170">
        <v>129</v>
      </c>
      <c r="Q170">
        <v>0</v>
      </c>
      <c r="S170">
        <v>60.6</v>
      </c>
      <c r="T170" t="s">
        <v>123</v>
      </c>
      <c r="U170">
        <v>589.4</v>
      </c>
      <c r="V170">
        <v>15.895179000000001</v>
      </c>
      <c r="W170">
        <v>0.13590378045000001</v>
      </c>
      <c r="X170" t="s">
        <v>403</v>
      </c>
      <c r="Y170">
        <v>9</v>
      </c>
      <c r="Z170">
        <v>32.799150000000004</v>
      </c>
      <c r="AA170">
        <v>4.7886759000000008E-2</v>
      </c>
      <c r="AB170" t="s">
        <v>219</v>
      </c>
      <c r="AC170">
        <v>40</v>
      </c>
      <c r="AD170">
        <v>8.5743723999999997</v>
      </c>
      <c r="AE170">
        <v>5.1189003227999998E-2</v>
      </c>
      <c r="AF170" t="s">
        <v>129</v>
      </c>
      <c r="AG170">
        <v>50</v>
      </c>
      <c r="AH170">
        <v>93.550932000000003</v>
      </c>
      <c r="AI170">
        <v>1.01128557492</v>
      </c>
      <c r="AJ170" t="s">
        <v>405</v>
      </c>
      <c r="AK170">
        <v>20</v>
      </c>
      <c r="AL170">
        <v>7.136849999999999</v>
      </c>
      <c r="AM170">
        <v>0.12353887349999998</v>
      </c>
      <c r="AN170" t="s">
        <v>128</v>
      </c>
      <c r="AO170">
        <v>10</v>
      </c>
      <c r="AP170">
        <v>99.93</v>
      </c>
      <c r="AQ170">
        <v>1.1881677000000002</v>
      </c>
      <c r="AT170" t="e">
        <v>#N/A</v>
      </c>
      <c r="AU170" t="e">
        <v>#N/A</v>
      </c>
      <c r="AX170" t="e">
        <v>#N/A</v>
      </c>
      <c r="AY170" t="e">
        <v>#N/A</v>
      </c>
      <c r="BB170" t="e">
        <v>#N/A</v>
      </c>
      <c r="BC170" t="e">
        <v>#N/A</v>
      </c>
      <c r="BF170" t="e">
        <v>#N/A</v>
      </c>
      <c r="BG170" t="e">
        <v>#N/A</v>
      </c>
      <c r="BJ170" t="e">
        <v>#N/A</v>
      </c>
      <c r="BK170" t="e">
        <v>#N/A</v>
      </c>
      <c r="BN170" t="e">
        <v>#N/A</v>
      </c>
      <c r="BO170" t="e">
        <v>#N/A</v>
      </c>
      <c r="BR170" t="e">
        <v>#N/A</v>
      </c>
      <c r="BS170" t="e">
        <v>#N/A</v>
      </c>
      <c r="BV170" t="e">
        <v>#N/A</v>
      </c>
      <c r="BW170" t="e">
        <v>#N/A</v>
      </c>
      <c r="BZ170">
        <v>45901</v>
      </c>
      <c r="CA170">
        <v>1</v>
      </c>
      <c r="CB170" t="e">
        <v>#DIV/0!</v>
      </c>
      <c r="CD170" t="e">
        <v>#DIV/0!</v>
      </c>
      <c r="CE170" t="e">
        <v>#DIV/0!</v>
      </c>
      <c r="CH170" t="e">
        <v>#N/A</v>
      </c>
      <c r="CI170" t="e">
        <v>#N/A</v>
      </c>
      <c r="CL170" t="e">
        <v>#N/A</v>
      </c>
      <c r="CM170" t="e">
        <v>#N/A</v>
      </c>
      <c r="CP170" t="e">
        <v>#N/A</v>
      </c>
      <c r="CQ170" t="e">
        <v>#N/A</v>
      </c>
    </row>
    <row r="171" spans="1:95">
      <c r="A171" s="231">
        <v>46274</v>
      </c>
      <c r="B171" s="232">
        <v>1</v>
      </c>
      <c r="E171">
        <v>160</v>
      </c>
      <c r="F171">
        <v>148.12822898151001</v>
      </c>
      <c r="K171">
        <v>0.91037205026250001</v>
      </c>
      <c r="L171">
        <v>381.1338732729871</v>
      </c>
      <c r="M171">
        <v>145.65952804200001</v>
      </c>
      <c r="N171">
        <v>419.8</v>
      </c>
      <c r="O171">
        <v>419.8</v>
      </c>
      <c r="P171">
        <v>100</v>
      </c>
      <c r="Q171">
        <v>0</v>
      </c>
      <c r="S171">
        <v>34.799999999999997</v>
      </c>
      <c r="T171" t="s">
        <v>123</v>
      </c>
      <c r="U171">
        <v>354.6</v>
      </c>
      <c r="V171">
        <v>15.895179000000001</v>
      </c>
      <c r="W171">
        <v>0.13590378045000001</v>
      </c>
      <c r="X171" t="s">
        <v>129</v>
      </c>
      <c r="Y171">
        <v>80</v>
      </c>
      <c r="Z171">
        <v>93.550932000000003</v>
      </c>
      <c r="AA171">
        <v>1.01128557492</v>
      </c>
      <c r="AB171" t="s">
        <v>128</v>
      </c>
      <c r="AC171">
        <v>20</v>
      </c>
      <c r="AD171">
        <v>99.93</v>
      </c>
      <c r="AE171">
        <v>1.1881677000000002</v>
      </c>
      <c r="AH171" t="e">
        <v>#N/A</v>
      </c>
      <c r="AI171" t="e">
        <v>#N/A</v>
      </c>
      <c r="AL171" t="e">
        <v>#N/A</v>
      </c>
      <c r="AM171" t="e">
        <v>#N/A</v>
      </c>
      <c r="AP171" t="e">
        <v>#N/A</v>
      </c>
      <c r="AQ171" t="e">
        <v>#N/A</v>
      </c>
      <c r="AT171" t="e">
        <v>#N/A</v>
      </c>
      <c r="AU171" t="e">
        <v>#N/A</v>
      </c>
      <c r="AX171" t="e">
        <v>#N/A</v>
      </c>
      <c r="AY171" t="e">
        <v>#N/A</v>
      </c>
      <c r="BB171" t="e">
        <v>#N/A</v>
      </c>
      <c r="BC171" t="e">
        <v>#N/A</v>
      </c>
      <c r="BF171" t="e">
        <v>#N/A</v>
      </c>
      <c r="BG171" t="e">
        <v>#N/A</v>
      </c>
      <c r="BJ171" t="e">
        <v>#N/A</v>
      </c>
      <c r="BK171" t="e">
        <v>#N/A</v>
      </c>
      <c r="BN171" t="e">
        <v>#N/A</v>
      </c>
      <c r="BO171" t="e">
        <v>#N/A</v>
      </c>
      <c r="BR171" t="e">
        <v>#N/A</v>
      </c>
      <c r="BS171" t="e">
        <v>#N/A</v>
      </c>
      <c r="BV171" t="e">
        <v>#N/A</v>
      </c>
      <c r="BW171" t="e">
        <v>#N/A</v>
      </c>
      <c r="BZ171">
        <v>45904</v>
      </c>
      <c r="CA171">
        <v>3</v>
      </c>
      <c r="CB171" t="e">
        <v>#DIV/0!</v>
      </c>
      <c r="CD171" t="e">
        <v>#DIV/0!</v>
      </c>
      <c r="CE171" t="e">
        <v>#DIV/0!</v>
      </c>
      <c r="CH171" t="e">
        <v>#N/A</v>
      </c>
      <c r="CI171" t="e">
        <v>#N/A</v>
      </c>
      <c r="CL171" t="e">
        <v>#N/A</v>
      </c>
      <c r="CM171" t="e">
        <v>#N/A</v>
      </c>
      <c r="CP171" t="e">
        <v>#N/A</v>
      </c>
      <c r="CQ171" t="e">
        <v>#N/A</v>
      </c>
    </row>
    <row r="172" spans="1:95">
      <c r="A172" s="231">
        <v>46275</v>
      </c>
      <c r="B172" s="232">
        <v>1</v>
      </c>
      <c r="C172" t="e">
        <v>#VALUE!</v>
      </c>
      <c r="D172" t="s">
        <v>427</v>
      </c>
      <c r="E172">
        <v>160</v>
      </c>
      <c r="F172">
        <v>141.51407901028503</v>
      </c>
      <c r="G172">
        <v>0</v>
      </c>
      <c r="H172">
        <v>0</v>
      </c>
      <c r="I172" t="s">
        <v>427</v>
      </c>
      <c r="J172">
        <v>0</v>
      </c>
      <c r="K172">
        <v>0.89050541539375005</v>
      </c>
      <c r="L172">
        <v>362.23681231605161</v>
      </c>
      <c r="M172">
        <v>142.48086646300001</v>
      </c>
      <c r="N172">
        <v>441.7</v>
      </c>
      <c r="O172">
        <v>441.7</v>
      </c>
      <c r="P172">
        <v>156</v>
      </c>
      <c r="Q172">
        <v>0</v>
      </c>
      <c r="S172">
        <v>22.2</v>
      </c>
      <c r="T172" t="s">
        <v>123</v>
      </c>
      <c r="U172">
        <v>307.89999999999998</v>
      </c>
      <c r="V172">
        <v>15.895179000000001</v>
      </c>
      <c r="W172">
        <v>0.13590378045000001</v>
      </c>
      <c r="X172" t="s">
        <v>219</v>
      </c>
      <c r="Y172">
        <v>40</v>
      </c>
      <c r="Z172">
        <v>8.5743723999999997</v>
      </c>
      <c r="AA172">
        <v>5.1189003227999998E-2</v>
      </c>
      <c r="AB172" t="s">
        <v>129</v>
      </c>
      <c r="AC172">
        <v>80</v>
      </c>
      <c r="AD172">
        <v>93.550932000000003</v>
      </c>
      <c r="AE172">
        <v>1.01128557492</v>
      </c>
      <c r="AF172" t="s">
        <v>405</v>
      </c>
      <c r="AG172">
        <v>12</v>
      </c>
      <c r="AH172">
        <v>7.136849999999999</v>
      </c>
      <c r="AI172">
        <v>0.12353887349999998</v>
      </c>
      <c r="AJ172" t="s">
        <v>403</v>
      </c>
      <c r="AK172">
        <v>9</v>
      </c>
      <c r="AL172">
        <v>32.799150000000004</v>
      </c>
      <c r="AM172">
        <v>4.7886759000000008E-2</v>
      </c>
      <c r="AN172" t="s">
        <v>128</v>
      </c>
      <c r="AO172">
        <v>15</v>
      </c>
      <c r="AP172">
        <v>99.93</v>
      </c>
      <c r="AQ172">
        <v>1.1881677000000002</v>
      </c>
      <c r="AT172" t="e">
        <v>#N/A</v>
      </c>
      <c r="AU172" t="e">
        <v>#N/A</v>
      </c>
      <c r="AX172" t="e">
        <v>#N/A</v>
      </c>
      <c r="AY172" t="e">
        <v>#N/A</v>
      </c>
      <c r="BB172" t="e">
        <v>#N/A</v>
      </c>
      <c r="BC172" t="e">
        <v>#N/A</v>
      </c>
      <c r="BF172" t="e">
        <v>#N/A</v>
      </c>
      <c r="BG172" t="e">
        <v>#N/A</v>
      </c>
      <c r="BJ172" t="e">
        <v>#N/A</v>
      </c>
      <c r="BK172" t="e">
        <v>#N/A</v>
      </c>
      <c r="BN172" t="e">
        <v>#N/A</v>
      </c>
      <c r="BO172" t="e">
        <v>#N/A</v>
      </c>
      <c r="BR172" t="e">
        <v>#N/A</v>
      </c>
      <c r="BS172" t="e">
        <v>#N/A</v>
      </c>
      <c r="BV172" t="e">
        <v>#N/A</v>
      </c>
      <c r="BW172" t="e">
        <v>#N/A</v>
      </c>
      <c r="BZ172">
        <v>45900</v>
      </c>
      <c r="CA172">
        <v>-2</v>
      </c>
      <c r="CB172" t="e">
        <v>#DIV/0!</v>
      </c>
      <c r="CD172" t="e">
        <v>#DIV/0!</v>
      </c>
      <c r="CE172" t="e">
        <v>#DIV/0!</v>
      </c>
      <c r="CH172" t="e">
        <v>#N/A</v>
      </c>
      <c r="CI172" t="e">
        <v>#N/A</v>
      </c>
      <c r="CL172" t="e">
        <v>#N/A</v>
      </c>
      <c r="CM172" t="e">
        <v>#N/A</v>
      </c>
      <c r="CP172" t="e">
        <v>#N/A</v>
      </c>
      <c r="CQ172" t="e">
        <v>#N/A</v>
      </c>
    </row>
    <row r="173" spans="1:95">
      <c r="A173" s="231">
        <v>46276</v>
      </c>
      <c r="B173" s="232">
        <v>1</v>
      </c>
      <c r="C173" t="e">
        <v>#VALUE!</v>
      </c>
      <c r="D173" t="s">
        <v>427</v>
      </c>
      <c r="E173">
        <v>160</v>
      </c>
      <c r="F173">
        <v>144.79444215058501</v>
      </c>
      <c r="G173">
        <v>0</v>
      </c>
      <c r="H173">
        <v>0</v>
      </c>
      <c r="I173" t="s">
        <v>427</v>
      </c>
      <c r="J173">
        <v>0</v>
      </c>
      <c r="K173">
        <v>0.90388838829375007</v>
      </c>
      <c r="L173">
        <v>379.77688108236413</v>
      </c>
      <c r="M173">
        <v>144.62214212700002</v>
      </c>
      <c r="N173">
        <v>421.3</v>
      </c>
      <c r="O173">
        <v>421.3</v>
      </c>
      <c r="P173">
        <v>100</v>
      </c>
      <c r="Q173">
        <v>0</v>
      </c>
      <c r="S173">
        <v>38.799999999999997</v>
      </c>
      <c r="T173" t="s">
        <v>123</v>
      </c>
      <c r="U173">
        <v>360.1</v>
      </c>
      <c r="V173">
        <v>15.895179000000001</v>
      </c>
      <c r="W173">
        <v>0.13590378045000001</v>
      </c>
      <c r="X173" t="s">
        <v>129</v>
      </c>
      <c r="Y173">
        <v>100</v>
      </c>
      <c r="Z173">
        <v>93.550932000000003</v>
      </c>
      <c r="AA173">
        <v>1.01128557492</v>
      </c>
      <c r="AD173" t="e">
        <v>#N/A</v>
      </c>
      <c r="AE173" t="e">
        <v>#N/A</v>
      </c>
      <c r="AH173" t="e">
        <v>#N/A</v>
      </c>
      <c r="AI173" t="e">
        <v>#N/A</v>
      </c>
      <c r="AL173" t="e">
        <v>#N/A</v>
      </c>
      <c r="AM173" t="e">
        <v>#N/A</v>
      </c>
      <c r="AP173" t="e">
        <v>#N/A</v>
      </c>
      <c r="AQ173" t="e">
        <v>#N/A</v>
      </c>
      <c r="AT173" t="e">
        <v>#N/A</v>
      </c>
      <c r="AU173" t="e">
        <v>#N/A</v>
      </c>
      <c r="AX173" t="e">
        <v>#N/A</v>
      </c>
      <c r="AY173" t="e">
        <v>#N/A</v>
      </c>
      <c r="BB173" t="e">
        <v>#N/A</v>
      </c>
      <c r="BC173" t="e">
        <v>#N/A</v>
      </c>
      <c r="BF173" t="e">
        <v>#N/A</v>
      </c>
      <c r="BG173" t="e">
        <v>#N/A</v>
      </c>
      <c r="BJ173" t="e">
        <v>#N/A</v>
      </c>
      <c r="BK173" t="e">
        <v>#N/A</v>
      </c>
      <c r="BN173" t="e">
        <v>#N/A</v>
      </c>
      <c r="BO173" t="e">
        <v>#N/A</v>
      </c>
      <c r="BR173" t="e">
        <v>#N/A</v>
      </c>
      <c r="BS173" t="e">
        <v>#N/A</v>
      </c>
      <c r="BV173" t="e">
        <v>#N/A</v>
      </c>
      <c r="BW173" t="e">
        <v>#N/A</v>
      </c>
      <c r="BZ173">
        <v>45901</v>
      </c>
      <c r="CA173">
        <v>1</v>
      </c>
      <c r="CB173" t="e">
        <v>#DIV/0!</v>
      </c>
      <c r="CD173" t="e">
        <v>#DIV/0!</v>
      </c>
      <c r="CE173" t="e">
        <v>#DIV/0!</v>
      </c>
      <c r="CH173" t="e">
        <v>#N/A</v>
      </c>
      <c r="CI173" t="e">
        <v>#N/A</v>
      </c>
      <c r="CL173" t="e">
        <v>#N/A</v>
      </c>
      <c r="CM173" t="e">
        <v>#N/A</v>
      </c>
      <c r="CP173" t="e">
        <v>#N/A</v>
      </c>
      <c r="CQ173" t="e">
        <v>#N/A</v>
      </c>
    </row>
    <row r="174" spans="1:95">
      <c r="A174" s="231">
        <v>46279</v>
      </c>
      <c r="B174" s="232">
        <v>3</v>
      </c>
      <c r="E174">
        <v>160</v>
      </c>
      <c r="F174">
        <v>134.31218369295001</v>
      </c>
      <c r="K174">
        <v>0.90267370941250014</v>
      </c>
      <c r="L174">
        <v>245.24831391784181</v>
      </c>
      <c r="M174">
        <v>144.42779350600003</v>
      </c>
      <c r="N174">
        <v>652.4</v>
      </c>
      <c r="O174">
        <v>652.4</v>
      </c>
      <c r="P174">
        <v>115</v>
      </c>
      <c r="Q174">
        <v>0</v>
      </c>
      <c r="S174">
        <v>61.4</v>
      </c>
      <c r="T174" t="s">
        <v>123</v>
      </c>
      <c r="U174">
        <v>598.79999999999995</v>
      </c>
      <c r="V174">
        <v>15.895179000000001</v>
      </c>
      <c r="W174">
        <v>0.13590378045000001</v>
      </c>
      <c r="X174" t="s">
        <v>219</v>
      </c>
      <c r="Y174">
        <v>40</v>
      </c>
      <c r="Z174">
        <v>8.5743723999999997</v>
      </c>
      <c r="AA174">
        <v>5.1189003227999998E-2</v>
      </c>
      <c r="AB174" t="s">
        <v>391</v>
      </c>
      <c r="AC174">
        <v>12</v>
      </c>
      <c r="AD174">
        <v>4.5295649999999998</v>
      </c>
      <c r="AE174">
        <v>4.7741615099999996E-2</v>
      </c>
      <c r="AF174" t="s">
        <v>129</v>
      </c>
      <c r="AG174">
        <v>40</v>
      </c>
      <c r="AH174">
        <v>93.550932000000003</v>
      </c>
      <c r="AI174">
        <v>1.01128557492</v>
      </c>
      <c r="AJ174" t="s">
        <v>403</v>
      </c>
      <c r="AK174">
        <v>8</v>
      </c>
      <c r="AL174">
        <v>32.799150000000004</v>
      </c>
      <c r="AM174">
        <v>4.7886759000000008E-2</v>
      </c>
      <c r="AN174" t="s">
        <v>128</v>
      </c>
      <c r="AO174">
        <v>15</v>
      </c>
      <c r="AP174">
        <v>99.93</v>
      </c>
      <c r="AQ174">
        <v>1.1881677000000002</v>
      </c>
      <c r="AT174" t="e">
        <v>#N/A</v>
      </c>
      <c r="AU174" t="e">
        <v>#N/A</v>
      </c>
      <c r="AX174" t="e">
        <v>#N/A</v>
      </c>
      <c r="AY174" t="e">
        <v>#N/A</v>
      </c>
      <c r="BB174" t="e">
        <v>#N/A</v>
      </c>
      <c r="BC174" t="e">
        <v>#N/A</v>
      </c>
      <c r="BF174" t="e">
        <v>#N/A</v>
      </c>
      <c r="BG174" t="e">
        <v>#N/A</v>
      </c>
      <c r="BJ174" t="e">
        <v>#N/A</v>
      </c>
      <c r="BK174" t="e">
        <v>#N/A</v>
      </c>
      <c r="BN174" t="e">
        <v>#N/A</v>
      </c>
      <c r="BO174" t="e">
        <v>#N/A</v>
      </c>
      <c r="BR174" t="e">
        <v>#N/A</v>
      </c>
      <c r="BS174" t="e">
        <v>#N/A</v>
      </c>
      <c r="BV174" t="e">
        <v>#N/A</v>
      </c>
      <c r="BW174" t="e">
        <v>#N/A</v>
      </c>
      <c r="BZ174">
        <v>45904</v>
      </c>
      <c r="CA174">
        <v>3</v>
      </c>
      <c r="CB174" t="e">
        <v>#DIV/0!</v>
      </c>
      <c r="CD174" t="e">
        <v>#DIV/0!</v>
      </c>
      <c r="CE174" t="e">
        <v>#DIV/0!</v>
      </c>
      <c r="CH174" t="e">
        <v>#N/A</v>
      </c>
      <c r="CI174" t="e">
        <v>#N/A</v>
      </c>
      <c r="CL174" t="e">
        <v>#N/A</v>
      </c>
      <c r="CM174" t="e">
        <v>#N/A</v>
      </c>
      <c r="CP174" t="e">
        <v>#N/A</v>
      </c>
      <c r="CQ174" t="e">
        <v>#N/A</v>
      </c>
    </row>
    <row r="175" spans="1:95">
      <c r="A175" s="231">
        <v>46280</v>
      </c>
      <c r="B175" s="232">
        <v>1</v>
      </c>
      <c r="C175" t="e">
        <v>#VALUE!</v>
      </c>
      <c r="D175" t="s">
        <v>427</v>
      </c>
      <c r="E175">
        <v>160</v>
      </c>
      <c r="F175">
        <v>124.12297586732748</v>
      </c>
      <c r="G175">
        <v>0</v>
      </c>
      <c r="H175">
        <v>0</v>
      </c>
      <c r="I175" t="s">
        <v>427</v>
      </c>
      <c r="J175">
        <v>0</v>
      </c>
      <c r="K175">
        <v>0.89140671199999999</v>
      </c>
      <c r="L175">
        <v>234.0207693432792</v>
      </c>
      <c r="M175">
        <v>142.62507392000001</v>
      </c>
      <c r="N175">
        <v>683.7</v>
      </c>
      <c r="O175">
        <v>683.7</v>
      </c>
      <c r="P175">
        <v>290.20000000000005</v>
      </c>
      <c r="Q175">
        <v>0</v>
      </c>
      <c r="S175">
        <v>46.6</v>
      </c>
      <c r="T175" t="s">
        <v>123</v>
      </c>
      <c r="U175">
        <v>440.1</v>
      </c>
      <c r="V175">
        <v>15.895179000000001</v>
      </c>
      <c r="W175">
        <v>0.13590378045000001</v>
      </c>
      <c r="X175" t="s">
        <v>191</v>
      </c>
      <c r="Y175">
        <v>9</v>
      </c>
      <c r="Z175">
        <v>21.974892000000001</v>
      </c>
      <c r="AA175">
        <v>0.17426089355999999</v>
      </c>
      <c r="AB175" t="s">
        <v>374</v>
      </c>
      <c r="AC175">
        <v>149</v>
      </c>
      <c r="AD175">
        <v>16.575190499999998</v>
      </c>
      <c r="AE175">
        <v>0.11014214087249997</v>
      </c>
      <c r="AF175" t="s">
        <v>397</v>
      </c>
      <c r="AG175">
        <v>76.2</v>
      </c>
      <c r="AH175">
        <v>8.4565950000000001</v>
      </c>
      <c r="AI175">
        <v>5.0655004050000001E-2</v>
      </c>
      <c r="AJ175" t="s">
        <v>378</v>
      </c>
      <c r="AK175">
        <v>12</v>
      </c>
      <c r="AL175">
        <v>40.994712</v>
      </c>
      <c r="AM175">
        <v>0.27671430600000002</v>
      </c>
      <c r="AN175" t="s">
        <v>183</v>
      </c>
      <c r="AO175">
        <v>4</v>
      </c>
      <c r="AP175">
        <v>99.53</v>
      </c>
      <c r="AQ175">
        <v>0.81614599999999993</v>
      </c>
      <c r="AR175" t="s">
        <v>129</v>
      </c>
      <c r="AS175">
        <v>30</v>
      </c>
      <c r="AT175">
        <v>93.550932000000003</v>
      </c>
      <c r="AU175">
        <v>1.01128557492</v>
      </c>
      <c r="AV175" t="s">
        <v>128</v>
      </c>
      <c r="AW175">
        <v>10</v>
      </c>
      <c r="AX175">
        <v>99.93</v>
      </c>
      <c r="AY175">
        <v>1.1881677000000002</v>
      </c>
      <c r="BB175" t="e">
        <v>#N/A</v>
      </c>
      <c r="BC175" t="e">
        <v>#N/A</v>
      </c>
      <c r="BF175" t="e">
        <v>#N/A</v>
      </c>
      <c r="BG175" t="e">
        <v>#N/A</v>
      </c>
      <c r="BJ175" t="e">
        <v>#N/A</v>
      </c>
      <c r="BK175" t="e">
        <v>#N/A</v>
      </c>
      <c r="BN175" t="e">
        <v>#N/A</v>
      </c>
      <c r="BO175" t="e">
        <v>#N/A</v>
      </c>
      <c r="BR175" t="e">
        <v>#N/A</v>
      </c>
      <c r="BS175" t="e">
        <v>#N/A</v>
      </c>
      <c r="BV175" t="e">
        <v>#N/A</v>
      </c>
      <c r="BW175" t="e">
        <v>#N/A</v>
      </c>
      <c r="BZ175">
        <v>45900</v>
      </c>
      <c r="CA175">
        <v>0</v>
      </c>
      <c r="CB175" t="e">
        <v>#DIV/0!</v>
      </c>
      <c r="CD175" t="e">
        <v>#DIV/0!</v>
      </c>
      <c r="CE175" t="e">
        <v>#DIV/0!</v>
      </c>
      <c r="CH175" t="e">
        <v>#N/A</v>
      </c>
      <c r="CI175" t="e">
        <v>#N/A</v>
      </c>
      <c r="CL175" t="e">
        <v>#N/A</v>
      </c>
      <c r="CM175" t="e">
        <v>#N/A</v>
      </c>
      <c r="CP175" t="e">
        <v>#N/A</v>
      </c>
      <c r="CQ175" t="e">
        <v>#N/A</v>
      </c>
    </row>
    <row r="176" spans="1:95">
      <c r="A176" s="231">
        <v>46281</v>
      </c>
      <c r="B176" s="232">
        <v>1</v>
      </c>
      <c r="C176" t="e">
        <v>#VALUE!</v>
      </c>
      <c r="D176" t="s">
        <v>427</v>
      </c>
      <c r="E176">
        <v>160</v>
      </c>
      <c r="F176">
        <v>125.45643180759498</v>
      </c>
      <c r="G176">
        <v>0</v>
      </c>
      <c r="H176">
        <v>0</v>
      </c>
      <c r="I176" t="s">
        <v>427</v>
      </c>
      <c r="J176">
        <v>0</v>
      </c>
      <c r="K176">
        <v>0.89882243258750005</v>
      </c>
      <c r="L176">
        <v>335.71128829206879</v>
      </c>
      <c r="M176">
        <v>143.81158921400001</v>
      </c>
      <c r="N176">
        <v>476.6</v>
      </c>
      <c r="O176">
        <v>476.6</v>
      </c>
      <c r="P176">
        <v>156</v>
      </c>
      <c r="Q176">
        <v>0</v>
      </c>
      <c r="S176">
        <v>51</v>
      </c>
      <c r="T176" t="s">
        <v>123</v>
      </c>
      <c r="U176">
        <v>371.6</v>
      </c>
      <c r="V176">
        <v>15.895179000000001</v>
      </c>
      <c r="W176">
        <v>0.13590378045000001</v>
      </c>
      <c r="X176" t="s">
        <v>374</v>
      </c>
      <c r="Y176">
        <v>18</v>
      </c>
      <c r="Z176">
        <v>16.575190499999998</v>
      </c>
      <c r="AA176">
        <v>0.11014214087249997</v>
      </c>
      <c r="AB176" t="s">
        <v>404</v>
      </c>
      <c r="AC176">
        <v>11</v>
      </c>
      <c r="AD176">
        <v>41.703090000000003</v>
      </c>
      <c r="AE176">
        <v>0.40952434380000008</v>
      </c>
      <c r="AF176" t="s">
        <v>394</v>
      </c>
      <c r="AG176">
        <v>21</v>
      </c>
      <c r="AH176">
        <v>31.236865999999999</v>
      </c>
      <c r="AI176">
        <v>0.24114860551999995</v>
      </c>
      <c r="AJ176" t="s">
        <v>411</v>
      </c>
      <c r="AK176">
        <v>3</v>
      </c>
      <c r="AL176">
        <v>80.050139999999999</v>
      </c>
      <c r="AM176">
        <v>0.48670485120000001</v>
      </c>
      <c r="AN176" t="s">
        <v>395</v>
      </c>
      <c r="AO176">
        <v>31</v>
      </c>
      <c r="AP176">
        <v>82.376849000000007</v>
      </c>
      <c r="AQ176">
        <v>0.55192488829999997</v>
      </c>
      <c r="AR176" t="s">
        <v>397</v>
      </c>
      <c r="AS176">
        <v>8</v>
      </c>
      <c r="AT176">
        <v>8.4565950000000001</v>
      </c>
      <c r="AU176">
        <v>5.0655004050000001E-2</v>
      </c>
      <c r="AV176" t="s">
        <v>378</v>
      </c>
      <c r="AW176">
        <v>10</v>
      </c>
      <c r="AX176">
        <v>40.994712</v>
      </c>
      <c r="AY176">
        <v>0.27671430600000002</v>
      </c>
      <c r="AZ176" t="s">
        <v>403</v>
      </c>
      <c r="BA176">
        <v>9</v>
      </c>
      <c r="BB176">
        <v>32.799150000000004</v>
      </c>
      <c r="BC176">
        <v>4.7886759000000008E-2</v>
      </c>
      <c r="BD176" t="s">
        <v>128</v>
      </c>
      <c r="BE176">
        <v>15</v>
      </c>
      <c r="BF176">
        <v>99.93</v>
      </c>
      <c r="BG176">
        <v>1.1881677000000002</v>
      </c>
      <c r="BH176" t="s">
        <v>129</v>
      </c>
      <c r="BI176">
        <v>30</v>
      </c>
      <c r="BJ176">
        <v>93.550932000000003</v>
      </c>
      <c r="BK176">
        <v>1.01128557492</v>
      </c>
      <c r="BN176" t="e">
        <v>#N/A</v>
      </c>
      <c r="BO176" t="e">
        <v>#N/A</v>
      </c>
      <c r="BR176" t="e">
        <v>#N/A</v>
      </c>
      <c r="BS176" t="e">
        <v>#N/A</v>
      </c>
      <c r="BV176" t="e">
        <v>#N/A</v>
      </c>
      <c r="BW176" t="e">
        <v>#N/A</v>
      </c>
      <c r="BZ176">
        <v>45901</v>
      </c>
      <c r="CA176">
        <v>1</v>
      </c>
      <c r="CB176" t="e">
        <v>#DIV/0!</v>
      </c>
      <c r="CD176" t="e">
        <v>#DIV/0!</v>
      </c>
      <c r="CE176" t="e">
        <v>#DIV/0!</v>
      </c>
      <c r="CH176" t="e">
        <v>#N/A</v>
      </c>
      <c r="CI176" t="e">
        <v>#N/A</v>
      </c>
      <c r="CL176" t="e">
        <v>#N/A</v>
      </c>
      <c r="CM176" t="e">
        <v>#N/A</v>
      </c>
      <c r="CP176" t="e">
        <v>#N/A</v>
      </c>
      <c r="CQ176" t="e">
        <v>#N/A</v>
      </c>
    </row>
    <row r="177" spans="1:95">
      <c r="A177" s="231">
        <v>46282</v>
      </c>
      <c r="B177" s="232">
        <v>1</v>
      </c>
      <c r="C177" t="e">
        <v>#VALUE!</v>
      </c>
      <c r="D177" t="s">
        <v>427</v>
      </c>
      <c r="E177">
        <v>160</v>
      </c>
      <c r="F177">
        <v>139.871282395695</v>
      </c>
      <c r="G177">
        <v>0</v>
      </c>
      <c r="H177">
        <v>0</v>
      </c>
      <c r="I177" t="s">
        <v>427</v>
      </c>
      <c r="J177">
        <v>0</v>
      </c>
      <c r="K177">
        <v>0.89064873765625008</v>
      </c>
      <c r="L177">
        <v>297.12163416898795</v>
      </c>
      <c r="M177">
        <v>142.50379802500001</v>
      </c>
      <c r="N177">
        <v>538.5</v>
      </c>
      <c r="O177">
        <v>538.5</v>
      </c>
      <c r="P177">
        <v>115</v>
      </c>
      <c r="Q177">
        <v>0</v>
      </c>
      <c r="S177">
        <v>59.7</v>
      </c>
      <c r="T177" t="s">
        <v>123</v>
      </c>
      <c r="U177">
        <v>483.2</v>
      </c>
      <c r="V177">
        <v>15.895179000000001</v>
      </c>
      <c r="W177">
        <v>0.13590378045000001</v>
      </c>
      <c r="X177" t="s">
        <v>129</v>
      </c>
      <c r="Y177">
        <v>50</v>
      </c>
      <c r="Z177">
        <v>93.550932000000003</v>
      </c>
      <c r="AA177">
        <v>1.01128557492</v>
      </c>
      <c r="AB177" t="s">
        <v>219</v>
      </c>
      <c r="AC177">
        <v>40</v>
      </c>
      <c r="AD177">
        <v>8.5743723999999997</v>
      </c>
      <c r="AE177">
        <v>5.1189003227999998E-2</v>
      </c>
      <c r="AF177" t="s">
        <v>128</v>
      </c>
      <c r="AG177">
        <v>25</v>
      </c>
      <c r="AH177">
        <v>99.93</v>
      </c>
      <c r="AI177">
        <v>1.1881677000000002</v>
      </c>
      <c r="AL177" t="e">
        <v>#N/A</v>
      </c>
      <c r="AM177" t="e">
        <v>#N/A</v>
      </c>
      <c r="AP177" t="e">
        <v>#N/A</v>
      </c>
      <c r="AQ177" t="e">
        <v>#N/A</v>
      </c>
      <c r="AT177" t="e">
        <v>#N/A</v>
      </c>
      <c r="AU177" t="e">
        <v>#N/A</v>
      </c>
      <c r="AX177" t="e">
        <v>#N/A</v>
      </c>
      <c r="AY177" t="e">
        <v>#N/A</v>
      </c>
      <c r="BB177" t="e">
        <v>#N/A</v>
      </c>
      <c r="BC177" t="e">
        <v>#N/A</v>
      </c>
      <c r="BF177" t="e">
        <v>#N/A</v>
      </c>
      <c r="BG177" t="e">
        <v>#N/A</v>
      </c>
      <c r="BJ177" t="e">
        <v>#N/A</v>
      </c>
      <c r="BK177" t="e">
        <v>#N/A</v>
      </c>
      <c r="BN177" t="e">
        <v>#N/A</v>
      </c>
      <c r="BO177" t="e">
        <v>#N/A</v>
      </c>
      <c r="BR177" t="e">
        <v>#N/A</v>
      </c>
      <c r="BS177" t="e">
        <v>#N/A</v>
      </c>
      <c r="BV177" t="e">
        <v>#N/A</v>
      </c>
      <c r="BW177" t="e">
        <v>#N/A</v>
      </c>
      <c r="BZ177">
        <v>45902</v>
      </c>
      <c r="CA177">
        <v>1</v>
      </c>
      <c r="CB177" t="e">
        <v>#DIV/0!</v>
      </c>
      <c r="CD177" t="e">
        <v>#DIV/0!</v>
      </c>
      <c r="CE177" t="e">
        <v>#DIV/0!</v>
      </c>
      <c r="CH177" t="e">
        <v>#N/A</v>
      </c>
      <c r="CI177" t="e">
        <v>#N/A</v>
      </c>
      <c r="CL177" t="e">
        <v>#N/A</v>
      </c>
      <c r="CM177" t="e">
        <v>#N/A</v>
      </c>
      <c r="CP177" t="e">
        <v>#N/A</v>
      </c>
      <c r="CQ177" t="e">
        <v>#N/A</v>
      </c>
    </row>
    <row r="178" spans="1:95">
      <c r="A178" s="231">
        <v>46283</v>
      </c>
      <c r="B178" s="232">
        <v>1</v>
      </c>
      <c r="C178" t="e">
        <v>#VALUE!</v>
      </c>
      <c r="D178" t="s">
        <v>427</v>
      </c>
      <c r="E178">
        <v>160</v>
      </c>
      <c r="F178">
        <v>135.35308625706</v>
      </c>
      <c r="G178">
        <v>0</v>
      </c>
      <c r="H178">
        <v>0</v>
      </c>
      <c r="I178" t="s">
        <v>427</v>
      </c>
      <c r="J178">
        <v>0</v>
      </c>
      <c r="K178">
        <v>0.92182355004374994</v>
      </c>
      <c r="L178">
        <v>294.65930018416202</v>
      </c>
      <c r="M178">
        <v>147.49176800699999</v>
      </c>
      <c r="N178">
        <v>543</v>
      </c>
      <c r="O178">
        <v>543</v>
      </c>
      <c r="P178">
        <v>213.20000000000005</v>
      </c>
      <c r="Q178">
        <v>0</v>
      </c>
      <c r="S178">
        <v>42.6</v>
      </c>
      <c r="T178" t="s">
        <v>123</v>
      </c>
      <c r="U178">
        <v>372.4</v>
      </c>
      <c r="V178">
        <v>15.895179000000001</v>
      </c>
      <c r="W178">
        <v>0.13590378045000001</v>
      </c>
      <c r="X178" t="s">
        <v>397</v>
      </c>
      <c r="Y178">
        <v>48.9</v>
      </c>
      <c r="Z178">
        <v>8.4565950000000001</v>
      </c>
      <c r="AA178">
        <v>5.0655004050000001E-2</v>
      </c>
      <c r="AB178" t="s">
        <v>191</v>
      </c>
      <c r="AC178">
        <v>15</v>
      </c>
      <c r="AD178">
        <v>21.974892000000001</v>
      </c>
      <c r="AE178">
        <v>0.17426089355999999</v>
      </c>
      <c r="AF178" t="s">
        <v>378</v>
      </c>
      <c r="AG178">
        <v>39</v>
      </c>
      <c r="AH178">
        <v>40.994712</v>
      </c>
      <c r="AI178">
        <v>0.27671430600000002</v>
      </c>
      <c r="AJ178" t="s">
        <v>411</v>
      </c>
      <c r="AK178">
        <v>8.3000000000000007</v>
      </c>
      <c r="AL178">
        <v>80.050139999999999</v>
      </c>
      <c r="AM178">
        <v>0.48670485120000001</v>
      </c>
      <c r="AN178" t="s">
        <v>374</v>
      </c>
      <c r="AO178">
        <v>42</v>
      </c>
      <c r="AP178">
        <v>16.575190499999998</v>
      </c>
      <c r="AQ178">
        <v>0.11014214087249997</v>
      </c>
      <c r="AR178" t="s">
        <v>129</v>
      </c>
      <c r="AS178">
        <v>30</v>
      </c>
      <c r="AT178">
        <v>93.550932000000003</v>
      </c>
      <c r="AU178">
        <v>1.01128557492</v>
      </c>
      <c r="AV178" t="s">
        <v>128</v>
      </c>
      <c r="AW178">
        <v>30</v>
      </c>
      <c r="AX178">
        <v>99.93</v>
      </c>
      <c r="AY178">
        <v>1.1881677000000002</v>
      </c>
      <c r="BB178" t="e">
        <v>#N/A</v>
      </c>
      <c r="BC178" t="e">
        <v>#N/A</v>
      </c>
      <c r="BF178" t="e">
        <v>#N/A</v>
      </c>
      <c r="BG178" t="e">
        <v>#N/A</v>
      </c>
      <c r="BJ178" t="e">
        <v>#N/A</v>
      </c>
      <c r="BK178" t="e">
        <v>#N/A</v>
      </c>
      <c r="BN178" t="e">
        <v>#N/A</v>
      </c>
      <c r="BO178" t="e">
        <v>#N/A</v>
      </c>
      <c r="BR178" t="e">
        <v>#N/A</v>
      </c>
      <c r="BS178" t="e">
        <v>#N/A</v>
      </c>
      <c r="BV178" t="e">
        <v>#N/A</v>
      </c>
      <c r="BW178" t="e">
        <v>#N/A</v>
      </c>
      <c r="BZ178">
        <v>45903</v>
      </c>
      <c r="CA178">
        <v>1</v>
      </c>
      <c r="CB178" t="e">
        <v>#DIV/0!</v>
      </c>
      <c r="CD178" t="e">
        <v>#DIV/0!</v>
      </c>
      <c r="CE178" t="e">
        <v>#DIV/0!</v>
      </c>
      <c r="CH178" t="e">
        <v>#N/A</v>
      </c>
      <c r="CI178" t="e">
        <v>#N/A</v>
      </c>
      <c r="CL178" t="e">
        <v>#N/A</v>
      </c>
      <c r="CM178" t="e">
        <v>#N/A</v>
      </c>
      <c r="CP178" t="e">
        <v>#N/A</v>
      </c>
      <c r="CQ178" t="e">
        <v>#N/A</v>
      </c>
    </row>
    <row r="179" spans="1:95">
      <c r="A179" s="231">
        <v>46286</v>
      </c>
      <c r="B179" s="232">
        <v>3</v>
      </c>
      <c r="C179" t="e">
        <v>#VALUE!</v>
      </c>
      <c r="D179" t="s">
        <v>427</v>
      </c>
      <c r="E179">
        <v>160</v>
      </c>
      <c r="F179">
        <v>115.559671236811</v>
      </c>
      <c r="G179">
        <v>0</v>
      </c>
      <c r="H179">
        <v>0</v>
      </c>
      <c r="I179" t="s">
        <v>427</v>
      </c>
      <c r="J179">
        <v>0</v>
      </c>
      <c r="K179">
        <v>0.86599089431875009</v>
      </c>
      <c r="L179">
        <v>223.18314967219973</v>
      </c>
      <c r="M179">
        <v>138.55854309100002</v>
      </c>
      <c r="N179">
        <v>716.90000000000009</v>
      </c>
      <c r="O179">
        <v>716.90000000000009</v>
      </c>
      <c r="P179">
        <v>158.20000000000005</v>
      </c>
      <c r="Q179">
        <v>0</v>
      </c>
      <c r="S179">
        <v>79</v>
      </c>
      <c r="T179" t="s">
        <v>123</v>
      </c>
      <c r="U179">
        <v>637.70000000000005</v>
      </c>
      <c r="V179">
        <v>15.895179000000001</v>
      </c>
      <c r="W179">
        <v>0.13590378045000001</v>
      </c>
      <c r="X179" t="s">
        <v>397</v>
      </c>
      <c r="Y179">
        <v>8.1999999999999993</v>
      </c>
      <c r="Z179">
        <v>8.4565950000000001</v>
      </c>
      <c r="AA179">
        <v>5.0655004050000001E-2</v>
      </c>
      <c r="AB179" t="s">
        <v>374</v>
      </c>
      <c r="AC179">
        <v>13.6</v>
      </c>
      <c r="AD179">
        <v>16.575190499999998</v>
      </c>
      <c r="AE179">
        <v>0.11014214087249997</v>
      </c>
      <c r="AF179" t="s">
        <v>378</v>
      </c>
      <c r="AG179">
        <v>12</v>
      </c>
      <c r="AH179">
        <v>40.994712</v>
      </c>
      <c r="AI179">
        <v>0.27671430600000002</v>
      </c>
      <c r="AJ179" t="s">
        <v>394</v>
      </c>
      <c r="AK179">
        <v>16</v>
      </c>
      <c r="AL179">
        <v>31.236865999999999</v>
      </c>
      <c r="AM179">
        <v>0.24114860551999995</v>
      </c>
      <c r="AN179" t="s">
        <v>191</v>
      </c>
      <c r="AO179">
        <v>68</v>
      </c>
      <c r="AP179">
        <v>21.974892000000001</v>
      </c>
      <c r="AQ179">
        <v>0.17426089355999999</v>
      </c>
      <c r="AR179" t="s">
        <v>400</v>
      </c>
      <c r="AS179">
        <v>2</v>
      </c>
      <c r="AT179">
        <v>76.613680000000002</v>
      </c>
      <c r="AU179">
        <v>0.48113391040000003</v>
      </c>
      <c r="AV179" t="s">
        <v>404</v>
      </c>
      <c r="AW179">
        <v>12.4</v>
      </c>
      <c r="AX179">
        <v>41.703090000000003</v>
      </c>
      <c r="AY179">
        <v>0.40952434380000008</v>
      </c>
      <c r="AZ179" t="s">
        <v>403</v>
      </c>
      <c r="BA179">
        <v>16</v>
      </c>
      <c r="BB179">
        <v>32.799150000000004</v>
      </c>
      <c r="BC179">
        <v>4.7886759000000008E-2</v>
      </c>
      <c r="BD179" t="s">
        <v>128</v>
      </c>
      <c r="BE179">
        <v>10</v>
      </c>
      <c r="BF179">
        <v>99.93</v>
      </c>
      <c r="BG179">
        <v>1.1881677000000002</v>
      </c>
      <c r="BJ179" t="e">
        <v>#N/A</v>
      </c>
      <c r="BK179" t="e">
        <v>#N/A</v>
      </c>
      <c r="BN179" t="e">
        <v>#N/A</v>
      </c>
      <c r="BO179" t="e">
        <v>#N/A</v>
      </c>
      <c r="BR179" t="e">
        <v>#N/A</v>
      </c>
      <c r="BS179" t="e">
        <v>#N/A</v>
      </c>
      <c r="BV179" t="e">
        <v>#N/A</v>
      </c>
      <c r="BW179" t="e">
        <v>#N/A</v>
      </c>
      <c r="BZ179">
        <v>45904</v>
      </c>
      <c r="CA179">
        <v>1</v>
      </c>
      <c r="CB179" t="e">
        <v>#DIV/0!</v>
      </c>
      <c r="CD179" t="e">
        <v>#DIV/0!</v>
      </c>
      <c r="CE179" t="e">
        <v>#DIV/0!</v>
      </c>
      <c r="CH179" t="e">
        <v>#N/A</v>
      </c>
      <c r="CI179" t="e">
        <v>#N/A</v>
      </c>
      <c r="CL179" t="e">
        <v>#N/A</v>
      </c>
      <c r="CM179" t="e">
        <v>#N/A</v>
      </c>
      <c r="CP179" t="e">
        <v>#N/A</v>
      </c>
      <c r="CQ179" t="e">
        <v>#N/A</v>
      </c>
    </row>
    <row r="180" spans="1:95">
      <c r="A180" s="231">
        <v>46287</v>
      </c>
      <c r="B180" s="232">
        <v>1</v>
      </c>
      <c r="E180">
        <v>160</v>
      </c>
      <c r="F180">
        <v>138.89109032736002</v>
      </c>
      <c r="K180">
        <v>0.89365749880000001</v>
      </c>
      <c r="L180">
        <v>273.41079972658918</v>
      </c>
      <c r="M180">
        <v>142.985199808</v>
      </c>
      <c r="N180">
        <v>585.20000000000005</v>
      </c>
      <c r="O180">
        <v>585.20000000000005</v>
      </c>
      <c r="P180">
        <v>134</v>
      </c>
      <c r="Q180">
        <v>0</v>
      </c>
      <c r="S180">
        <v>39.9</v>
      </c>
      <c r="T180" t="s">
        <v>123</v>
      </c>
      <c r="U180">
        <v>491.1</v>
      </c>
      <c r="V180">
        <v>15.895179000000001</v>
      </c>
      <c r="W180">
        <v>0.13590378045000001</v>
      </c>
      <c r="X180" t="s">
        <v>219</v>
      </c>
      <c r="Y180">
        <v>40</v>
      </c>
      <c r="Z180">
        <v>8.5743723999999997</v>
      </c>
      <c r="AA180">
        <v>5.1189003227999998E-2</v>
      </c>
      <c r="AB180" t="s">
        <v>405</v>
      </c>
      <c r="AC180">
        <v>24</v>
      </c>
      <c r="AD180">
        <v>7.136849999999999</v>
      </c>
      <c r="AE180">
        <v>0.12353887349999998</v>
      </c>
      <c r="AF180" t="s">
        <v>129</v>
      </c>
      <c r="AG180">
        <v>60</v>
      </c>
      <c r="AH180">
        <v>93.550932000000003</v>
      </c>
      <c r="AI180">
        <v>1.01128557492</v>
      </c>
      <c r="AJ180" t="s">
        <v>128</v>
      </c>
      <c r="AK180">
        <v>10</v>
      </c>
      <c r="AL180">
        <v>99.93</v>
      </c>
      <c r="AM180">
        <v>1.1881677000000002</v>
      </c>
      <c r="AP180" t="e">
        <v>#N/A</v>
      </c>
      <c r="AQ180" t="e">
        <v>#N/A</v>
      </c>
      <c r="AT180" t="e">
        <v>#N/A</v>
      </c>
      <c r="AU180" t="e">
        <v>#N/A</v>
      </c>
      <c r="AX180" t="e">
        <v>#N/A</v>
      </c>
      <c r="AY180" t="e">
        <v>#N/A</v>
      </c>
      <c r="BB180" t="e">
        <v>#N/A</v>
      </c>
      <c r="BC180" t="e">
        <v>#N/A</v>
      </c>
      <c r="BF180" t="e">
        <v>#N/A</v>
      </c>
      <c r="BG180" t="e">
        <v>#N/A</v>
      </c>
      <c r="BJ180" t="e">
        <v>#N/A</v>
      </c>
      <c r="BK180" t="e">
        <v>#N/A</v>
      </c>
      <c r="BN180" t="e">
        <v>#N/A</v>
      </c>
      <c r="BO180" t="e">
        <v>#N/A</v>
      </c>
      <c r="BR180" t="e">
        <v>#N/A</v>
      </c>
      <c r="BS180" t="e">
        <v>#N/A</v>
      </c>
      <c r="BV180" t="e">
        <v>#N/A</v>
      </c>
      <c r="BW180" t="e">
        <v>#N/A</v>
      </c>
      <c r="BZ180">
        <v>45904</v>
      </c>
      <c r="CA180">
        <v>0</v>
      </c>
      <c r="CB180" t="e">
        <v>#DIV/0!</v>
      </c>
      <c r="CD180" t="e">
        <v>#DIV/0!</v>
      </c>
      <c r="CE180" t="e">
        <v>#DIV/0!</v>
      </c>
      <c r="CH180" t="e">
        <v>#N/A</v>
      </c>
      <c r="CI180" t="e">
        <v>#N/A</v>
      </c>
      <c r="CL180" t="e">
        <v>#N/A</v>
      </c>
      <c r="CM180" t="e">
        <v>#N/A</v>
      </c>
      <c r="CP180" t="e">
        <v>#N/A</v>
      </c>
      <c r="CQ180" t="e">
        <v>#N/A</v>
      </c>
    </row>
    <row r="181" spans="1:95">
      <c r="A181" s="231">
        <v>46288</v>
      </c>
      <c r="B181" s="232">
        <v>1</v>
      </c>
      <c r="C181" t="e">
        <v>#VALUE!</v>
      </c>
      <c r="D181" t="s">
        <v>427</v>
      </c>
      <c r="E181">
        <v>160</v>
      </c>
      <c r="F181">
        <v>146.334070268955</v>
      </c>
      <c r="G181">
        <v>0</v>
      </c>
      <c r="H181">
        <v>0</v>
      </c>
      <c r="I181" t="s">
        <v>427</v>
      </c>
      <c r="J181">
        <v>0</v>
      </c>
      <c r="K181">
        <v>0.89400086038125015</v>
      </c>
      <c r="L181">
        <v>420.05775794171706</v>
      </c>
      <c r="M181">
        <v>143.04013766100002</v>
      </c>
      <c r="N181">
        <v>380.9</v>
      </c>
      <c r="O181">
        <v>380.9</v>
      </c>
      <c r="P181">
        <v>105</v>
      </c>
      <c r="Q181">
        <v>0</v>
      </c>
      <c r="S181">
        <v>24.6</v>
      </c>
      <c r="T181" t="s">
        <v>123</v>
      </c>
      <c r="U181">
        <v>300.5</v>
      </c>
      <c r="V181">
        <v>15.895179000000001</v>
      </c>
      <c r="W181">
        <v>0.13590378045000001</v>
      </c>
      <c r="X181" t="s">
        <v>129</v>
      </c>
      <c r="Y181">
        <v>90</v>
      </c>
      <c r="Z181">
        <v>93.550932000000003</v>
      </c>
      <c r="AA181">
        <v>1.01128557492</v>
      </c>
      <c r="AB181" t="s">
        <v>128</v>
      </c>
      <c r="AC181">
        <v>15</v>
      </c>
      <c r="AD181">
        <v>99.93</v>
      </c>
      <c r="AE181">
        <v>1.1881677000000002</v>
      </c>
      <c r="AH181" t="e">
        <v>#N/A</v>
      </c>
      <c r="AI181" t="e">
        <v>#N/A</v>
      </c>
      <c r="AL181" t="e">
        <v>#N/A</v>
      </c>
      <c r="AM181" t="e">
        <v>#N/A</v>
      </c>
      <c r="AP181" t="e">
        <v>#N/A</v>
      </c>
      <c r="AQ181" t="e">
        <v>#N/A</v>
      </c>
      <c r="AT181" t="e">
        <v>#N/A</v>
      </c>
      <c r="AU181" t="e">
        <v>#N/A</v>
      </c>
      <c r="AX181" t="e">
        <v>#N/A</v>
      </c>
      <c r="AY181" t="e">
        <v>#N/A</v>
      </c>
      <c r="BB181" t="e">
        <v>#N/A</v>
      </c>
      <c r="BC181" t="e">
        <v>#N/A</v>
      </c>
      <c r="BF181" t="e">
        <v>#N/A</v>
      </c>
      <c r="BG181" t="e">
        <v>#N/A</v>
      </c>
      <c r="BJ181" t="e">
        <v>#N/A</v>
      </c>
      <c r="BK181" t="e">
        <v>#N/A</v>
      </c>
      <c r="BN181" t="e">
        <v>#N/A</v>
      </c>
      <c r="BO181" t="e">
        <v>#N/A</v>
      </c>
      <c r="BR181" t="e">
        <v>#N/A</v>
      </c>
      <c r="BS181" t="e">
        <v>#N/A</v>
      </c>
      <c r="BV181" t="e">
        <v>#N/A</v>
      </c>
      <c r="BW181" t="e">
        <v>#N/A</v>
      </c>
      <c r="BZ181">
        <v>45900</v>
      </c>
      <c r="CA181">
        <v>0</v>
      </c>
      <c r="CB181" t="e">
        <v>#DIV/0!</v>
      </c>
      <c r="CD181" t="e">
        <v>#DIV/0!</v>
      </c>
      <c r="CE181" t="e">
        <v>#DIV/0!</v>
      </c>
      <c r="CH181" t="e">
        <v>#N/A</v>
      </c>
      <c r="CI181" t="e">
        <v>#N/A</v>
      </c>
      <c r="CL181" t="e">
        <v>#N/A</v>
      </c>
      <c r="CM181" t="e">
        <v>#N/A</v>
      </c>
      <c r="CP181" t="e">
        <v>#N/A</v>
      </c>
      <c r="CQ181" t="e">
        <v>#N/A</v>
      </c>
    </row>
    <row r="182" spans="1:95">
      <c r="A182" s="231">
        <v>46289</v>
      </c>
      <c r="B182" s="232">
        <v>1</v>
      </c>
      <c r="C182" t="e">
        <v>#VALUE!</v>
      </c>
      <c r="D182" t="s">
        <v>427</v>
      </c>
      <c r="E182">
        <v>160</v>
      </c>
      <c r="F182">
        <v>144.04691586819001</v>
      </c>
      <c r="G182">
        <v>0</v>
      </c>
      <c r="H182">
        <v>0</v>
      </c>
      <c r="I182" t="s">
        <v>427</v>
      </c>
      <c r="J182">
        <v>0</v>
      </c>
      <c r="K182">
        <v>0.88823712171250002</v>
      </c>
      <c r="L182">
        <v>351.1852502194908</v>
      </c>
      <c r="M182">
        <v>142.117939474</v>
      </c>
      <c r="N182">
        <v>455.59999999999997</v>
      </c>
      <c r="O182">
        <v>455.59999999999997</v>
      </c>
      <c r="P182">
        <v>159</v>
      </c>
      <c r="Q182">
        <v>0</v>
      </c>
      <c r="S182">
        <v>49.8</v>
      </c>
      <c r="T182" t="s">
        <v>123</v>
      </c>
      <c r="U182">
        <v>346.4</v>
      </c>
      <c r="V182">
        <v>15.895179000000001</v>
      </c>
      <c r="W182">
        <v>0.13590378045000001</v>
      </c>
      <c r="X182" t="s">
        <v>219</v>
      </c>
      <c r="Y182">
        <v>40</v>
      </c>
      <c r="Z182">
        <v>8.5743723999999997</v>
      </c>
      <c r="AA182">
        <v>5.1189003227999998E-2</v>
      </c>
      <c r="AB182" t="s">
        <v>405</v>
      </c>
      <c r="AC182">
        <v>24</v>
      </c>
      <c r="AD182">
        <v>7.136849999999999</v>
      </c>
      <c r="AE182">
        <v>0.12353887349999998</v>
      </c>
      <c r="AF182" t="s">
        <v>129</v>
      </c>
      <c r="AG182">
        <v>80</v>
      </c>
      <c r="AH182">
        <v>93.550932000000003</v>
      </c>
      <c r="AI182">
        <v>1.01128557492</v>
      </c>
      <c r="AJ182" t="s">
        <v>128</v>
      </c>
      <c r="AK182">
        <v>15</v>
      </c>
      <c r="AL182">
        <v>99.93</v>
      </c>
      <c r="AM182">
        <v>1.1881677000000002</v>
      </c>
      <c r="AP182" t="e">
        <v>#N/A</v>
      </c>
      <c r="AQ182" t="e">
        <v>#N/A</v>
      </c>
      <c r="AT182" t="e">
        <v>#N/A</v>
      </c>
      <c r="AU182" t="e">
        <v>#N/A</v>
      </c>
      <c r="AX182" t="e">
        <v>#N/A</v>
      </c>
      <c r="AY182" t="e">
        <v>#N/A</v>
      </c>
      <c r="BB182" t="e">
        <v>#N/A</v>
      </c>
      <c r="BC182" t="e">
        <v>#N/A</v>
      </c>
      <c r="BF182" t="e">
        <v>#N/A</v>
      </c>
      <c r="BG182" t="e">
        <v>#N/A</v>
      </c>
      <c r="BJ182" t="e">
        <v>#N/A</v>
      </c>
      <c r="BK182" t="e">
        <v>#N/A</v>
      </c>
      <c r="BN182" t="e">
        <v>#N/A</v>
      </c>
      <c r="BO182" t="e">
        <v>#N/A</v>
      </c>
      <c r="BR182" t="e">
        <v>#N/A</v>
      </c>
      <c r="BS182" t="e">
        <v>#N/A</v>
      </c>
      <c r="BV182" t="e">
        <v>#N/A</v>
      </c>
      <c r="BW182" t="e">
        <v>#N/A</v>
      </c>
      <c r="BZ182">
        <v>45901</v>
      </c>
      <c r="CA182">
        <v>1</v>
      </c>
      <c r="CB182" t="e">
        <v>#DIV/0!</v>
      </c>
      <c r="CD182" t="e">
        <v>#DIV/0!</v>
      </c>
      <c r="CE182" t="e">
        <v>#DIV/0!</v>
      </c>
      <c r="CH182" t="e">
        <v>#N/A</v>
      </c>
      <c r="CI182" t="e">
        <v>#N/A</v>
      </c>
      <c r="CL182" t="e">
        <v>#N/A</v>
      </c>
      <c r="CM182" t="e">
        <v>#N/A</v>
      </c>
      <c r="CP182" t="e">
        <v>#N/A</v>
      </c>
      <c r="CQ182" t="e">
        <v>#N/A</v>
      </c>
    </row>
    <row r="183" spans="1:95">
      <c r="A183" s="231">
        <v>46290</v>
      </c>
      <c r="B183" s="232">
        <v>1</v>
      </c>
      <c r="E183">
        <v>160</v>
      </c>
      <c r="F183">
        <v>146.55957681271502</v>
      </c>
      <c r="K183">
        <v>0.93224647108125003</v>
      </c>
      <c r="L183">
        <v>320.83416883898138</v>
      </c>
      <c r="M183">
        <v>149.15943537300001</v>
      </c>
      <c r="N183">
        <v>498.7</v>
      </c>
      <c r="O183">
        <v>498.7</v>
      </c>
      <c r="P183">
        <v>90</v>
      </c>
      <c r="Q183">
        <v>0</v>
      </c>
      <c r="S183">
        <v>38.1</v>
      </c>
      <c r="T183" t="s">
        <v>123</v>
      </c>
      <c r="U183">
        <v>446.8</v>
      </c>
      <c r="V183">
        <v>15.895179000000001</v>
      </c>
      <c r="W183">
        <v>0.13590378045000001</v>
      </c>
      <c r="X183" t="s">
        <v>129</v>
      </c>
      <c r="Y183">
        <v>90</v>
      </c>
      <c r="Z183">
        <v>93.550932000000003</v>
      </c>
      <c r="AA183">
        <v>1.01128557492</v>
      </c>
      <c r="AD183" t="e">
        <v>#N/A</v>
      </c>
      <c r="AE183" t="e">
        <v>#N/A</v>
      </c>
      <c r="AH183" t="e">
        <v>#N/A</v>
      </c>
      <c r="AI183" t="e">
        <v>#N/A</v>
      </c>
      <c r="AL183" t="e">
        <v>#N/A</v>
      </c>
      <c r="AM183" t="e">
        <v>#N/A</v>
      </c>
      <c r="AP183" t="e">
        <v>#N/A</v>
      </c>
      <c r="AQ183" t="e">
        <v>#N/A</v>
      </c>
      <c r="AT183" t="e">
        <v>#N/A</v>
      </c>
      <c r="AU183" t="e">
        <v>#N/A</v>
      </c>
      <c r="AX183" t="e">
        <v>#N/A</v>
      </c>
      <c r="AY183" t="e">
        <v>#N/A</v>
      </c>
      <c r="BB183" t="e">
        <v>#N/A</v>
      </c>
      <c r="BC183" t="e">
        <v>#N/A</v>
      </c>
      <c r="BF183" t="e">
        <v>#N/A</v>
      </c>
      <c r="BG183" t="e">
        <v>#N/A</v>
      </c>
      <c r="BJ183" t="e">
        <v>#N/A</v>
      </c>
      <c r="BK183" t="e">
        <v>#N/A</v>
      </c>
      <c r="BN183" t="e">
        <v>#N/A</v>
      </c>
      <c r="BO183" t="e">
        <v>#N/A</v>
      </c>
      <c r="BR183" t="e">
        <v>#N/A</v>
      </c>
      <c r="BS183" t="e">
        <v>#N/A</v>
      </c>
      <c r="BV183" t="e">
        <v>#N/A</v>
      </c>
      <c r="BW183" t="e">
        <v>#N/A</v>
      </c>
      <c r="BZ183">
        <v>45904</v>
      </c>
      <c r="CA183">
        <v>3</v>
      </c>
      <c r="CB183" t="e">
        <v>#DIV/0!</v>
      </c>
      <c r="CD183" t="e">
        <v>#DIV/0!</v>
      </c>
      <c r="CE183" t="e">
        <v>#DIV/0!</v>
      </c>
      <c r="CH183" t="e">
        <v>#N/A</v>
      </c>
      <c r="CI183" t="e">
        <v>#N/A</v>
      </c>
      <c r="CL183" t="e">
        <v>#N/A</v>
      </c>
      <c r="CM183" t="e">
        <v>#N/A</v>
      </c>
      <c r="CP183" t="e">
        <v>#N/A</v>
      </c>
      <c r="CQ183" t="e">
        <v>#N/A</v>
      </c>
    </row>
    <row r="184" spans="1:95">
      <c r="A184" s="231">
        <v>46293</v>
      </c>
      <c r="B184" s="232">
        <v>3</v>
      </c>
      <c r="C184" t="e">
        <v>#VALUE!</v>
      </c>
      <c r="D184" t="s">
        <v>427</v>
      </c>
      <c r="E184">
        <v>160</v>
      </c>
      <c r="F184">
        <v>137.74109023398</v>
      </c>
      <c r="G184">
        <v>0</v>
      </c>
      <c r="H184">
        <v>0</v>
      </c>
      <c r="I184" t="s">
        <v>427</v>
      </c>
      <c r="J184">
        <v>0</v>
      </c>
      <c r="K184">
        <v>0.90237334822500015</v>
      </c>
      <c r="L184">
        <v>243.38302403407363</v>
      </c>
      <c r="M184">
        <v>144.37973571600003</v>
      </c>
      <c r="N184">
        <v>657.4</v>
      </c>
      <c r="O184">
        <v>657.4</v>
      </c>
      <c r="P184">
        <v>77</v>
      </c>
      <c r="Q184">
        <v>0</v>
      </c>
      <c r="S184">
        <v>81.5</v>
      </c>
      <c r="T184" t="s">
        <v>123</v>
      </c>
      <c r="U184">
        <v>661.9</v>
      </c>
      <c r="V184">
        <v>15.895179000000001</v>
      </c>
      <c r="W184">
        <v>0.13590378045000001</v>
      </c>
      <c r="X184" t="s">
        <v>129</v>
      </c>
      <c r="Y184">
        <v>40</v>
      </c>
      <c r="Z184">
        <v>93.550932000000003</v>
      </c>
      <c r="AA184">
        <v>1.01128557492</v>
      </c>
      <c r="AB184" t="s">
        <v>405</v>
      </c>
      <c r="AC184">
        <v>24</v>
      </c>
      <c r="AD184">
        <v>7.136849999999999</v>
      </c>
      <c r="AE184">
        <v>0.12353887349999998</v>
      </c>
      <c r="AF184" t="s">
        <v>128</v>
      </c>
      <c r="AG184">
        <v>13</v>
      </c>
      <c r="AH184">
        <v>99.93</v>
      </c>
      <c r="AI184">
        <v>1.1881677000000002</v>
      </c>
      <c r="AL184" t="e">
        <v>#N/A</v>
      </c>
      <c r="AM184" t="e">
        <v>#N/A</v>
      </c>
      <c r="AP184" t="e">
        <v>#N/A</v>
      </c>
      <c r="AQ184" t="e">
        <v>#N/A</v>
      </c>
      <c r="AT184" t="e">
        <v>#N/A</v>
      </c>
      <c r="AU184" t="e">
        <v>#N/A</v>
      </c>
      <c r="AX184" t="e">
        <v>#N/A</v>
      </c>
      <c r="AY184" t="e">
        <v>#N/A</v>
      </c>
      <c r="BB184" t="e">
        <v>#N/A</v>
      </c>
      <c r="BC184" t="e">
        <v>#N/A</v>
      </c>
      <c r="BF184" t="e">
        <v>#N/A</v>
      </c>
      <c r="BG184" t="e">
        <v>#N/A</v>
      </c>
      <c r="BJ184" t="e">
        <v>#N/A</v>
      </c>
      <c r="BK184" t="e">
        <v>#N/A</v>
      </c>
      <c r="BN184" t="e">
        <v>#N/A</v>
      </c>
      <c r="BO184" t="e">
        <v>#N/A</v>
      </c>
      <c r="BR184" t="e">
        <v>#N/A</v>
      </c>
      <c r="BS184" t="e">
        <v>#N/A</v>
      </c>
      <c r="BV184" t="e">
        <v>#N/A</v>
      </c>
      <c r="BW184" t="e">
        <v>#N/A</v>
      </c>
      <c r="BZ184">
        <v>45900</v>
      </c>
      <c r="CA184">
        <v>-3</v>
      </c>
      <c r="CB184" t="e">
        <v>#DIV/0!</v>
      </c>
      <c r="CD184" t="e">
        <v>#DIV/0!</v>
      </c>
      <c r="CE184" t="e">
        <v>#DIV/0!</v>
      </c>
      <c r="CH184" t="e">
        <v>#N/A</v>
      </c>
      <c r="CI184" t="e">
        <v>#N/A</v>
      </c>
      <c r="CL184" t="e">
        <v>#N/A</v>
      </c>
      <c r="CM184" t="e">
        <v>#N/A</v>
      </c>
      <c r="CP184" t="e">
        <v>#N/A</v>
      </c>
      <c r="CQ184" t="e">
        <v>#N/A</v>
      </c>
    </row>
    <row r="185" spans="1:95">
      <c r="A185" s="231">
        <v>46294</v>
      </c>
      <c r="B185" s="232">
        <v>1</v>
      </c>
      <c r="C185" t="e">
        <v>#VALUE!</v>
      </c>
      <c r="D185" t="s">
        <v>427</v>
      </c>
      <c r="E185">
        <v>160</v>
      </c>
      <c r="F185">
        <v>140.76594643109999</v>
      </c>
      <c r="G185">
        <v>0</v>
      </c>
      <c r="H185">
        <v>0</v>
      </c>
      <c r="I185" t="s">
        <v>427</v>
      </c>
      <c r="J185">
        <v>0</v>
      </c>
      <c r="K185">
        <v>0.90287574722499997</v>
      </c>
      <c r="L185">
        <v>300.52592036063106</v>
      </c>
      <c r="M185">
        <v>144.460119556</v>
      </c>
      <c r="N185">
        <v>532.40000000000009</v>
      </c>
      <c r="O185">
        <v>532.40000000000009</v>
      </c>
      <c r="P185">
        <v>120.00000000000006</v>
      </c>
      <c r="Q185">
        <v>0</v>
      </c>
      <c r="S185">
        <v>38.4</v>
      </c>
      <c r="T185" t="s">
        <v>123</v>
      </c>
      <c r="U185">
        <v>450.8</v>
      </c>
      <c r="V185">
        <v>15.895179000000001</v>
      </c>
      <c r="W185">
        <v>0.13590378045000001</v>
      </c>
      <c r="X185" t="s">
        <v>129</v>
      </c>
      <c r="Y185">
        <v>70</v>
      </c>
      <c r="Z185">
        <v>93.550932000000003</v>
      </c>
      <c r="AA185">
        <v>1.01128557492</v>
      </c>
      <c r="AB185" t="s">
        <v>219</v>
      </c>
      <c r="AC185">
        <v>40</v>
      </c>
      <c r="AD185">
        <v>8.5743723999999997</v>
      </c>
      <c r="AE185">
        <v>5.1189003227999998E-2</v>
      </c>
      <c r="AF185" t="s">
        <v>128</v>
      </c>
      <c r="AG185">
        <v>10</v>
      </c>
      <c r="AH185">
        <v>99.93</v>
      </c>
      <c r="AI185">
        <v>1.1881677000000002</v>
      </c>
      <c r="AL185" t="e">
        <v>#N/A</v>
      </c>
      <c r="AM185" t="e">
        <v>#N/A</v>
      </c>
      <c r="AP185" t="e">
        <v>#N/A</v>
      </c>
      <c r="AQ185" t="e">
        <v>#N/A</v>
      </c>
      <c r="AT185" t="e">
        <v>#N/A</v>
      </c>
      <c r="AU185" t="e">
        <v>#N/A</v>
      </c>
      <c r="AX185" t="e">
        <v>#N/A</v>
      </c>
      <c r="AY185" t="e">
        <v>#N/A</v>
      </c>
      <c r="BB185" t="e">
        <v>#N/A</v>
      </c>
      <c r="BC185" t="e">
        <v>#N/A</v>
      </c>
      <c r="BF185" t="e">
        <v>#N/A</v>
      </c>
      <c r="BG185" t="e">
        <v>#N/A</v>
      </c>
      <c r="BJ185" t="e">
        <v>#N/A</v>
      </c>
      <c r="BK185" t="e">
        <v>#N/A</v>
      </c>
      <c r="BN185" t="e">
        <v>#N/A</v>
      </c>
      <c r="BO185" t="e">
        <v>#N/A</v>
      </c>
      <c r="BR185" t="e">
        <v>#N/A</v>
      </c>
      <c r="BS185" t="e">
        <v>#N/A</v>
      </c>
      <c r="BV185" t="e">
        <v>#N/A</v>
      </c>
      <c r="BW185" t="e">
        <v>#N/A</v>
      </c>
      <c r="BZ185">
        <v>45901</v>
      </c>
      <c r="CA185">
        <v>1</v>
      </c>
      <c r="CB185" t="e">
        <v>#DIV/0!</v>
      </c>
      <c r="CD185" t="e">
        <v>#DIV/0!</v>
      </c>
      <c r="CE185" t="e">
        <v>#DIV/0!</v>
      </c>
      <c r="CH185" t="e">
        <v>#N/A</v>
      </c>
      <c r="CI185" t="e">
        <v>#N/A</v>
      </c>
      <c r="CL185" t="e">
        <v>#N/A</v>
      </c>
      <c r="CM185" t="e">
        <v>#N/A</v>
      </c>
      <c r="CP185" t="e">
        <v>#N/A</v>
      </c>
      <c r="CQ185" t="e">
        <v>#N/A</v>
      </c>
    </row>
    <row r="186" spans="1:95">
      <c r="A186" s="231">
        <v>46295</v>
      </c>
      <c r="B186" s="232">
        <v>1</v>
      </c>
      <c r="C186" t="e">
        <v>#VALUE!</v>
      </c>
      <c r="D186" t="s">
        <v>427</v>
      </c>
      <c r="E186">
        <v>160</v>
      </c>
      <c r="F186">
        <v>136.34997393347999</v>
      </c>
      <c r="G186">
        <v>0</v>
      </c>
      <c r="H186">
        <v>0</v>
      </c>
      <c r="I186" t="s">
        <v>427</v>
      </c>
      <c r="J186">
        <v>0</v>
      </c>
      <c r="K186">
        <v>0.88852497434999989</v>
      </c>
      <c r="L186">
        <v>289.64518464880518</v>
      </c>
      <c r="M186">
        <v>142.16399589599999</v>
      </c>
      <c r="N186">
        <v>552.4</v>
      </c>
      <c r="O186">
        <v>552.4</v>
      </c>
      <c r="P186">
        <v>70</v>
      </c>
      <c r="Q186">
        <v>0</v>
      </c>
      <c r="S186">
        <v>27.5</v>
      </c>
      <c r="T186" t="s">
        <v>123</v>
      </c>
      <c r="U186">
        <v>509.9</v>
      </c>
      <c r="V186">
        <v>15.895179000000001</v>
      </c>
      <c r="W186">
        <v>0.13590378045000001</v>
      </c>
      <c r="X186" t="s">
        <v>129</v>
      </c>
      <c r="Y186">
        <v>70</v>
      </c>
      <c r="Z186">
        <v>93.550932000000003</v>
      </c>
      <c r="AA186">
        <v>1.01128557492</v>
      </c>
      <c r="AD186" t="e">
        <v>#N/A</v>
      </c>
      <c r="AE186" t="e">
        <v>#N/A</v>
      </c>
      <c r="AH186" t="e">
        <v>#N/A</v>
      </c>
      <c r="AI186" t="e">
        <v>#N/A</v>
      </c>
      <c r="AL186" t="e">
        <v>#N/A</v>
      </c>
      <c r="AM186" t="e">
        <v>#N/A</v>
      </c>
      <c r="AP186" t="e">
        <v>#N/A</v>
      </c>
      <c r="AQ186" t="e">
        <v>#N/A</v>
      </c>
      <c r="AT186" t="e">
        <v>#N/A</v>
      </c>
      <c r="AU186" t="e">
        <v>#N/A</v>
      </c>
      <c r="AX186" t="e">
        <v>#N/A</v>
      </c>
      <c r="AY186" t="e">
        <v>#N/A</v>
      </c>
      <c r="BB186" t="e">
        <v>#N/A</v>
      </c>
      <c r="BC186" t="e">
        <v>#N/A</v>
      </c>
      <c r="BF186" t="e">
        <v>#N/A</v>
      </c>
      <c r="BG186" t="e">
        <v>#N/A</v>
      </c>
      <c r="BJ186" t="e">
        <v>#N/A</v>
      </c>
      <c r="BK186" t="e">
        <v>#N/A</v>
      </c>
      <c r="BN186" t="e">
        <v>#N/A</v>
      </c>
      <c r="BO186" t="e">
        <v>#N/A</v>
      </c>
      <c r="BR186" t="e">
        <v>#N/A</v>
      </c>
      <c r="BS186" t="e">
        <v>#N/A</v>
      </c>
      <c r="BV186" t="e">
        <v>#N/A</v>
      </c>
      <c r="BW186" t="e">
        <v>#N/A</v>
      </c>
      <c r="BZ186">
        <v>45902</v>
      </c>
      <c r="CA186">
        <v>1</v>
      </c>
      <c r="CB186" t="e">
        <v>#DIV/0!</v>
      </c>
      <c r="CD186" t="e">
        <v>#DIV/0!</v>
      </c>
      <c r="CE186" t="e">
        <v>#DIV/0!</v>
      </c>
      <c r="CH186" t="e">
        <v>#N/A</v>
      </c>
      <c r="CI186" t="e">
        <v>#N/A</v>
      </c>
      <c r="CL186" t="e">
        <v>#N/A</v>
      </c>
      <c r="CM186" t="e">
        <v>#N/A</v>
      </c>
      <c r="CP186" t="e">
        <v>#N/A</v>
      </c>
      <c r="CQ186" t="e">
        <v>#N/A</v>
      </c>
    </row>
    <row r="187" spans="1:95">
      <c r="A187" s="231">
        <v>46296</v>
      </c>
      <c r="B187" s="232">
        <v>1</v>
      </c>
      <c r="C187" t="e">
        <v>#VALUE!</v>
      </c>
      <c r="D187" t="s">
        <v>427</v>
      </c>
      <c r="E187">
        <v>160</v>
      </c>
      <c r="F187">
        <v>137.53205252286</v>
      </c>
      <c r="G187">
        <v>0</v>
      </c>
      <c r="H187">
        <v>0</v>
      </c>
      <c r="I187" t="s">
        <v>427</v>
      </c>
      <c r="J187">
        <v>0</v>
      </c>
      <c r="K187">
        <v>0.88372301192500002</v>
      </c>
      <c r="L187">
        <v>278.16411682892902</v>
      </c>
      <c r="M187">
        <v>141.395681908</v>
      </c>
      <c r="N187">
        <v>575.20000000000005</v>
      </c>
      <c r="O187">
        <v>575.20000000000005</v>
      </c>
      <c r="P187">
        <v>134.00000000000006</v>
      </c>
      <c r="Q187">
        <v>0</v>
      </c>
      <c r="S187">
        <v>49.8</v>
      </c>
      <c r="T187" t="s">
        <v>123</v>
      </c>
      <c r="U187">
        <v>491</v>
      </c>
      <c r="V187">
        <v>15.895179000000001</v>
      </c>
      <c r="W187">
        <v>0.13590378045000001</v>
      </c>
      <c r="X187" t="s">
        <v>219</v>
      </c>
      <c r="Y187">
        <v>40</v>
      </c>
      <c r="Z187">
        <v>8.5743723999999997</v>
      </c>
      <c r="AA187">
        <v>5.1189003227999998E-2</v>
      </c>
      <c r="AB187" t="s">
        <v>405</v>
      </c>
      <c r="AC187">
        <v>24</v>
      </c>
      <c r="AD187">
        <v>7.136849999999999</v>
      </c>
      <c r="AE187">
        <v>0.12353887349999998</v>
      </c>
      <c r="AF187" t="s">
        <v>129</v>
      </c>
      <c r="AG187">
        <v>60</v>
      </c>
      <c r="AH187">
        <v>93.550932000000003</v>
      </c>
      <c r="AI187">
        <v>1.01128557492</v>
      </c>
      <c r="AJ187" t="s">
        <v>128</v>
      </c>
      <c r="AK187">
        <v>10</v>
      </c>
      <c r="AL187">
        <v>99.93</v>
      </c>
      <c r="AM187">
        <v>1.1881677000000002</v>
      </c>
      <c r="AP187" t="e">
        <v>#N/A</v>
      </c>
      <c r="AQ187" t="e">
        <v>#N/A</v>
      </c>
      <c r="AT187" t="e">
        <v>#N/A</v>
      </c>
      <c r="AU187" t="e">
        <v>#N/A</v>
      </c>
      <c r="AX187" t="e">
        <v>#N/A</v>
      </c>
      <c r="AY187" t="e">
        <v>#N/A</v>
      </c>
      <c r="BB187" t="e">
        <v>#N/A</v>
      </c>
      <c r="BC187" t="e">
        <v>#N/A</v>
      </c>
      <c r="BF187" t="e">
        <v>#N/A</v>
      </c>
      <c r="BG187" t="e">
        <v>#N/A</v>
      </c>
      <c r="BJ187" t="e">
        <v>#N/A</v>
      </c>
      <c r="BK187" t="e">
        <v>#N/A</v>
      </c>
      <c r="BN187" t="e">
        <v>#N/A</v>
      </c>
      <c r="BO187" t="e">
        <v>#N/A</v>
      </c>
      <c r="BR187" t="e">
        <v>#N/A</v>
      </c>
      <c r="BS187" t="e">
        <v>#N/A</v>
      </c>
      <c r="BV187" t="e">
        <v>#N/A</v>
      </c>
      <c r="BW187" t="e">
        <v>#N/A</v>
      </c>
      <c r="BZ187">
        <v>45903</v>
      </c>
      <c r="CA187">
        <v>1</v>
      </c>
      <c r="CB187" t="e">
        <v>#DIV/0!</v>
      </c>
      <c r="CD187" t="e">
        <v>#DIV/0!</v>
      </c>
      <c r="CE187" t="e">
        <v>#DIV/0!</v>
      </c>
      <c r="CH187" t="e">
        <v>#N/A</v>
      </c>
      <c r="CI187" t="e">
        <v>#N/A</v>
      </c>
      <c r="CL187" t="e">
        <v>#N/A</v>
      </c>
      <c r="CM187" t="e">
        <v>#N/A</v>
      </c>
      <c r="CP187" t="e">
        <v>#N/A</v>
      </c>
      <c r="CQ187" t="e">
        <v>#N/A</v>
      </c>
    </row>
    <row r="188" spans="1:95">
      <c r="A188" s="231">
        <v>46297</v>
      </c>
      <c r="B188" s="232">
        <v>1</v>
      </c>
      <c r="E188">
        <v>160</v>
      </c>
      <c r="F188">
        <v>144.37000281082501</v>
      </c>
      <c r="K188">
        <v>0.91787317959375003</v>
      </c>
      <c r="L188">
        <v>308.58244937319193</v>
      </c>
      <c r="M188">
        <v>146.859708735</v>
      </c>
      <c r="N188">
        <v>518.5</v>
      </c>
      <c r="O188">
        <v>518.5</v>
      </c>
      <c r="P188">
        <v>82</v>
      </c>
      <c r="Q188">
        <v>0</v>
      </c>
      <c r="S188">
        <v>42</v>
      </c>
      <c r="T188" t="s">
        <v>123</v>
      </c>
      <c r="U188">
        <v>478.5</v>
      </c>
      <c r="V188">
        <v>15.895179000000001</v>
      </c>
      <c r="W188">
        <v>0.13590378045000001</v>
      </c>
      <c r="X188" t="s">
        <v>129</v>
      </c>
      <c r="Y188">
        <v>70</v>
      </c>
      <c r="Z188">
        <v>93.550932000000003</v>
      </c>
      <c r="AA188">
        <v>1.01128557492</v>
      </c>
      <c r="AB188" t="s">
        <v>128</v>
      </c>
      <c r="AC188">
        <v>12</v>
      </c>
      <c r="AD188">
        <v>99.93</v>
      </c>
      <c r="AE188">
        <v>1.1881677000000002</v>
      </c>
      <c r="AH188" t="e">
        <v>#N/A</v>
      </c>
      <c r="AI188" t="e">
        <v>#N/A</v>
      </c>
      <c r="AL188" t="e">
        <v>#N/A</v>
      </c>
      <c r="AM188" t="e">
        <v>#N/A</v>
      </c>
      <c r="AP188" t="e">
        <v>#N/A</v>
      </c>
      <c r="AQ188" t="e">
        <v>#N/A</v>
      </c>
      <c r="AT188" t="e">
        <v>#N/A</v>
      </c>
      <c r="AU188" t="e">
        <v>#N/A</v>
      </c>
      <c r="AX188" t="e">
        <v>#N/A</v>
      </c>
      <c r="AY188" t="e">
        <v>#N/A</v>
      </c>
      <c r="BB188" t="e">
        <v>#N/A</v>
      </c>
      <c r="BC188" t="e">
        <v>#N/A</v>
      </c>
      <c r="BF188" t="e">
        <v>#N/A</v>
      </c>
      <c r="BG188" t="e">
        <v>#N/A</v>
      </c>
      <c r="BJ188" t="e">
        <v>#N/A</v>
      </c>
      <c r="BK188" t="e">
        <v>#N/A</v>
      </c>
      <c r="BN188" t="e">
        <v>#N/A</v>
      </c>
      <c r="BO188" t="e">
        <v>#N/A</v>
      </c>
      <c r="BR188" t="e">
        <v>#N/A</v>
      </c>
      <c r="BS188" t="e">
        <v>#N/A</v>
      </c>
      <c r="BV188" t="e">
        <v>#N/A</v>
      </c>
      <c r="BW188" t="e">
        <v>#N/A</v>
      </c>
      <c r="BZ188">
        <v>45904</v>
      </c>
      <c r="CA188">
        <v>1</v>
      </c>
      <c r="CB188" t="e">
        <v>#DIV/0!</v>
      </c>
      <c r="CD188" t="e">
        <v>#DIV/0!</v>
      </c>
      <c r="CE188" t="e">
        <v>#DIV/0!</v>
      </c>
      <c r="CH188" t="e">
        <v>#N/A</v>
      </c>
      <c r="CI188" t="e">
        <v>#N/A</v>
      </c>
      <c r="CL188" t="e">
        <v>#N/A</v>
      </c>
      <c r="CM188" t="e">
        <v>#N/A</v>
      </c>
      <c r="CP188" t="e">
        <v>#N/A</v>
      </c>
      <c r="CQ188" t="e">
        <v>#N/A</v>
      </c>
    </row>
    <row r="189" spans="1:95">
      <c r="A189" s="231">
        <v>46300</v>
      </c>
      <c r="B189" s="232">
        <v>3</v>
      </c>
      <c r="C189" t="e">
        <v>#VALUE!</v>
      </c>
      <c r="D189" t="s">
        <v>427</v>
      </c>
      <c r="E189">
        <v>160</v>
      </c>
      <c r="F189">
        <v>139.317207813045</v>
      </c>
      <c r="G189">
        <v>0</v>
      </c>
      <c r="H189">
        <v>0</v>
      </c>
      <c r="I189" t="s">
        <v>427</v>
      </c>
      <c r="J189">
        <v>0</v>
      </c>
      <c r="K189">
        <v>0.89356000111875</v>
      </c>
      <c r="L189">
        <v>271.60074690205397</v>
      </c>
      <c r="M189">
        <v>142.969600179</v>
      </c>
      <c r="N189">
        <v>589.1</v>
      </c>
      <c r="O189">
        <v>589.1</v>
      </c>
      <c r="P189">
        <v>89</v>
      </c>
      <c r="Q189">
        <v>0</v>
      </c>
      <c r="S189">
        <v>75.599999999999994</v>
      </c>
      <c r="T189" t="s">
        <v>123</v>
      </c>
      <c r="U189">
        <v>575.70000000000005</v>
      </c>
      <c r="V189">
        <v>15.895179000000001</v>
      </c>
      <c r="W189">
        <v>0.13590378045000001</v>
      </c>
      <c r="X189" t="s">
        <v>405</v>
      </c>
      <c r="Y189">
        <v>24</v>
      </c>
      <c r="Z189">
        <v>7.136849999999999</v>
      </c>
      <c r="AA189">
        <v>0.12353887349999998</v>
      </c>
      <c r="AB189" t="s">
        <v>129</v>
      </c>
      <c r="AC189">
        <v>50</v>
      </c>
      <c r="AD189">
        <v>93.550932000000003</v>
      </c>
      <c r="AE189">
        <v>1.01128557492</v>
      </c>
      <c r="AF189" t="s">
        <v>128</v>
      </c>
      <c r="AG189">
        <v>15</v>
      </c>
      <c r="AH189">
        <v>99.93</v>
      </c>
      <c r="AI189">
        <v>1.1881677000000002</v>
      </c>
      <c r="AL189" t="e">
        <v>#N/A</v>
      </c>
      <c r="AM189" t="e">
        <v>#N/A</v>
      </c>
      <c r="AP189" t="e">
        <v>#N/A</v>
      </c>
      <c r="AQ189" t="e">
        <v>#N/A</v>
      </c>
      <c r="AT189" t="e">
        <v>#N/A</v>
      </c>
      <c r="AU189" t="e">
        <v>#N/A</v>
      </c>
      <c r="AX189" t="e">
        <v>#N/A</v>
      </c>
      <c r="AY189" t="e">
        <v>#N/A</v>
      </c>
      <c r="BB189" t="e">
        <v>#N/A</v>
      </c>
      <c r="BC189" t="e">
        <v>#N/A</v>
      </c>
      <c r="BF189" t="e">
        <v>#N/A</v>
      </c>
      <c r="BG189" t="e">
        <v>#N/A</v>
      </c>
      <c r="BJ189" t="e">
        <v>#N/A</v>
      </c>
      <c r="BK189" t="e">
        <v>#N/A</v>
      </c>
      <c r="BN189" t="e">
        <v>#N/A</v>
      </c>
      <c r="BO189" t="e">
        <v>#N/A</v>
      </c>
      <c r="BR189" t="e">
        <v>#N/A</v>
      </c>
      <c r="BS189" t="e">
        <v>#N/A</v>
      </c>
      <c r="BV189" t="e">
        <v>#N/A</v>
      </c>
      <c r="BW189" t="e">
        <v>#N/A</v>
      </c>
      <c r="BZ189">
        <v>45900</v>
      </c>
      <c r="CA189">
        <v>-4</v>
      </c>
      <c r="CB189" t="e">
        <v>#DIV/0!</v>
      </c>
      <c r="CD189" t="e">
        <v>#DIV/0!</v>
      </c>
      <c r="CE189" t="e">
        <v>#DIV/0!</v>
      </c>
      <c r="CH189" t="e">
        <v>#N/A</v>
      </c>
      <c r="CI189" t="e">
        <v>#N/A</v>
      </c>
      <c r="CL189" t="e">
        <v>#N/A</v>
      </c>
      <c r="CM189" t="e">
        <v>#N/A</v>
      </c>
      <c r="CP189" t="e">
        <v>#N/A</v>
      </c>
      <c r="CQ189" t="e">
        <v>#N/A</v>
      </c>
    </row>
    <row r="190" spans="1:95">
      <c r="A190" s="231">
        <v>46301</v>
      </c>
      <c r="B190" s="232">
        <v>1</v>
      </c>
      <c r="C190" t="e">
        <v>#VALUE!</v>
      </c>
      <c r="D190" t="s">
        <v>427</v>
      </c>
      <c r="E190">
        <v>160</v>
      </c>
      <c r="F190">
        <v>138.51453063130501</v>
      </c>
      <c r="G190">
        <v>0</v>
      </c>
      <c r="H190">
        <v>0</v>
      </c>
      <c r="I190" t="s">
        <v>427</v>
      </c>
      <c r="J190">
        <v>0</v>
      </c>
      <c r="K190">
        <v>0.87994964319375002</v>
      </c>
      <c r="L190">
        <v>325.93196170299444</v>
      </c>
      <c r="M190">
        <v>140.79194291100001</v>
      </c>
      <c r="N190">
        <v>490.90000000000003</v>
      </c>
      <c r="O190">
        <v>490.90000000000003</v>
      </c>
      <c r="P190">
        <v>80</v>
      </c>
      <c r="Q190">
        <v>0</v>
      </c>
      <c r="S190">
        <v>34.700000000000003</v>
      </c>
      <c r="T190" t="s">
        <v>123</v>
      </c>
      <c r="U190">
        <v>445.6</v>
      </c>
      <c r="V190">
        <v>15.895179000000001</v>
      </c>
      <c r="W190">
        <v>0.13590378045000001</v>
      </c>
      <c r="X190" t="s">
        <v>129</v>
      </c>
      <c r="Y190">
        <v>70</v>
      </c>
      <c r="Z190">
        <v>93.550932000000003</v>
      </c>
      <c r="AA190">
        <v>1.01128557492</v>
      </c>
      <c r="AB190" t="s">
        <v>128</v>
      </c>
      <c r="AC190">
        <v>10</v>
      </c>
      <c r="AD190">
        <v>99.93</v>
      </c>
      <c r="AE190">
        <v>1.1881677000000002</v>
      </c>
      <c r="AH190" t="e">
        <v>#N/A</v>
      </c>
      <c r="AI190" t="e">
        <v>#N/A</v>
      </c>
      <c r="AL190" t="e">
        <v>#N/A</v>
      </c>
      <c r="AM190" t="e">
        <v>#N/A</v>
      </c>
      <c r="AP190" t="e">
        <v>#N/A</v>
      </c>
      <c r="AQ190" t="e">
        <v>#N/A</v>
      </c>
      <c r="AT190" t="e">
        <v>#N/A</v>
      </c>
      <c r="AU190" t="e">
        <v>#N/A</v>
      </c>
      <c r="AX190" t="e">
        <v>#N/A</v>
      </c>
      <c r="AY190" t="e">
        <v>#N/A</v>
      </c>
      <c r="BB190" t="e">
        <v>#N/A</v>
      </c>
      <c r="BC190" t="e">
        <v>#N/A</v>
      </c>
      <c r="BF190" t="e">
        <v>#N/A</v>
      </c>
      <c r="BG190" t="e">
        <v>#N/A</v>
      </c>
      <c r="BJ190" t="e">
        <v>#N/A</v>
      </c>
      <c r="BK190" t="e">
        <v>#N/A</v>
      </c>
      <c r="BN190" t="e">
        <v>#N/A</v>
      </c>
      <c r="BO190" t="e">
        <v>#N/A</v>
      </c>
      <c r="BR190" t="e">
        <v>#N/A</v>
      </c>
      <c r="BS190" t="e">
        <v>#N/A</v>
      </c>
      <c r="BV190" t="e">
        <v>#N/A</v>
      </c>
      <c r="BW190" t="e">
        <v>#N/A</v>
      </c>
      <c r="BZ190">
        <v>45901</v>
      </c>
      <c r="CA190">
        <v>1</v>
      </c>
      <c r="CB190" t="e">
        <v>#DIV/0!</v>
      </c>
      <c r="CD190" t="e">
        <v>#DIV/0!</v>
      </c>
      <c r="CE190" t="e">
        <v>#DIV/0!</v>
      </c>
      <c r="CH190" t="e">
        <v>#N/A</v>
      </c>
      <c r="CI190" t="e">
        <v>#N/A</v>
      </c>
      <c r="CL190" t="e">
        <v>#N/A</v>
      </c>
      <c r="CM190" t="e">
        <v>#N/A</v>
      </c>
      <c r="CP190" t="e">
        <v>#N/A</v>
      </c>
      <c r="CQ190" t="e">
        <v>#N/A</v>
      </c>
    </row>
    <row r="191" spans="1:95">
      <c r="A191" s="231">
        <v>46302</v>
      </c>
      <c r="B191" s="232">
        <v>1</v>
      </c>
      <c r="E191">
        <v>160</v>
      </c>
      <c r="F191">
        <v>130.56847004326752</v>
      </c>
      <c r="K191">
        <v>0.9067422675625002</v>
      </c>
      <c r="L191">
        <v>285.20499108734401</v>
      </c>
      <c r="M191">
        <v>145.07876281000003</v>
      </c>
      <c r="N191">
        <v>561</v>
      </c>
      <c r="O191">
        <v>561</v>
      </c>
      <c r="P191">
        <v>250.5</v>
      </c>
      <c r="Q191">
        <v>0</v>
      </c>
      <c r="S191">
        <v>29</v>
      </c>
      <c r="T191" t="s">
        <v>123</v>
      </c>
      <c r="U191">
        <v>339.5</v>
      </c>
      <c r="V191">
        <v>15.895179000000001</v>
      </c>
      <c r="W191">
        <v>0.13590378045000001</v>
      </c>
      <c r="X191" t="s">
        <v>191</v>
      </c>
      <c r="Y191">
        <v>12</v>
      </c>
      <c r="Z191">
        <v>21.974892000000001</v>
      </c>
      <c r="AA191">
        <v>0.17426089355999999</v>
      </c>
      <c r="AB191" t="s">
        <v>378</v>
      </c>
      <c r="AC191">
        <v>18.5</v>
      </c>
      <c r="AD191">
        <v>40.994712</v>
      </c>
      <c r="AE191">
        <v>0.27671430600000002</v>
      </c>
      <c r="AF191" t="s">
        <v>404</v>
      </c>
      <c r="AG191">
        <v>82</v>
      </c>
      <c r="AH191">
        <v>41.703090000000003</v>
      </c>
      <c r="AI191">
        <v>0.40952434380000008</v>
      </c>
      <c r="AJ191" t="s">
        <v>412</v>
      </c>
      <c r="AK191">
        <v>9</v>
      </c>
      <c r="AL191">
        <v>81.127125000000007</v>
      </c>
      <c r="AM191">
        <v>0.46972605375000004</v>
      </c>
      <c r="AN191" t="s">
        <v>397</v>
      </c>
      <c r="AO191">
        <v>14</v>
      </c>
      <c r="AP191">
        <v>8.4565950000000001</v>
      </c>
      <c r="AQ191">
        <v>5.0655004050000001E-2</v>
      </c>
      <c r="AR191" t="s">
        <v>374</v>
      </c>
      <c r="AS191">
        <v>41</v>
      </c>
      <c r="AT191">
        <v>16.575190499999998</v>
      </c>
      <c r="AU191">
        <v>0.11014214087249997</v>
      </c>
      <c r="AV191" t="s">
        <v>394</v>
      </c>
      <c r="AW191">
        <v>20</v>
      </c>
      <c r="AX191">
        <v>31.236865999999999</v>
      </c>
      <c r="AY191">
        <v>0.24114860551999995</v>
      </c>
      <c r="AZ191" t="s">
        <v>405</v>
      </c>
      <c r="BA191">
        <v>24</v>
      </c>
      <c r="BB191">
        <v>7.136849999999999</v>
      </c>
      <c r="BC191">
        <v>0.12353887349999998</v>
      </c>
      <c r="BD191" t="s">
        <v>128</v>
      </c>
      <c r="BF191">
        <v>99.93</v>
      </c>
      <c r="BG191">
        <v>1.1881677000000002</v>
      </c>
      <c r="BH191" t="s">
        <v>129</v>
      </c>
      <c r="BI191">
        <v>30</v>
      </c>
      <c r="BJ191">
        <v>93.550932000000003</v>
      </c>
      <c r="BK191">
        <v>1.01128557492</v>
      </c>
      <c r="BN191" t="e">
        <v>#N/A</v>
      </c>
      <c r="BO191" t="e">
        <v>#N/A</v>
      </c>
      <c r="BR191" t="e">
        <v>#N/A</v>
      </c>
      <c r="BS191" t="e">
        <v>#N/A</v>
      </c>
      <c r="BV191" t="e">
        <v>#N/A</v>
      </c>
      <c r="BW191" t="e">
        <v>#N/A</v>
      </c>
      <c r="BZ191">
        <v>45904</v>
      </c>
      <c r="CA191">
        <v>3</v>
      </c>
      <c r="CB191" t="e">
        <v>#DIV/0!</v>
      </c>
      <c r="CD191" t="e">
        <v>#DIV/0!</v>
      </c>
      <c r="CE191" t="e">
        <v>#DIV/0!</v>
      </c>
      <c r="CH191" t="e">
        <v>#N/A</v>
      </c>
      <c r="CI191" t="e">
        <v>#N/A</v>
      </c>
      <c r="CL191" t="e">
        <v>#N/A</v>
      </c>
      <c r="CM191" t="e">
        <v>#N/A</v>
      </c>
      <c r="CP191" t="e">
        <v>#N/A</v>
      </c>
      <c r="CQ191" t="e">
        <v>#N/A</v>
      </c>
    </row>
    <row r="192" spans="1:95">
      <c r="A192" s="231">
        <v>46303</v>
      </c>
      <c r="B192" s="232">
        <v>1</v>
      </c>
      <c r="C192" t="e">
        <v>#VALUE!</v>
      </c>
      <c r="D192" t="s">
        <v>427</v>
      </c>
      <c r="E192">
        <v>160</v>
      </c>
      <c r="F192">
        <v>134.75161039656001</v>
      </c>
      <c r="G192">
        <v>0</v>
      </c>
      <c r="H192">
        <v>0</v>
      </c>
      <c r="I192" t="s">
        <v>427</v>
      </c>
      <c r="J192">
        <v>0</v>
      </c>
      <c r="K192">
        <v>0.83698786469999997</v>
      </c>
      <c r="L192">
        <v>401.20361083249759</v>
      </c>
      <c r="M192">
        <v>133.918058352</v>
      </c>
      <c r="N192">
        <v>398.79999999999995</v>
      </c>
      <c r="O192">
        <v>398.79999999999995</v>
      </c>
      <c r="P192">
        <v>90</v>
      </c>
      <c r="Q192">
        <v>0</v>
      </c>
      <c r="S192">
        <v>42.6</v>
      </c>
      <c r="T192" t="s">
        <v>123</v>
      </c>
      <c r="U192">
        <v>351.4</v>
      </c>
      <c r="V192">
        <v>15.895179000000001</v>
      </c>
      <c r="W192">
        <v>0.13590378045000001</v>
      </c>
      <c r="X192" t="s">
        <v>129</v>
      </c>
      <c r="Y192">
        <v>80</v>
      </c>
      <c r="Z192">
        <v>93.550932000000003</v>
      </c>
      <c r="AA192">
        <v>1.01128557492</v>
      </c>
      <c r="AB192" t="s">
        <v>128</v>
      </c>
      <c r="AC192">
        <v>10</v>
      </c>
      <c r="AD192">
        <v>99.93</v>
      </c>
      <c r="AE192">
        <v>1.1881677000000002</v>
      </c>
      <c r="AH192" t="e">
        <v>#N/A</v>
      </c>
      <c r="AI192" t="e">
        <v>#N/A</v>
      </c>
      <c r="AL192" t="e">
        <v>#N/A</v>
      </c>
      <c r="AM192" t="e">
        <v>#N/A</v>
      </c>
      <c r="AP192" t="e">
        <v>#N/A</v>
      </c>
      <c r="AQ192" t="e">
        <v>#N/A</v>
      </c>
      <c r="AT192" t="e">
        <v>#N/A</v>
      </c>
      <c r="AU192" t="e">
        <v>#N/A</v>
      </c>
      <c r="AX192" t="e">
        <v>#N/A</v>
      </c>
      <c r="AY192" t="e">
        <v>#N/A</v>
      </c>
      <c r="BB192" t="e">
        <v>#N/A</v>
      </c>
      <c r="BC192" t="e">
        <v>#N/A</v>
      </c>
      <c r="BF192" t="e">
        <v>#N/A</v>
      </c>
      <c r="BG192" t="e">
        <v>#N/A</v>
      </c>
      <c r="BJ192" t="e">
        <v>#N/A</v>
      </c>
      <c r="BK192" t="e">
        <v>#N/A</v>
      </c>
      <c r="BN192" t="e">
        <v>#N/A</v>
      </c>
      <c r="BO192" t="e">
        <v>#N/A</v>
      </c>
      <c r="BR192" t="e">
        <v>#N/A</v>
      </c>
      <c r="BS192" t="e">
        <v>#N/A</v>
      </c>
      <c r="BV192" t="e">
        <v>#N/A</v>
      </c>
      <c r="BW192" t="e">
        <v>#N/A</v>
      </c>
      <c r="BZ192">
        <v>45900</v>
      </c>
      <c r="CA192">
        <v>-2</v>
      </c>
      <c r="CB192" t="e">
        <v>#DIV/0!</v>
      </c>
      <c r="CD192" t="e">
        <v>#DIV/0!</v>
      </c>
      <c r="CE192" t="e">
        <v>#DIV/0!</v>
      </c>
      <c r="CH192" t="e">
        <v>#N/A</v>
      </c>
      <c r="CI192" t="e">
        <v>#N/A</v>
      </c>
      <c r="CL192" t="e">
        <v>#N/A</v>
      </c>
      <c r="CM192" t="e">
        <v>#N/A</v>
      </c>
      <c r="CP192" t="e">
        <v>#N/A</v>
      </c>
      <c r="CQ192" t="e">
        <v>#N/A</v>
      </c>
    </row>
    <row r="193" spans="1:95">
      <c r="A193" s="231">
        <v>46304</v>
      </c>
      <c r="B193" s="232">
        <v>1</v>
      </c>
      <c r="C193" t="e">
        <v>#VALUE!</v>
      </c>
      <c r="D193" t="s">
        <v>427</v>
      </c>
      <c r="E193">
        <v>160</v>
      </c>
      <c r="F193">
        <v>141.077408949545</v>
      </c>
      <c r="G193">
        <v>0</v>
      </c>
      <c r="H193">
        <v>0</v>
      </c>
      <c r="I193" t="s">
        <v>427</v>
      </c>
      <c r="J193">
        <v>0</v>
      </c>
      <c r="K193">
        <v>0.92746884258125006</v>
      </c>
      <c r="L193">
        <v>271.78528962119924</v>
      </c>
      <c r="M193">
        <v>148.39501481300002</v>
      </c>
      <c r="N193">
        <v>588.70000000000005</v>
      </c>
      <c r="O193">
        <v>588.70000000000005</v>
      </c>
      <c r="P193">
        <v>274.00000000000006</v>
      </c>
      <c r="Q193">
        <v>0</v>
      </c>
      <c r="S193">
        <v>52.1</v>
      </c>
      <c r="T193" t="s">
        <v>123</v>
      </c>
      <c r="U193">
        <v>366.8</v>
      </c>
      <c r="V193">
        <v>15.895179000000001</v>
      </c>
      <c r="W193">
        <v>0.13590378045000001</v>
      </c>
      <c r="X193" t="s">
        <v>374</v>
      </c>
      <c r="Y193">
        <v>92</v>
      </c>
      <c r="Z193">
        <v>16.575190499999998</v>
      </c>
      <c r="AA193">
        <v>0.11014214087249997</v>
      </c>
      <c r="AB193" t="s">
        <v>394</v>
      </c>
      <c r="AC193">
        <v>10</v>
      </c>
      <c r="AD193">
        <v>31.236865999999999</v>
      </c>
      <c r="AE193">
        <v>0.24114860551999995</v>
      </c>
      <c r="AF193" t="s">
        <v>397</v>
      </c>
      <c r="AG193">
        <v>59</v>
      </c>
      <c r="AH193">
        <v>8.4565950000000001</v>
      </c>
      <c r="AI193">
        <v>5.0655004050000001E-2</v>
      </c>
      <c r="AJ193" t="s">
        <v>375</v>
      </c>
      <c r="AK193">
        <v>11</v>
      </c>
      <c r="AL193">
        <v>8.4565950000000001</v>
      </c>
      <c r="AM193">
        <v>5.0655004050000001E-2</v>
      </c>
      <c r="AN193" t="s">
        <v>410</v>
      </c>
      <c r="AO193">
        <v>3</v>
      </c>
      <c r="AP193">
        <v>41.583497999999992</v>
      </c>
      <c r="AQ193">
        <v>0.25116432791999993</v>
      </c>
      <c r="AR193" t="s">
        <v>405</v>
      </c>
      <c r="AS193">
        <v>24</v>
      </c>
      <c r="AT193">
        <v>7.136849999999999</v>
      </c>
      <c r="AU193">
        <v>0.12353887349999998</v>
      </c>
      <c r="AV193" t="s">
        <v>129</v>
      </c>
      <c r="AW193">
        <v>60</v>
      </c>
      <c r="AX193">
        <v>93.550932000000003</v>
      </c>
      <c r="AY193">
        <v>1.01128557492</v>
      </c>
      <c r="AZ193" t="s">
        <v>128</v>
      </c>
      <c r="BA193">
        <v>15</v>
      </c>
      <c r="BB193">
        <v>99.93</v>
      </c>
      <c r="BC193">
        <v>1.1881677000000002</v>
      </c>
      <c r="BF193" t="e">
        <v>#N/A</v>
      </c>
      <c r="BG193" t="e">
        <v>#N/A</v>
      </c>
      <c r="BJ193" t="e">
        <v>#N/A</v>
      </c>
      <c r="BK193" t="e">
        <v>#N/A</v>
      </c>
      <c r="BN193" t="e">
        <v>#N/A</v>
      </c>
      <c r="BO193" t="e">
        <v>#N/A</v>
      </c>
      <c r="BR193" t="e">
        <v>#N/A</v>
      </c>
      <c r="BS193" t="e">
        <v>#N/A</v>
      </c>
      <c r="BV193" t="e">
        <v>#N/A</v>
      </c>
      <c r="BW193" t="e">
        <v>#N/A</v>
      </c>
      <c r="BZ193">
        <v>45901</v>
      </c>
      <c r="CA193">
        <v>1</v>
      </c>
      <c r="CB193" t="e">
        <v>#DIV/0!</v>
      </c>
      <c r="CD193" t="e">
        <v>#DIV/0!</v>
      </c>
      <c r="CE193" t="e">
        <v>#DIV/0!</v>
      </c>
      <c r="CH193" t="e">
        <v>#N/A</v>
      </c>
      <c r="CI193" t="e">
        <v>#N/A</v>
      </c>
      <c r="CL193" t="e">
        <v>#N/A</v>
      </c>
      <c r="CM193" t="e">
        <v>#N/A</v>
      </c>
      <c r="CP193" t="e">
        <v>#N/A</v>
      </c>
      <c r="CQ193" t="e">
        <v>#N/A</v>
      </c>
    </row>
    <row r="194" spans="1:95">
      <c r="B194" t="s">
        <v>428</v>
      </c>
      <c r="E194">
        <v>160</v>
      </c>
      <c r="F194">
        <v>0</v>
      </c>
      <c r="K194">
        <v>0</v>
      </c>
      <c r="L194" t="e">
        <v>#DIV/0!</v>
      </c>
      <c r="M194">
        <v>0</v>
      </c>
      <c r="N194">
        <v>0</v>
      </c>
      <c r="O194">
        <v>0</v>
      </c>
      <c r="P194">
        <v>0</v>
      </c>
      <c r="Q194" t="e">
        <v>#DIV/0!</v>
      </c>
      <c r="V194" t="e">
        <v>#N/A</v>
      </c>
      <c r="W194" t="e">
        <v>#N/A</v>
      </c>
      <c r="Z194" t="e">
        <v>#N/A</v>
      </c>
      <c r="AA194" t="e">
        <v>#N/A</v>
      </c>
      <c r="AD194" t="e">
        <v>#N/A</v>
      </c>
      <c r="AE194" t="e">
        <v>#N/A</v>
      </c>
      <c r="AH194" t="e">
        <v>#N/A</v>
      </c>
      <c r="AI194" t="e">
        <v>#N/A</v>
      </c>
      <c r="AL194" t="e">
        <v>#N/A</v>
      </c>
      <c r="AM194" t="e">
        <v>#N/A</v>
      </c>
      <c r="AP194" t="e">
        <v>#N/A</v>
      </c>
      <c r="AQ194" t="e">
        <v>#N/A</v>
      </c>
      <c r="AT194" t="e">
        <v>#N/A</v>
      </c>
      <c r="AU194" t="e">
        <v>#N/A</v>
      </c>
      <c r="AX194" t="e">
        <v>#N/A</v>
      </c>
      <c r="AY194" t="e">
        <v>#N/A</v>
      </c>
      <c r="BB194" t="e">
        <v>#N/A</v>
      </c>
      <c r="BC194" t="e">
        <v>#N/A</v>
      </c>
      <c r="BF194" t="e">
        <v>#N/A</v>
      </c>
      <c r="BG194" t="e">
        <v>#N/A</v>
      </c>
      <c r="BJ194" t="e">
        <v>#N/A</v>
      </c>
      <c r="BK194" t="e">
        <v>#N/A</v>
      </c>
      <c r="BN194" t="e">
        <v>#N/A</v>
      </c>
      <c r="BO194" t="e">
        <v>#N/A</v>
      </c>
      <c r="BR194" t="e">
        <v>#N/A</v>
      </c>
      <c r="BS194" t="e">
        <v>#N/A</v>
      </c>
      <c r="BV194" t="e">
        <v>#N/A</v>
      </c>
      <c r="BW194" t="e">
        <v>#N/A</v>
      </c>
      <c r="BZ194">
        <v>45904</v>
      </c>
      <c r="CA194">
        <v>3</v>
      </c>
      <c r="CB194" t="e">
        <v>#DIV/0!</v>
      </c>
      <c r="CD194" t="e">
        <v>#DIV/0!</v>
      </c>
      <c r="CE194" t="e">
        <v>#DIV/0!</v>
      </c>
      <c r="CH194" t="e">
        <v>#N/A</v>
      </c>
      <c r="CI194" t="e">
        <v>#N/A</v>
      </c>
      <c r="CL194" t="e">
        <v>#N/A</v>
      </c>
      <c r="CM194" t="e">
        <v>#N/A</v>
      </c>
      <c r="CP194" t="e">
        <v>#N/A</v>
      </c>
      <c r="CQ194" t="e">
        <v>#N/A</v>
      </c>
    </row>
    <row r="195" spans="1:95">
      <c r="B195" t="s">
        <v>428</v>
      </c>
      <c r="C195" t="e">
        <v>#VALUE!</v>
      </c>
      <c r="D195" t="s">
        <v>427</v>
      </c>
      <c r="E195">
        <v>160</v>
      </c>
      <c r="F195">
        <v>0</v>
      </c>
      <c r="G195">
        <v>0</v>
      </c>
      <c r="H195" t="e">
        <v>#DIV/0!</v>
      </c>
      <c r="I195" t="s">
        <v>427</v>
      </c>
      <c r="J195">
        <v>0</v>
      </c>
      <c r="K195">
        <v>0</v>
      </c>
      <c r="L195" t="e">
        <v>#DIV/0!</v>
      </c>
      <c r="M195">
        <v>0</v>
      </c>
      <c r="N195">
        <v>0</v>
      </c>
      <c r="O195">
        <v>0</v>
      </c>
      <c r="P195">
        <v>0</v>
      </c>
      <c r="Q195" t="e">
        <v>#DIV/0!</v>
      </c>
      <c r="V195" t="e">
        <v>#N/A</v>
      </c>
      <c r="W195" t="e">
        <v>#N/A</v>
      </c>
      <c r="Z195" t="e">
        <v>#N/A</v>
      </c>
      <c r="AA195" t="e">
        <v>#N/A</v>
      </c>
      <c r="AD195" t="e">
        <v>#N/A</v>
      </c>
      <c r="AE195" t="e">
        <v>#N/A</v>
      </c>
      <c r="AH195" t="e">
        <v>#N/A</v>
      </c>
      <c r="AI195" t="e">
        <v>#N/A</v>
      </c>
      <c r="AL195" t="e">
        <v>#N/A</v>
      </c>
      <c r="AM195" t="e">
        <v>#N/A</v>
      </c>
      <c r="AP195" t="e">
        <v>#N/A</v>
      </c>
      <c r="AQ195" t="e">
        <v>#N/A</v>
      </c>
      <c r="AT195" t="e">
        <v>#N/A</v>
      </c>
      <c r="AU195" t="e">
        <v>#N/A</v>
      </c>
      <c r="AX195" t="e">
        <v>#N/A</v>
      </c>
      <c r="AY195" t="e">
        <v>#N/A</v>
      </c>
      <c r="BB195" t="e">
        <v>#N/A</v>
      </c>
      <c r="BC195" t="e">
        <v>#N/A</v>
      </c>
      <c r="BF195" t="e">
        <v>#N/A</v>
      </c>
      <c r="BG195" t="e">
        <v>#N/A</v>
      </c>
      <c r="BJ195" t="e">
        <v>#N/A</v>
      </c>
      <c r="BK195" t="e">
        <v>#N/A</v>
      </c>
      <c r="BN195" t="e">
        <v>#N/A</v>
      </c>
      <c r="BO195" t="e">
        <v>#N/A</v>
      </c>
      <c r="BR195" t="e">
        <v>#N/A</v>
      </c>
      <c r="BS195" t="e">
        <v>#N/A</v>
      </c>
      <c r="BV195" t="e">
        <v>#N/A</v>
      </c>
      <c r="BW195" t="e">
        <v>#N/A</v>
      </c>
      <c r="BZ195">
        <v>45900</v>
      </c>
      <c r="CA195">
        <v>0</v>
      </c>
      <c r="CB195" t="e">
        <v>#DIV/0!</v>
      </c>
      <c r="CD195" t="e">
        <v>#DIV/0!</v>
      </c>
      <c r="CE195" t="e">
        <v>#DIV/0!</v>
      </c>
      <c r="CH195" t="e">
        <v>#N/A</v>
      </c>
      <c r="CI195" t="e">
        <v>#N/A</v>
      </c>
      <c r="CL195" t="e">
        <v>#N/A</v>
      </c>
      <c r="CM195" t="e">
        <v>#N/A</v>
      </c>
      <c r="CP195" t="e">
        <v>#N/A</v>
      </c>
      <c r="CQ195" t="e">
        <v>#N/A</v>
      </c>
    </row>
    <row r="196" spans="1:95">
      <c r="B196" t="s">
        <v>428</v>
      </c>
      <c r="C196" t="e">
        <v>#VALUE!</v>
      </c>
      <c r="D196" t="s">
        <v>427</v>
      </c>
      <c r="E196">
        <v>160</v>
      </c>
      <c r="F196">
        <v>0</v>
      </c>
      <c r="G196">
        <v>0</v>
      </c>
      <c r="H196" t="e">
        <v>#DIV/0!</v>
      </c>
      <c r="I196" t="s">
        <v>427</v>
      </c>
      <c r="J196">
        <v>0</v>
      </c>
      <c r="K196">
        <v>0</v>
      </c>
      <c r="L196" t="e">
        <v>#DIV/0!</v>
      </c>
      <c r="M196">
        <v>0</v>
      </c>
      <c r="N196">
        <v>0</v>
      </c>
      <c r="O196">
        <v>0</v>
      </c>
      <c r="P196">
        <v>0</v>
      </c>
      <c r="Q196" t="e">
        <v>#DIV/0!</v>
      </c>
      <c r="V196" t="e">
        <v>#N/A</v>
      </c>
      <c r="W196" t="e">
        <v>#N/A</v>
      </c>
      <c r="Z196" t="e">
        <v>#N/A</v>
      </c>
      <c r="AA196" t="e">
        <v>#N/A</v>
      </c>
      <c r="AD196" t="e">
        <v>#N/A</v>
      </c>
      <c r="AE196" t="e">
        <v>#N/A</v>
      </c>
      <c r="AH196" t="e">
        <v>#N/A</v>
      </c>
      <c r="AI196" t="e">
        <v>#N/A</v>
      </c>
      <c r="AL196" t="e">
        <v>#N/A</v>
      </c>
      <c r="AM196" t="e">
        <v>#N/A</v>
      </c>
      <c r="AP196" t="e">
        <v>#N/A</v>
      </c>
      <c r="AQ196" t="e">
        <v>#N/A</v>
      </c>
      <c r="AT196" t="e">
        <v>#N/A</v>
      </c>
      <c r="AU196" t="e">
        <v>#N/A</v>
      </c>
      <c r="AX196" t="e">
        <v>#N/A</v>
      </c>
      <c r="AY196" t="e">
        <v>#N/A</v>
      </c>
      <c r="BB196" t="e">
        <v>#N/A</v>
      </c>
      <c r="BC196" t="e">
        <v>#N/A</v>
      </c>
      <c r="BF196" t="e">
        <v>#N/A</v>
      </c>
      <c r="BG196" t="e">
        <v>#N/A</v>
      </c>
      <c r="BJ196" t="e">
        <v>#N/A</v>
      </c>
      <c r="BK196" t="e">
        <v>#N/A</v>
      </c>
      <c r="BN196" t="e">
        <v>#N/A</v>
      </c>
      <c r="BO196" t="e">
        <v>#N/A</v>
      </c>
      <c r="BR196" t="e">
        <v>#N/A</v>
      </c>
      <c r="BS196" t="e">
        <v>#N/A</v>
      </c>
      <c r="BV196" t="e">
        <v>#N/A</v>
      </c>
      <c r="BW196" t="e">
        <v>#N/A</v>
      </c>
      <c r="BZ196">
        <v>45901</v>
      </c>
      <c r="CA196">
        <v>1</v>
      </c>
      <c r="CB196" t="e">
        <v>#DIV/0!</v>
      </c>
      <c r="CD196" t="e">
        <v>#DIV/0!</v>
      </c>
      <c r="CE196" t="e">
        <v>#DIV/0!</v>
      </c>
      <c r="CH196" t="e">
        <v>#N/A</v>
      </c>
      <c r="CI196" t="e">
        <v>#N/A</v>
      </c>
      <c r="CL196" t="e">
        <v>#N/A</v>
      </c>
      <c r="CM196" t="e">
        <v>#N/A</v>
      </c>
      <c r="CP196" t="e">
        <v>#N/A</v>
      </c>
      <c r="CQ196" t="e">
        <v>#N/A</v>
      </c>
    </row>
    <row r="197" spans="1:95">
      <c r="B197" t="s">
        <v>428</v>
      </c>
      <c r="E197">
        <v>160</v>
      </c>
      <c r="F197">
        <v>0</v>
      </c>
      <c r="K197">
        <v>0</v>
      </c>
      <c r="L197" t="e">
        <v>#DIV/0!</v>
      </c>
      <c r="M197">
        <v>0</v>
      </c>
      <c r="N197">
        <v>0</v>
      </c>
      <c r="O197">
        <v>0</v>
      </c>
      <c r="P197">
        <v>0</v>
      </c>
      <c r="Q197" t="e">
        <v>#DIV/0!</v>
      </c>
      <c r="V197" t="e">
        <v>#N/A</v>
      </c>
      <c r="W197" t="e">
        <v>#N/A</v>
      </c>
      <c r="Z197" t="e">
        <v>#N/A</v>
      </c>
      <c r="AA197" t="e">
        <v>#N/A</v>
      </c>
      <c r="AD197" t="e">
        <v>#N/A</v>
      </c>
      <c r="AE197" t="e">
        <v>#N/A</v>
      </c>
      <c r="AH197" t="e">
        <v>#N/A</v>
      </c>
      <c r="AI197" t="e">
        <v>#N/A</v>
      </c>
      <c r="AL197" t="e">
        <v>#N/A</v>
      </c>
      <c r="AM197" t="e">
        <v>#N/A</v>
      </c>
      <c r="AP197" t="e">
        <v>#N/A</v>
      </c>
      <c r="AQ197" t="e">
        <v>#N/A</v>
      </c>
      <c r="AT197" t="e">
        <v>#N/A</v>
      </c>
      <c r="AU197" t="e">
        <v>#N/A</v>
      </c>
      <c r="AX197" t="e">
        <v>#N/A</v>
      </c>
      <c r="AY197" t="e">
        <v>#N/A</v>
      </c>
      <c r="BB197" t="e">
        <v>#N/A</v>
      </c>
      <c r="BC197" t="e">
        <v>#N/A</v>
      </c>
      <c r="BF197" t="e">
        <v>#N/A</v>
      </c>
      <c r="BG197" t="e">
        <v>#N/A</v>
      </c>
      <c r="BJ197" t="e">
        <v>#N/A</v>
      </c>
      <c r="BK197" t="e">
        <v>#N/A</v>
      </c>
      <c r="BN197" t="e">
        <v>#N/A</v>
      </c>
      <c r="BO197" t="e">
        <v>#N/A</v>
      </c>
      <c r="BR197" t="e">
        <v>#N/A</v>
      </c>
      <c r="BS197" t="e">
        <v>#N/A</v>
      </c>
      <c r="BV197" t="e">
        <v>#N/A</v>
      </c>
      <c r="BW197" t="e">
        <v>#N/A</v>
      </c>
      <c r="BZ197">
        <v>45904</v>
      </c>
      <c r="CA197">
        <v>3</v>
      </c>
      <c r="CB197" t="e">
        <v>#DIV/0!</v>
      </c>
      <c r="CD197" t="e">
        <v>#DIV/0!</v>
      </c>
      <c r="CE197" t="e">
        <v>#DIV/0!</v>
      </c>
      <c r="CH197" t="e">
        <v>#N/A</v>
      </c>
      <c r="CI197" t="e">
        <v>#N/A</v>
      </c>
      <c r="CL197" t="e">
        <v>#N/A</v>
      </c>
      <c r="CM197" t="e">
        <v>#N/A</v>
      </c>
      <c r="CP197" t="e">
        <v>#N/A</v>
      </c>
      <c r="CQ197" t="e">
        <v>#N/A</v>
      </c>
    </row>
    <row r="198" spans="1:95">
      <c r="B198" t="s">
        <v>428</v>
      </c>
      <c r="C198" t="e">
        <v>#VALUE!</v>
      </c>
      <c r="D198" t="s">
        <v>427</v>
      </c>
      <c r="E198">
        <v>160</v>
      </c>
      <c r="F198">
        <v>0</v>
      </c>
      <c r="G198">
        <v>0</v>
      </c>
      <c r="H198" t="e">
        <v>#DIV/0!</v>
      </c>
      <c r="I198" t="s">
        <v>427</v>
      </c>
      <c r="J198">
        <v>0</v>
      </c>
      <c r="K198">
        <v>0</v>
      </c>
      <c r="L198" t="e">
        <v>#DIV/0!</v>
      </c>
      <c r="M198">
        <v>0</v>
      </c>
      <c r="N198">
        <v>0</v>
      </c>
      <c r="O198">
        <v>0</v>
      </c>
      <c r="P198">
        <v>0</v>
      </c>
      <c r="Q198" t="e">
        <v>#DIV/0!</v>
      </c>
      <c r="V198" t="e">
        <v>#N/A</v>
      </c>
      <c r="W198" t="e">
        <v>#N/A</v>
      </c>
      <c r="Z198" t="e">
        <v>#N/A</v>
      </c>
      <c r="AA198" t="e">
        <v>#N/A</v>
      </c>
      <c r="AD198" t="e">
        <v>#N/A</v>
      </c>
      <c r="AE198" t="e">
        <v>#N/A</v>
      </c>
      <c r="AH198" t="e">
        <v>#N/A</v>
      </c>
      <c r="AI198" t="e">
        <v>#N/A</v>
      </c>
      <c r="AL198" t="e">
        <v>#N/A</v>
      </c>
      <c r="AM198" t="e">
        <v>#N/A</v>
      </c>
      <c r="AP198" t="e">
        <v>#N/A</v>
      </c>
      <c r="AQ198" t="e">
        <v>#N/A</v>
      </c>
      <c r="AT198" t="e">
        <v>#N/A</v>
      </c>
      <c r="AU198" t="e">
        <v>#N/A</v>
      </c>
      <c r="AX198" t="e">
        <v>#N/A</v>
      </c>
      <c r="AY198" t="e">
        <v>#N/A</v>
      </c>
      <c r="BB198" t="e">
        <v>#N/A</v>
      </c>
      <c r="BC198" t="e">
        <v>#N/A</v>
      </c>
      <c r="BF198" t="e">
        <v>#N/A</v>
      </c>
      <c r="BG198" t="e">
        <v>#N/A</v>
      </c>
      <c r="BJ198" t="e">
        <v>#N/A</v>
      </c>
      <c r="BK198" t="e">
        <v>#N/A</v>
      </c>
      <c r="BN198" t="e">
        <v>#N/A</v>
      </c>
      <c r="BO198" t="e">
        <v>#N/A</v>
      </c>
      <c r="BR198" t="e">
        <v>#N/A</v>
      </c>
      <c r="BS198" t="e">
        <v>#N/A</v>
      </c>
      <c r="BV198" t="e">
        <v>#N/A</v>
      </c>
      <c r="BW198" t="e">
        <v>#N/A</v>
      </c>
      <c r="BZ198">
        <v>45900</v>
      </c>
      <c r="CA198">
        <v>0</v>
      </c>
      <c r="CB198" t="e">
        <v>#DIV/0!</v>
      </c>
      <c r="CD198" t="e">
        <v>#DIV/0!</v>
      </c>
      <c r="CE198" t="e">
        <v>#DIV/0!</v>
      </c>
      <c r="CH198" t="e">
        <v>#N/A</v>
      </c>
      <c r="CI198" t="e">
        <v>#N/A</v>
      </c>
      <c r="CL198" t="e">
        <v>#N/A</v>
      </c>
      <c r="CM198" t="e">
        <v>#N/A</v>
      </c>
      <c r="CP198" t="e">
        <v>#N/A</v>
      </c>
      <c r="CQ198" t="e">
        <v>#N/A</v>
      </c>
    </row>
    <row r="199" spans="1:95">
      <c r="B199" t="s">
        <v>428</v>
      </c>
      <c r="C199" t="e">
        <v>#VALUE!</v>
      </c>
      <c r="D199" t="s">
        <v>427</v>
      </c>
      <c r="E199">
        <v>160</v>
      </c>
      <c r="F199">
        <v>0</v>
      </c>
      <c r="G199">
        <v>0</v>
      </c>
      <c r="H199" t="e">
        <v>#DIV/0!</v>
      </c>
      <c r="I199" t="s">
        <v>427</v>
      </c>
      <c r="J199">
        <v>0</v>
      </c>
      <c r="K199">
        <v>0</v>
      </c>
      <c r="L199" t="e">
        <v>#DIV/0!</v>
      </c>
      <c r="M199">
        <v>0</v>
      </c>
      <c r="N199">
        <v>0</v>
      </c>
      <c r="O199">
        <v>0</v>
      </c>
      <c r="P199">
        <v>0</v>
      </c>
      <c r="Q199" t="e">
        <v>#DIV/0!</v>
      </c>
      <c r="V199" t="e">
        <v>#N/A</v>
      </c>
      <c r="W199" t="e">
        <v>#N/A</v>
      </c>
      <c r="Z199" t="e">
        <v>#N/A</v>
      </c>
      <c r="AA199" t="e">
        <v>#N/A</v>
      </c>
      <c r="AD199" t="e">
        <v>#N/A</v>
      </c>
      <c r="AE199" t="e">
        <v>#N/A</v>
      </c>
      <c r="AH199" t="e">
        <v>#N/A</v>
      </c>
      <c r="AI199" t="e">
        <v>#N/A</v>
      </c>
      <c r="AL199" t="e">
        <v>#N/A</v>
      </c>
      <c r="AM199" t="e">
        <v>#N/A</v>
      </c>
      <c r="AP199" t="e">
        <v>#N/A</v>
      </c>
      <c r="AQ199" t="e">
        <v>#N/A</v>
      </c>
      <c r="AT199" t="e">
        <v>#N/A</v>
      </c>
      <c r="AU199" t="e">
        <v>#N/A</v>
      </c>
      <c r="AX199" t="e">
        <v>#N/A</v>
      </c>
      <c r="AY199" t="e">
        <v>#N/A</v>
      </c>
      <c r="BB199" t="e">
        <v>#N/A</v>
      </c>
      <c r="BC199" t="e">
        <v>#N/A</v>
      </c>
      <c r="BF199" t="e">
        <v>#N/A</v>
      </c>
      <c r="BG199" t="e">
        <v>#N/A</v>
      </c>
      <c r="BJ199" t="e">
        <v>#N/A</v>
      </c>
      <c r="BK199" t="e">
        <v>#N/A</v>
      </c>
      <c r="BN199" t="e">
        <v>#N/A</v>
      </c>
      <c r="BO199" t="e">
        <v>#N/A</v>
      </c>
      <c r="BR199" t="e">
        <v>#N/A</v>
      </c>
      <c r="BS199" t="e">
        <v>#N/A</v>
      </c>
      <c r="BV199" t="e">
        <v>#N/A</v>
      </c>
      <c r="BW199" t="e">
        <v>#N/A</v>
      </c>
      <c r="BZ199">
        <v>45901</v>
      </c>
      <c r="CA199">
        <v>1</v>
      </c>
      <c r="CB199" t="e">
        <v>#DIV/0!</v>
      </c>
      <c r="CD199" t="e">
        <v>#DIV/0!</v>
      </c>
      <c r="CE199" t="e">
        <v>#DIV/0!</v>
      </c>
      <c r="CH199" t="e">
        <v>#N/A</v>
      </c>
      <c r="CI199" t="e">
        <v>#N/A</v>
      </c>
      <c r="CL199" t="e">
        <v>#N/A</v>
      </c>
      <c r="CM199" t="e">
        <v>#N/A</v>
      </c>
      <c r="CP199" t="e">
        <v>#N/A</v>
      </c>
      <c r="CQ199" t="e">
        <v>#N/A</v>
      </c>
    </row>
    <row r="200" spans="1:95">
      <c r="B200" t="s">
        <v>428</v>
      </c>
      <c r="C200" t="e">
        <v>#VALUE!</v>
      </c>
      <c r="D200" t="s">
        <v>427</v>
      </c>
      <c r="E200">
        <v>160</v>
      </c>
      <c r="F200">
        <v>0</v>
      </c>
      <c r="G200">
        <v>0</v>
      </c>
      <c r="H200" t="e">
        <v>#DIV/0!</v>
      </c>
      <c r="I200" t="s">
        <v>427</v>
      </c>
      <c r="J200">
        <v>0</v>
      </c>
      <c r="K200">
        <v>0</v>
      </c>
      <c r="L200" t="e">
        <v>#DIV/0!</v>
      </c>
      <c r="M200">
        <v>0</v>
      </c>
      <c r="N200">
        <v>0</v>
      </c>
      <c r="O200">
        <v>0</v>
      </c>
      <c r="P200">
        <v>0</v>
      </c>
      <c r="Q200" t="e">
        <v>#DIV/0!</v>
      </c>
      <c r="V200" t="e">
        <v>#N/A</v>
      </c>
      <c r="W200" t="e">
        <v>#N/A</v>
      </c>
      <c r="Z200" t="e">
        <v>#N/A</v>
      </c>
      <c r="AA200" t="e">
        <v>#N/A</v>
      </c>
      <c r="AD200" t="e">
        <v>#N/A</v>
      </c>
      <c r="AE200" t="e">
        <v>#N/A</v>
      </c>
      <c r="AH200" t="e">
        <v>#N/A</v>
      </c>
      <c r="AI200" t="e">
        <v>#N/A</v>
      </c>
      <c r="AL200" t="e">
        <v>#N/A</v>
      </c>
      <c r="AM200" t="e">
        <v>#N/A</v>
      </c>
      <c r="AP200" t="e">
        <v>#N/A</v>
      </c>
      <c r="AQ200" t="e">
        <v>#N/A</v>
      </c>
      <c r="AT200" t="e">
        <v>#N/A</v>
      </c>
      <c r="AU200" t="e">
        <v>#N/A</v>
      </c>
      <c r="AX200" t="e">
        <v>#N/A</v>
      </c>
      <c r="AY200" t="e">
        <v>#N/A</v>
      </c>
      <c r="BB200" t="e">
        <v>#N/A</v>
      </c>
      <c r="BC200" t="e">
        <v>#N/A</v>
      </c>
      <c r="BF200" t="e">
        <v>#N/A</v>
      </c>
      <c r="BG200" t="e">
        <v>#N/A</v>
      </c>
      <c r="BJ200" t="e">
        <v>#N/A</v>
      </c>
      <c r="BK200" t="e">
        <v>#N/A</v>
      </c>
      <c r="BN200" t="e">
        <v>#N/A</v>
      </c>
      <c r="BO200" t="e">
        <v>#N/A</v>
      </c>
      <c r="BR200" t="e">
        <v>#N/A</v>
      </c>
      <c r="BS200" t="e">
        <v>#N/A</v>
      </c>
      <c r="BV200" t="e">
        <v>#N/A</v>
      </c>
      <c r="BW200" t="e">
        <v>#N/A</v>
      </c>
      <c r="BZ200">
        <v>45902</v>
      </c>
      <c r="CA200">
        <v>1</v>
      </c>
      <c r="CB200" t="e">
        <v>#DIV/0!</v>
      </c>
      <c r="CD200" t="e">
        <v>#DIV/0!</v>
      </c>
      <c r="CE200" t="e">
        <v>#DIV/0!</v>
      </c>
      <c r="CH200" t="e">
        <v>#N/A</v>
      </c>
      <c r="CI200" t="e">
        <v>#N/A</v>
      </c>
      <c r="CL200" t="e">
        <v>#N/A</v>
      </c>
      <c r="CM200" t="e">
        <v>#N/A</v>
      </c>
      <c r="CP200" t="e">
        <v>#N/A</v>
      </c>
      <c r="CQ200" t="e">
        <v>#N/A</v>
      </c>
    </row>
    <row r="201" spans="1:95">
      <c r="B201" t="s">
        <v>428</v>
      </c>
      <c r="C201" t="e">
        <v>#VALUE!</v>
      </c>
      <c r="D201" t="s">
        <v>427</v>
      </c>
      <c r="E201">
        <v>160</v>
      </c>
      <c r="F201">
        <v>0</v>
      </c>
      <c r="G201">
        <v>0</v>
      </c>
      <c r="H201" t="e">
        <v>#DIV/0!</v>
      </c>
      <c r="I201" t="s">
        <v>427</v>
      </c>
      <c r="J201">
        <v>0</v>
      </c>
      <c r="K201">
        <v>0</v>
      </c>
      <c r="L201" t="e">
        <v>#DIV/0!</v>
      </c>
      <c r="M201">
        <v>0</v>
      </c>
      <c r="N201">
        <v>0</v>
      </c>
      <c r="O201">
        <v>0</v>
      </c>
      <c r="P201">
        <v>0</v>
      </c>
      <c r="Q201" t="e">
        <v>#DIV/0!</v>
      </c>
      <c r="V201" t="e">
        <v>#N/A</v>
      </c>
      <c r="W201" t="e">
        <v>#N/A</v>
      </c>
      <c r="Z201" t="e">
        <v>#N/A</v>
      </c>
      <c r="AA201" t="e">
        <v>#N/A</v>
      </c>
      <c r="AD201" t="e">
        <v>#N/A</v>
      </c>
      <c r="AE201" t="e">
        <v>#N/A</v>
      </c>
      <c r="AH201" t="e">
        <v>#N/A</v>
      </c>
      <c r="AI201" t="e">
        <v>#N/A</v>
      </c>
      <c r="AL201" t="e">
        <v>#N/A</v>
      </c>
      <c r="AM201" t="e">
        <v>#N/A</v>
      </c>
      <c r="AP201" t="e">
        <v>#N/A</v>
      </c>
      <c r="AQ201" t="e">
        <v>#N/A</v>
      </c>
      <c r="AT201" t="e">
        <v>#N/A</v>
      </c>
      <c r="AU201" t="e">
        <v>#N/A</v>
      </c>
      <c r="AX201" t="e">
        <v>#N/A</v>
      </c>
      <c r="AY201" t="e">
        <v>#N/A</v>
      </c>
      <c r="BB201" t="e">
        <v>#N/A</v>
      </c>
      <c r="BC201" t="e">
        <v>#N/A</v>
      </c>
      <c r="BF201" t="e">
        <v>#N/A</v>
      </c>
      <c r="BG201" t="e">
        <v>#N/A</v>
      </c>
      <c r="BJ201" t="e">
        <v>#N/A</v>
      </c>
      <c r="BK201" t="e">
        <v>#N/A</v>
      </c>
      <c r="BN201" t="e">
        <v>#N/A</v>
      </c>
      <c r="BO201" t="e">
        <v>#N/A</v>
      </c>
      <c r="BR201" t="e">
        <v>#N/A</v>
      </c>
      <c r="BS201" t="e">
        <v>#N/A</v>
      </c>
      <c r="BV201" t="e">
        <v>#N/A</v>
      </c>
      <c r="BW201" t="e">
        <v>#N/A</v>
      </c>
      <c r="BZ201">
        <v>45903</v>
      </c>
      <c r="CA201">
        <v>1</v>
      </c>
      <c r="CB201" t="e">
        <v>#DIV/0!</v>
      </c>
      <c r="CD201" t="e">
        <v>#DIV/0!</v>
      </c>
      <c r="CE201" t="e">
        <v>#DIV/0!</v>
      </c>
      <c r="CH201" t="e">
        <v>#N/A</v>
      </c>
      <c r="CI201" t="e">
        <v>#N/A</v>
      </c>
      <c r="CL201" t="e">
        <v>#N/A</v>
      </c>
      <c r="CM201" t="e">
        <v>#N/A</v>
      </c>
      <c r="CP201" t="e">
        <v>#N/A</v>
      </c>
      <c r="CQ201" t="e">
        <v>#N/A</v>
      </c>
    </row>
    <row r="202" spans="1:95">
      <c r="B202" t="s">
        <v>428</v>
      </c>
      <c r="E202">
        <v>160</v>
      </c>
      <c r="F202">
        <v>0</v>
      </c>
      <c r="K202">
        <v>0</v>
      </c>
      <c r="L202" t="e">
        <v>#DIV/0!</v>
      </c>
      <c r="M202">
        <v>0</v>
      </c>
      <c r="N202">
        <v>0</v>
      </c>
      <c r="O202">
        <v>0</v>
      </c>
      <c r="P202">
        <v>0</v>
      </c>
      <c r="Q202" t="e">
        <v>#DIV/0!</v>
      </c>
      <c r="V202" t="e">
        <v>#N/A</v>
      </c>
      <c r="W202" t="e">
        <v>#N/A</v>
      </c>
      <c r="Z202" t="e">
        <v>#N/A</v>
      </c>
      <c r="AA202" t="e">
        <v>#N/A</v>
      </c>
      <c r="AD202" t="e">
        <v>#N/A</v>
      </c>
      <c r="AE202" t="e">
        <v>#N/A</v>
      </c>
      <c r="AH202" t="e">
        <v>#N/A</v>
      </c>
      <c r="AI202" t="e">
        <v>#N/A</v>
      </c>
      <c r="AL202" t="e">
        <v>#N/A</v>
      </c>
      <c r="AM202" t="e">
        <v>#N/A</v>
      </c>
      <c r="AP202" t="e">
        <v>#N/A</v>
      </c>
      <c r="AQ202" t="e">
        <v>#N/A</v>
      </c>
      <c r="AT202" t="e">
        <v>#N/A</v>
      </c>
      <c r="AU202" t="e">
        <v>#N/A</v>
      </c>
      <c r="AX202" t="e">
        <v>#N/A</v>
      </c>
      <c r="AY202" t="e">
        <v>#N/A</v>
      </c>
      <c r="BB202" t="e">
        <v>#N/A</v>
      </c>
      <c r="BC202" t="e">
        <v>#N/A</v>
      </c>
      <c r="BF202" t="e">
        <v>#N/A</v>
      </c>
      <c r="BG202" t="e">
        <v>#N/A</v>
      </c>
      <c r="BJ202" t="e">
        <v>#N/A</v>
      </c>
      <c r="BK202" t="e">
        <v>#N/A</v>
      </c>
      <c r="BN202" t="e">
        <v>#N/A</v>
      </c>
      <c r="BO202" t="e">
        <v>#N/A</v>
      </c>
      <c r="BR202" t="e">
        <v>#N/A</v>
      </c>
      <c r="BS202" t="e">
        <v>#N/A</v>
      </c>
      <c r="BV202" t="e">
        <v>#N/A</v>
      </c>
      <c r="BW202" t="e">
        <v>#N/A</v>
      </c>
      <c r="BZ202">
        <v>45904</v>
      </c>
      <c r="CA202">
        <v>1</v>
      </c>
      <c r="CB202" t="e">
        <v>#DIV/0!</v>
      </c>
      <c r="CD202" t="e">
        <v>#DIV/0!</v>
      </c>
      <c r="CE202" t="e">
        <v>#DIV/0!</v>
      </c>
      <c r="CH202" t="e">
        <v>#N/A</v>
      </c>
      <c r="CI202" t="e">
        <v>#N/A</v>
      </c>
      <c r="CL202" t="e">
        <v>#N/A</v>
      </c>
      <c r="CM202" t="e">
        <v>#N/A</v>
      </c>
      <c r="CP202" t="e">
        <v>#N/A</v>
      </c>
      <c r="CQ202" t="e">
        <v>#N/A</v>
      </c>
    </row>
    <row r="203" spans="1:95">
      <c r="B203" t="s">
        <v>428</v>
      </c>
      <c r="C203" t="e">
        <v>#VALUE!</v>
      </c>
      <c r="D203" t="s">
        <v>427</v>
      </c>
      <c r="E203">
        <v>160</v>
      </c>
      <c r="F203">
        <v>0</v>
      </c>
      <c r="G203">
        <v>0</v>
      </c>
      <c r="H203" t="e">
        <v>#DIV/0!</v>
      </c>
      <c r="I203" t="s">
        <v>427</v>
      </c>
      <c r="J203">
        <v>0</v>
      </c>
      <c r="K203">
        <v>0</v>
      </c>
      <c r="L203" t="e">
        <v>#DIV/0!</v>
      </c>
      <c r="M203">
        <v>0</v>
      </c>
      <c r="N203">
        <v>0</v>
      </c>
      <c r="O203">
        <v>0</v>
      </c>
      <c r="P203">
        <v>0</v>
      </c>
      <c r="Q203" t="e">
        <v>#DIV/0!</v>
      </c>
      <c r="V203" t="e">
        <v>#N/A</v>
      </c>
      <c r="W203" t="e">
        <v>#N/A</v>
      </c>
      <c r="Z203" t="e">
        <v>#N/A</v>
      </c>
      <c r="AA203" t="e">
        <v>#N/A</v>
      </c>
      <c r="AD203" t="e">
        <v>#N/A</v>
      </c>
      <c r="AE203" t="e">
        <v>#N/A</v>
      </c>
      <c r="AH203" t="e">
        <v>#N/A</v>
      </c>
      <c r="AI203" t="e">
        <v>#N/A</v>
      </c>
      <c r="AL203" t="e">
        <v>#N/A</v>
      </c>
      <c r="AM203" t="e">
        <v>#N/A</v>
      </c>
      <c r="AP203" t="e">
        <v>#N/A</v>
      </c>
      <c r="AQ203" t="e">
        <v>#N/A</v>
      </c>
      <c r="AT203" t="e">
        <v>#N/A</v>
      </c>
      <c r="AU203" t="e">
        <v>#N/A</v>
      </c>
      <c r="AX203" t="e">
        <v>#N/A</v>
      </c>
      <c r="AY203" t="e">
        <v>#N/A</v>
      </c>
      <c r="BB203" t="e">
        <v>#N/A</v>
      </c>
      <c r="BC203" t="e">
        <v>#N/A</v>
      </c>
      <c r="BF203" t="e">
        <v>#N/A</v>
      </c>
      <c r="BG203" t="e">
        <v>#N/A</v>
      </c>
      <c r="BJ203" t="e">
        <v>#N/A</v>
      </c>
      <c r="BK203" t="e">
        <v>#N/A</v>
      </c>
      <c r="BN203" t="e">
        <v>#N/A</v>
      </c>
      <c r="BO203" t="e">
        <v>#N/A</v>
      </c>
      <c r="BR203" t="e">
        <v>#N/A</v>
      </c>
      <c r="BS203" t="e">
        <v>#N/A</v>
      </c>
      <c r="BV203" t="e">
        <v>#N/A</v>
      </c>
      <c r="BW203" t="e">
        <v>#N/A</v>
      </c>
      <c r="BZ203">
        <v>45900</v>
      </c>
      <c r="CA203">
        <v>-4</v>
      </c>
      <c r="CB203" t="e">
        <v>#DIV/0!</v>
      </c>
      <c r="CD203" t="e">
        <v>#DIV/0!</v>
      </c>
      <c r="CE203" t="e">
        <v>#DIV/0!</v>
      </c>
      <c r="CH203" t="e">
        <v>#N/A</v>
      </c>
      <c r="CI203" t="e">
        <v>#N/A</v>
      </c>
      <c r="CL203" t="e">
        <v>#N/A</v>
      </c>
      <c r="CM203" t="e">
        <v>#N/A</v>
      </c>
      <c r="CP203" t="e">
        <v>#N/A</v>
      </c>
      <c r="CQ203" t="e">
        <v>#N/A</v>
      </c>
    </row>
    <row r="204" spans="1:95">
      <c r="B204" t="s">
        <v>428</v>
      </c>
      <c r="C204" t="e">
        <v>#VALUE!</v>
      </c>
      <c r="D204" t="s">
        <v>427</v>
      </c>
      <c r="E204">
        <v>160</v>
      </c>
      <c r="F204">
        <v>0</v>
      </c>
      <c r="G204">
        <v>0</v>
      </c>
      <c r="H204" t="e">
        <v>#DIV/0!</v>
      </c>
      <c r="I204" t="s">
        <v>427</v>
      </c>
      <c r="J204">
        <v>0</v>
      </c>
      <c r="K204">
        <v>0</v>
      </c>
      <c r="L204" t="e">
        <v>#DIV/0!</v>
      </c>
      <c r="M204">
        <v>0</v>
      </c>
      <c r="N204">
        <v>0</v>
      </c>
      <c r="O204">
        <v>0</v>
      </c>
      <c r="P204">
        <v>0</v>
      </c>
      <c r="Q204" t="e">
        <v>#DIV/0!</v>
      </c>
      <c r="V204" t="e">
        <v>#N/A</v>
      </c>
      <c r="W204" t="e">
        <v>#N/A</v>
      </c>
      <c r="Z204" t="e">
        <v>#N/A</v>
      </c>
      <c r="AA204" t="e">
        <v>#N/A</v>
      </c>
      <c r="AD204" t="e">
        <v>#N/A</v>
      </c>
      <c r="AE204" t="e">
        <v>#N/A</v>
      </c>
      <c r="AH204" t="e">
        <v>#N/A</v>
      </c>
      <c r="AI204" t="e">
        <v>#N/A</v>
      </c>
      <c r="AL204" t="e">
        <v>#N/A</v>
      </c>
      <c r="AM204" t="e">
        <v>#N/A</v>
      </c>
      <c r="AP204" t="e">
        <v>#N/A</v>
      </c>
      <c r="AQ204" t="e">
        <v>#N/A</v>
      </c>
      <c r="AT204" t="e">
        <v>#N/A</v>
      </c>
      <c r="AU204" t="e">
        <v>#N/A</v>
      </c>
      <c r="AX204" t="e">
        <v>#N/A</v>
      </c>
      <c r="AY204" t="e">
        <v>#N/A</v>
      </c>
      <c r="BB204" t="e">
        <v>#N/A</v>
      </c>
      <c r="BC204" t="e">
        <v>#N/A</v>
      </c>
      <c r="BF204" t="e">
        <v>#N/A</v>
      </c>
      <c r="BG204" t="e">
        <v>#N/A</v>
      </c>
      <c r="BJ204" t="e">
        <v>#N/A</v>
      </c>
      <c r="BK204" t="e">
        <v>#N/A</v>
      </c>
      <c r="BN204" t="e">
        <v>#N/A</v>
      </c>
      <c r="BO204" t="e">
        <v>#N/A</v>
      </c>
      <c r="BR204" t="e">
        <v>#N/A</v>
      </c>
      <c r="BS204" t="e">
        <v>#N/A</v>
      </c>
      <c r="BV204" t="e">
        <v>#N/A</v>
      </c>
      <c r="BW204" t="e">
        <v>#N/A</v>
      </c>
      <c r="BZ204">
        <v>45901</v>
      </c>
      <c r="CA204">
        <v>1</v>
      </c>
      <c r="CB204" t="e">
        <v>#DIV/0!</v>
      </c>
      <c r="CD204" t="e">
        <v>#DIV/0!</v>
      </c>
      <c r="CE204" t="e">
        <v>#DIV/0!</v>
      </c>
      <c r="CH204" t="e">
        <v>#N/A</v>
      </c>
      <c r="CI204" t="e">
        <v>#N/A</v>
      </c>
      <c r="CL204" t="e">
        <v>#N/A</v>
      </c>
      <c r="CM204" t="e">
        <v>#N/A</v>
      </c>
      <c r="CP204" t="e">
        <v>#N/A</v>
      </c>
      <c r="CQ204" t="e">
        <v>#N/A</v>
      </c>
    </row>
    <row r="205" spans="1:95">
      <c r="B205" t="s">
        <v>428</v>
      </c>
      <c r="E205">
        <v>160</v>
      </c>
      <c r="F205">
        <v>0</v>
      </c>
      <c r="K205">
        <v>0</v>
      </c>
      <c r="L205" t="e">
        <v>#DIV/0!</v>
      </c>
      <c r="M205">
        <v>0</v>
      </c>
      <c r="N205">
        <v>0</v>
      </c>
      <c r="O205">
        <v>0</v>
      </c>
      <c r="P205">
        <v>0</v>
      </c>
      <c r="Q205" t="e">
        <v>#DIV/0!</v>
      </c>
      <c r="V205" t="e">
        <v>#N/A</v>
      </c>
      <c r="W205" t="e">
        <v>#N/A</v>
      </c>
      <c r="Z205" t="e">
        <v>#N/A</v>
      </c>
      <c r="AA205" t="e">
        <v>#N/A</v>
      </c>
      <c r="AD205" t="e">
        <v>#N/A</v>
      </c>
      <c r="AE205" t="e">
        <v>#N/A</v>
      </c>
      <c r="AH205" t="e">
        <v>#N/A</v>
      </c>
      <c r="AI205" t="e">
        <v>#N/A</v>
      </c>
      <c r="AL205" t="e">
        <v>#N/A</v>
      </c>
      <c r="AM205" t="e">
        <v>#N/A</v>
      </c>
      <c r="AP205" t="e">
        <v>#N/A</v>
      </c>
      <c r="AQ205" t="e">
        <v>#N/A</v>
      </c>
      <c r="AT205" t="e">
        <v>#N/A</v>
      </c>
      <c r="AU205" t="e">
        <v>#N/A</v>
      </c>
      <c r="AX205" t="e">
        <v>#N/A</v>
      </c>
      <c r="AY205" t="e">
        <v>#N/A</v>
      </c>
      <c r="BB205" t="e">
        <v>#N/A</v>
      </c>
      <c r="BC205" t="e">
        <v>#N/A</v>
      </c>
      <c r="BF205" t="e">
        <v>#N/A</v>
      </c>
      <c r="BG205" t="e">
        <v>#N/A</v>
      </c>
      <c r="BJ205" t="e">
        <v>#N/A</v>
      </c>
      <c r="BK205" t="e">
        <v>#N/A</v>
      </c>
      <c r="BN205" t="e">
        <v>#N/A</v>
      </c>
      <c r="BO205" t="e">
        <v>#N/A</v>
      </c>
      <c r="BR205" t="e">
        <v>#N/A</v>
      </c>
      <c r="BS205" t="e">
        <v>#N/A</v>
      </c>
      <c r="BV205" t="e">
        <v>#N/A</v>
      </c>
      <c r="BW205" t="e">
        <v>#N/A</v>
      </c>
      <c r="BZ205">
        <v>45904</v>
      </c>
      <c r="CA205">
        <v>3</v>
      </c>
      <c r="CB205" t="e">
        <v>#DIV/0!</v>
      </c>
      <c r="CD205" t="e">
        <v>#DIV/0!</v>
      </c>
      <c r="CE205" t="e">
        <v>#DIV/0!</v>
      </c>
      <c r="CH205" t="e">
        <v>#N/A</v>
      </c>
      <c r="CI205" t="e">
        <v>#N/A</v>
      </c>
      <c r="CL205" t="e">
        <v>#N/A</v>
      </c>
      <c r="CM205" t="e">
        <v>#N/A</v>
      </c>
      <c r="CP205" t="e">
        <v>#N/A</v>
      </c>
      <c r="CQ205" t="e">
        <v>#N/A</v>
      </c>
    </row>
    <row r="206" spans="1:95">
      <c r="B206" t="s">
        <v>428</v>
      </c>
      <c r="C206" t="e">
        <v>#VALUE!</v>
      </c>
      <c r="D206" t="s">
        <v>427</v>
      </c>
      <c r="E206">
        <v>160</v>
      </c>
      <c r="F206">
        <v>0</v>
      </c>
      <c r="G206">
        <v>0</v>
      </c>
      <c r="H206" t="e">
        <v>#DIV/0!</v>
      </c>
      <c r="I206" t="s">
        <v>427</v>
      </c>
      <c r="J206">
        <v>0</v>
      </c>
      <c r="K206">
        <v>0</v>
      </c>
      <c r="L206" t="e">
        <v>#DIV/0!</v>
      </c>
      <c r="M206">
        <v>0</v>
      </c>
      <c r="N206">
        <v>0</v>
      </c>
      <c r="O206">
        <v>0</v>
      </c>
      <c r="P206">
        <v>0</v>
      </c>
      <c r="Q206" t="e">
        <v>#DIV/0!</v>
      </c>
      <c r="V206" t="e">
        <v>#N/A</v>
      </c>
      <c r="W206" t="e">
        <v>#N/A</v>
      </c>
      <c r="Z206" t="e">
        <v>#N/A</v>
      </c>
      <c r="AA206" t="e">
        <v>#N/A</v>
      </c>
      <c r="AD206" t="e">
        <v>#N/A</v>
      </c>
      <c r="AE206" t="e">
        <v>#N/A</v>
      </c>
      <c r="AH206" t="e">
        <v>#N/A</v>
      </c>
      <c r="AI206" t="e">
        <v>#N/A</v>
      </c>
      <c r="AL206" t="e">
        <v>#N/A</v>
      </c>
      <c r="AM206" t="e">
        <v>#N/A</v>
      </c>
      <c r="AP206" t="e">
        <v>#N/A</v>
      </c>
      <c r="AQ206" t="e">
        <v>#N/A</v>
      </c>
      <c r="AT206" t="e">
        <v>#N/A</v>
      </c>
      <c r="AU206" t="e">
        <v>#N/A</v>
      </c>
      <c r="AX206" t="e">
        <v>#N/A</v>
      </c>
      <c r="AY206" t="e">
        <v>#N/A</v>
      </c>
      <c r="BB206" t="e">
        <v>#N/A</v>
      </c>
      <c r="BC206" t="e">
        <v>#N/A</v>
      </c>
      <c r="BF206" t="e">
        <v>#N/A</v>
      </c>
      <c r="BG206" t="e">
        <v>#N/A</v>
      </c>
      <c r="BJ206" t="e">
        <v>#N/A</v>
      </c>
      <c r="BK206" t="e">
        <v>#N/A</v>
      </c>
      <c r="BN206" t="e">
        <v>#N/A</v>
      </c>
      <c r="BO206" t="e">
        <v>#N/A</v>
      </c>
      <c r="BR206" t="e">
        <v>#N/A</v>
      </c>
      <c r="BS206" t="e">
        <v>#N/A</v>
      </c>
      <c r="BV206" t="e">
        <v>#N/A</v>
      </c>
      <c r="BW206" t="e">
        <v>#N/A</v>
      </c>
      <c r="BZ206">
        <v>45900</v>
      </c>
      <c r="CA206">
        <v>-2</v>
      </c>
      <c r="CB206" t="e">
        <v>#DIV/0!</v>
      </c>
      <c r="CD206" t="e">
        <v>#DIV/0!</v>
      </c>
      <c r="CE206" t="e">
        <v>#DIV/0!</v>
      </c>
      <c r="CH206" t="e">
        <v>#N/A</v>
      </c>
      <c r="CI206" t="e">
        <v>#N/A</v>
      </c>
      <c r="CL206" t="e">
        <v>#N/A</v>
      </c>
      <c r="CM206" t="e">
        <v>#N/A</v>
      </c>
      <c r="CP206" t="e">
        <v>#N/A</v>
      </c>
      <c r="CQ206" t="e">
        <v>#N/A</v>
      </c>
    </row>
    <row r="207" spans="1:95">
      <c r="B207" t="s">
        <v>428</v>
      </c>
      <c r="C207" t="e">
        <v>#VALUE!</v>
      </c>
      <c r="D207" t="s">
        <v>427</v>
      </c>
      <c r="E207">
        <v>160</v>
      </c>
      <c r="F207">
        <v>0</v>
      </c>
      <c r="G207">
        <v>0</v>
      </c>
      <c r="H207" t="e">
        <v>#DIV/0!</v>
      </c>
      <c r="I207" t="s">
        <v>427</v>
      </c>
      <c r="J207">
        <v>0</v>
      </c>
      <c r="K207">
        <v>0</v>
      </c>
      <c r="L207" t="e">
        <v>#DIV/0!</v>
      </c>
      <c r="M207">
        <v>0</v>
      </c>
      <c r="N207">
        <v>0</v>
      </c>
      <c r="O207">
        <v>0</v>
      </c>
      <c r="P207">
        <v>0</v>
      </c>
      <c r="Q207" t="e">
        <v>#DIV/0!</v>
      </c>
      <c r="V207" t="e">
        <v>#N/A</v>
      </c>
      <c r="W207" t="e">
        <v>#N/A</v>
      </c>
      <c r="Z207" t="e">
        <v>#N/A</v>
      </c>
      <c r="AA207" t="e">
        <v>#N/A</v>
      </c>
      <c r="AD207" t="e">
        <v>#N/A</v>
      </c>
      <c r="AE207" t="e">
        <v>#N/A</v>
      </c>
      <c r="AH207" t="e">
        <v>#N/A</v>
      </c>
      <c r="AI207" t="e">
        <v>#N/A</v>
      </c>
      <c r="AL207" t="e">
        <v>#N/A</v>
      </c>
      <c r="AM207" t="e">
        <v>#N/A</v>
      </c>
      <c r="AP207" t="e">
        <v>#N/A</v>
      </c>
      <c r="AQ207" t="e">
        <v>#N/A</v>
      </c>
      <c r="AT207" t="e">
        <v>#N/A</v>
      </c>
      <c r="AU207" t="e">
        <v>#N/A</v>
      </c>
      <c r="AX207" t="e">
        <v>#N/A</v>
      </c>
      <c r="AY207" t="e">
        <v>#N/A</v>
      </c>
      <c r="BB207" t="e">
        <v>#N/A</v>
      </c>
      <c r="BC207" t="e">
        <v>#N/A</v>
      </c>
      <c r="BF207" t="e">
        <v>#N/A</v>
      </c>
      <c r="BG207" t="e">
        <v>#N/A</v>
      </c>
      <c r="BJ207" t="e">
        <v>#N/A</v>
      </c>
      <c r="BK207" t="e">
        <v>#N/A</v>
      </c>
      <c r="BN207" t="e">
        <v>#N/A</v>
      </c>
      <c r="BO207" t="e">
        <v>#N/A</v>
      </c>
      <c r="BR207" t="e">
        <v>#N/A</v>
      </c>
      <c r="BS207" t="e">
        <v>#N/A</v>
      </c>
      <c r="BV207" t="e">
        <v>#N/A</v>
      </c>
      <c r="BW207" t="e">
        <v>#N/A</v>
      </c>
      <c r="BZ207">
        <v>45901</v>
      </c>
      <c r="CA207">
        <v>1</v>
      </c>
      <c r="CB207" t="e">
        <v>#DIV/0!</v>
      </c>
      <c r="CD207" t="e">
        <v>#DIV/0!</v>
      </c>
      <c r="CE207" t="e">
        <v>#DIV/0!</v>
      </c>
      <c r="CH207" t="e">
        <v>#N/A</v>
      </c>
      <c r="CI207" t="e">
        <v>#N/A</v>
      </c>
      <c r="CL207" t="e">
        <v>#N/A</v>
      </c>
      <c r="CM207" t="e">
        <v>#N/A</v>
      </c>
      <c r="CP207" t="e">
        <v>#N/A</v>
      </c>
      <c r="CQ207" t="e">
        <v>#N/A</v>
      </c>
    </row>
    <row r="208" spans="1:95">
      <c r="B208" t="s">
        <v>428</v>
      </c>
      <c r="E208">
        <v>160</v>
      </c>
      <c r="F208">
        <v>0</v>
      </c>
      <c r="K208">
        <v>0</v>
      </c>
      <c r="L208" t="e">
        <v>#DIV/0!</v>
      </c>
      <c r="M208">
        <v>0</v>
      </c>
      <c r="N208">
        <v>0</v>
      </c>
      <c r="O208">
        <v>0</v>
      </c>
      <c r="P208">
        <v>0</v>
      </c>
      <c r="Q208" t="e">
        <v>#DIV/0!</v>
      </c>
      <c r="V208" t="e">
        <v>#N/A</v>
      </c>
      <c r="W208" t="e">
        <v>#N/A</v>
      </c>
      <c r="Z208" t="e">
        <v>#N/A</v>
      </c>
      <c r="AA208" t="e">
        <v>#N/A</v>
      </c>
      <c r="AD208" t="e">
        <v>#N/A</v>
      </c>
      <c r="AE208" t="e">
        <v>#N/A</v>
      </c>
      <c r="AH208" t="e">
        <v>#N/A</v>
      </c>
      <c r="AI208" t="e">
        <v>#N/A</v>
      </c>
      <c r="AL208" t="e">
        <v>#N/A</v>
      </c>
      <c r="AM208" t="e">
        <v>#N/A</v>
      </c>
      <c r="AP208" t="e">
        <v>#N/A</v>
      </c>
      <c r="AQ208" t="e">
        <v>#N/A</v>
      </c>
      <c r="AT208" t="e">
        <v>#N/A</v>
      </c>
      <c r="AU208" t="e">
        <v>#N/A</v>
      </c>
      <c r="AX208" t="e">
        <v>#N/A</v>
      </c>
      <c r="AY208" t="e">
        <v>#N/A</v>
      </c>
      <c r="BB208" t="e">
        <v>#N/A</v>
      </c>
      <c r="BC208" t="e">
        <v>#N/A</v>
      </c>
      <c r="BF208" t="e">
        <v>#N/A</v>
      </c>
      <c r="BG208" t="e">
        <v>#N/A</v>
      </c>
      <c r="BJ208" t="e">
        <v>#N/A</v>
      </c>
      <c r="BK208" t="e">
        <v>#N/A</v>
      </c>
      <c r="BN208" t="e">
        <v>#N/A</v>
      </c>
      <c r="BO208" t="e">
        <v>#N/A</v>
      </c>
      <c r="BR208" t="e">
        <v>#N/A</v>
      </c>
      <c r="BS208" t="e">
        <v>#N/A</v>
      </c>
      <c r="BV208" t="e">
        <v>#N/A</v>
      </c>
      <c r="BW208" t="e">
        <v>#N/A</v>
      </c>
      <c r="BZ208">
        <v>45904</v>
      </c>
      <c r="CA208">
        <v>3</v>
      </c>
      <c r="CB208" t="e">
        <v>#DIV/0!</v>
      </c>
      <c r="CD208" t="e">
        <v>#DIV/0!</v>
      </c>
      <c r="CE208" t="e">
        <v>#DIV/0!</v>
      </c>
      <c r="CH208" t="e">
        <v>#N/A</v>
      </c>
      <c r="CI208" t="e">
        <v>#N/A</v>
      </c>
      <c r="CL208" t="e">
        <v>#N/A</v>
      </c>
      <c r="CM208" t="e">
        <v>#N/A</v>
      </c>
      <c r="CP208" t="e">
        <v>#N/A</v>
      </c>
      <c r="CQ208" t="e">
        <v>#N/A</v>
      </c>
    </row>
    <row r="209" spans="2:95">
      <c r="B209" t="s">
        <v>428</v>
      </c>
      <c r="C209" t="e">
        <v>#VALUE!</v>
      </c>
      <c r="D209" t="s">
        <v>427</v>
      </c>
      <c r="E209">
        <v>160</v>
      </c>
      <c r="F209">
        <v>0</v>
      </c>
      <c r="G209">
        <v>0</v>
      </c>
      <c r="H209" t="e">
        <v>#DIV/0!</v>
      </c>
      <c r="I209" t="s">
        <v>427</v>
      </c>
      <c r="J209">
        <v>0</v>
      </c>
      <c r="K209">
        <v>0</v>
      </c>
      <c r="L209" t="e">
        <v>#DIV/0!</v>
      </c>
      <c r="M209">
        <v>0</v>
      </c>
      <c r="N209">
        <v>0</v>
      </c>
      <c r="O209">
        <v>0</v>
      </c>
      <c r="P209">
        <v>0</v>
      </c>
      <c r="Q209" t="e">
        <v>#DIV/0!</v>
      </c>
      <c r="V209" t="e">
        <v>#N/A</v>
      </c>
      <c r="W209" t="e">
        <v>#N/A</v>
      </c>
      <c r="Z209" t="e">
        <v>#N/A</v>
      </c>
      <c r="AA209" t="e">
        <v>#N/A</v>
      </c>
      <c r="AD209" t="e">
        <v>#N/A</v>
      </c>
      <c r="AE209" t="e">
        <v>#N/A</v>
      </c>
      <c r="AH209" t="e">
        <v>#N/A</v>
      </c>
      <c r="AI209" t="e">
        <v>#N/A</v>
      </c>
      <c r="AL209" t="e">
        <v>#N/A</v>
      </c>
      <c r="AM209" t="e">
        <v>#N/A</v>
      </c>
      <c r="AP209" t="e">
        <v>#N/A</v>
      </c>
      <c r="AQ209" t="e">
        <v>#N/A</v>
      </c>
      <c r="AT209" t="e">
        <v>#N/A</v>
      </c>
      <c r="AU209" t="e">
        <v>#N/A</v>
      </c>
      <c r="AX209" t="e">
        <v>#N/A</v>
      </c>
      <c r="AY209" t="e">
        <v>#N/A</v>
      </c>
      <c r="BB209" t="e">
        <v>#N/A</v>
      </c>
      <c r="BC209" t="e">
        <v>#N/A</v>
      </c>
      <c r="BF209" t="e">
        <v>#N/A</v>
      </c>
      <c r="BG209" t="e">
        <v>#N/A</v>
      </c>
      <c r="BJ209" t="e">
        <v>#N/A</v>
      </c>
      <c r="BK209" t="e">
        <v>#N/A</v>
      </c>
      <c r="BN209" t="e">
        <v>#N/A</v>
      </c>
      <c r="BO209" t="e">
        <v>#N/A</v>
      </c>
      <c r="BR209" t="e">
        <v>#N/A</v>
      </c>
      <c r="BS209" t="e">
        <v>#N/A</v>
      </c>
      <c r="BV209" t="e">
        <v>#N/A</v>
      </c>
      <c r="BW209" t="e">
        <v>#N/A</v>
      </c>
      <c r="BZ209">
        <v>45900</v>
      </c>
      <c r="CA209">
        <v>0</v>
      </c>
      <c r="CB209" t="e">
        <v>#DIV/0!</v>
      </c>
      <c r="CD209" t="e">
        <v>#DIV/0!</v>
      </c>
      <c r="CE209" t="e">
        <v>#DIV/0!</v>
      </c>
      <c r="CH209" t="e">
        <v>#N/A</v>
      </c>
      <c r="CI209" t="e">
        <v>#N/A</v>
      </c>
      <c r="CL209" t="e">
        <v>#N/A</v>
      </c>
      <c r="CM209" t="e">
        <v>#N/A</v>
      </c>
      <c r="CP209" t="e">
        <v>#N/A</v>
      </c>
      <c r="CQ209" t="e">
        <v>#N/A</v>
      </c>
    </row>
    <row r="210" spans="2:95">
      <c r="B210" t="s">
        <v>428</v>
      </c>
      <c r="C210" t="e">
        <v>#VALUE!</v>
      </c>
      <c r="D210" t="s">
        <v>427</v>
      </c>
      <c r="E210">
        <v>160</v>
      </c>
      <c r="F210">
        <v>0</v>
      </c>
      <c r="G210">
        <v>0</v>
      </c>
      <c r="H210" t="e">
        <v>#DIV/0!</v>
      </c>
      <c r="I210" t="s">
        <v>427</v>
      </c>
      <c r="J210">
        <v>0</v>
      </c>
      <c r="K210">
        <v>0</v>
      </c>
      <c r="L210" t="e">
        <v>#DIV/0!</v>
      </c>
      <c r="M210">
        <v>0</v>
      </c>
      <c r="N210">
        <v>0</v>
      </c>
      <c r="O210">
        <v>0</v>
      </c>
      <c r="P210">
        <v>0</v>
      </c>
      <c r="Q210" t="e">
        <v>#DIV/0!</v>
      </c>
      <c r="V210" t="e">
        <v>#N/A</v>
      </c>
      <c r="W210" t="e">
        <v>#N/A</v>
      </c>
      <c r="Z210" t="e">
        <v>#N/A</v>
      </c>
      <c r="AA210" t="e">
        <v>#N/A</v>
      </c>
      <c r="AD210" t="e">
        <v>#N/A</v>
      </c>
      <c r="AE210" t="e">
        <v>#N/A</v>
      </c>
      <c r="AH210" t="e">
        <v>#N/A</v>
      </c>
      <c r="AI210" t="e">
        <v>#N/A</v>
      </c>
      <c r="AL210" t="e">
        <v>#N/A</v>
      </c>
      <c r="AM210" t="e">
        <v>#N/A</v>
      </c>
      <c r="AP210" t="e">
        <v>#N/A</v>
      </c>
      <c r="AQ210" t="e">
        <v>#N/A</v>
      </c>
      <c r="AT210" t="e">
        <v>#N/A</v>
      </c>
      <c r="AU210" t="e">
        <v>#N/A</v>
      </c>
      <c r="AX210" t="e">
        <v>#N/A</v>
      </c>
      <c r="AY210" t="e">
        <v>#N/A</v>
      </c>
      <c r="BB210" t="e">
        <v>#N/A</v>
      </c>
      <c r="BC210" t="e">
        <v>#N/A</v>
      </c>
      <c r="BF210" t="e">
        <v>#N/A</v>
      </c>
      <c r="BG210" t="e">
        <v>#N/A</v>
      </c>
      <c r="BJ210" t="e">
        <v>#N/A</v>
      </c>
      <c r="BK210" t="e">
        <v>#N/A</v>
      </c>
      <c r="BN210" t="e">
        <v>#N/A</v>
      </c>
      <c r="BO210" t="e">
        <v>#N/A</v>
      </c>
      <c r="BR210" t="e">
        <v>#N/A</v>
      </c>
      <c r="BS210" t="e">
        <v>#N/A</v>
      </c>
      <c r="BV210" t="e">
        <v>#N/A</v>
      </c>
      <c r="BW210" t="e">
        <v>#N/A</v>
      </c>
      <c r="BZ210">
        <v>45901</v>
      </c>
      <c r="CA210">
        <v>1</v>
      </c>
      <c r="CB210" t="e">
        <v>#DIV/0!</v>
      </c>
      <c r="CD210" t="e">
        <v>#DIV/0!</v>
      </c>
      <c r="CE210" t="e">
        <v>#DIV/0!</v>
      </c>
      <c r="CH210" t="e">
        <v>#N/A</v>
      </c>
      <c r="CI210" t="e">
        <v>#N/A</v>
      </c>
      <c r="CL210" t="e">
        <v>#N/A</v>
      </c>
      <c r="CM210" t="e">
        <v>#N/A</v>
      </c>
      <c r="CP210" t="e">
        <v>#N/A</v>
      </c>
      <c r="CQ210" t="e">
        <v>#N/A</v>
      </c>
    </row>
    <row r="211" spans="2:95">
      <c r="B211" t="s">
        <v>428</v>
      </c>
      <c r="E211">
        <v>160</v>
      </c>
      <c r="F211">
        <v>0</v>
      </c>
      <c r="K211">
        <v>0</v>
      </c>
      <c r="L211" t="e">
        <v>#DIV/0!</v>
      </c>
      <c r="M211">
        <v>0</v>
      </c>
      <c r="N211">
        <v>0</v>
      </c>
      <c r="O211">
        <v>0</v>
      </c>
      <c r="P211">
        <v>0</v>
      </c>
      <c r="Q211" t="e">
        <v>#DIV/0!</v>
      </c>
      <c r="V211" t="e">
        <v>#N/A</v>
      </c>
      <c r="W211" t="e">
        <v>#N/A</v>
      </c>
      <c r="Z211" t="e">
        <v>#N/A</v>
      </c>
      <c r="AA211" t="e">
        <v>#N/A</v>
      </c>
      <c r="AD211" t="e">
        <v>#N/A</v>
      </c>
      <c r="AE211" t="e">
        <v>#N/A</v>
      </c>
      <c r="AH211" t="e">
        <v>#N/A</v>
      </c>
      <c r="AI211" t="e">
        <v>#N/A</v>
      </c>
      <c r="AL211" t="e">
        <v>#N/A</v>
      </c>
      <c r="AM211" t="e">
        <v>#N/A</v>
      </c>
      <c r="AP211" t="e">
        <v>#N/A</v>
      </c>
      <c r="AQ211" t="e">
        <v>#N/A</v>
      </c>
      <c r="AT211" t="e">
        <v>#N/A</v>
      </c>
      <c r="AU211" t="e">
        <v>#N/A</v>
      </c>
      <c r="AX211" t="e">
        <v>#N/A</v>
      </c>
      <c r="AY211" t="e">
        <v>#N/A</v>
      </c>
      <c r="BB211" t="e">
        <v>#N/A</v>
      </c>
      <c r="BC211" t="e">
        <v>#N/A</v>
      </c>
      <c r="BF211" t="e">
        <v>#N/A</v>
      </c>
      <c r="BG211" t="e">
        <v>#N/A</v>
      </c>
      <c r="BJ211" t="e">
        <v>#N/A</v>
      </c>
      <c r="BK211" t="e">
        <v>#N/A</v>
      </c>
      <c r="BN211" t="e">
        <v>#N/A</v>
      </c>
      <c r="BO211" t="e">
        <v>#N/A</v>
      </c>
      <c r="BR211" t="e">
        <v>#N/A</v>
      </c>
      <c r="BS211" t="e">
        <v>#N/A</v>
      </c>
      <c r="BV211" t="e">
        <v>#N/A</v>
      </c>
      <c r="BW211" t="e">
        <v>#N/A</v>
      </c>
      <c r="BZ211">
        <v>45904</v>
      </c>
      <c r="CA211">
        <v>3</v>
      </c>
      <c r="CB211" t="e">
        <v>#DIV/0!</v>
      </c>
      <c r="CD211" t="e">
        <v>#DIV/0!</v>
      </c>
      <c r="CE211" t="e">
        <v>#DIV/0!</v>
      </c>
      <c r="CH211" t="e">
        <v>#N/A</v>
      </c>
      <c r="CI211" t="e">
        <v>#N/A</v>
      </c>
      <c r="CL211" t="e">
        <v>#N/A</v>
      </c>
      <c r="CM211" t="e">
        <v>#N/A</v>
      </c>
      <c r="CP211" t="e">
        <v>#N/A</v>
      </c>
      <c r="CQ211" t="e">
        <v>#N/A</v>
      </c>
    </row>
    <row r="212" spans="2:95">
      <c r="B212" t="s">
        <v>428</v>
      </c>
      <c r="C212" t="e">
        <v>#VALUE!</v>
      </c>
      <c r="D212" t="s">
        <v>427</v>
      </c>
      <c r="E212">
        <v>160</v>
      </c>
      <c r="F212">
        <v>0</v>
      </c>
      <c r="G212">
        <v>0</v>
      </c>
      <c r="H212" t="e">
        <v>#DIV/0!</v>
      </c>
      <c r="I212" t="s">
        <v>427</v>
      </c>
      <c r="J212">
        <v>0</v>
      </c>
      <c r="K212">
        <v>0</v>
      </c>
      <c r="L212" t="e">
        <v>#DIV/0!</v>
      </c>
      <c r="M212">
        <v>0</v>
      </c>
      <c r="N212">
        <v>0</v>
      </c>
      <c r="O212">
        <v>0</v>
      </c>
      <c r="P212">
        <v>0</v>
      </c>
      <c r="Q212" t="e">
        <v>#DIV/0!</v>
      </c>
      <c r="V212" t="e">
        <v>#N/A</v>
      </c>
      <c r="W212" t="e">
        <v>#N/A</v>
      </c>
      <c r="Z212" t="e">
        <v>#N/A</v>
      </c>
      <c r="AA212" t="e">
        <v>#N/A</v>
      </c>
      <c r="AD212" t="e">
        <v>#N/A</v>
      </c>
      <c r="AE212" t="e">
        <v>#N/A</v>
      </c>
      <c r="AH212" t="e">
        <v>#N/A</v>
      </c>
      <c r="AI212" t="e">
        <v>#N/A</v>
      </c>
      <c r="AL212" t="e">
        <v>#N/A</v>
      </c>
      <c r="AM212" t="e">
        <v>#N/A</v>
      </c>
      <c r="AP212" t="e">
        <v>#N/A</v>
      </c>
      <c r="AQ212" t="e">
        <v>#N/A</v>
      </c>
      <c r="AT212" t="e">
        <v>#N/A</v>
      </c>
      <c r="AU212" t="e">
        <v>#N/A</v>
      </c>
      <c r="AX212" t="e">
        <v>#N/A</v>
      </c>
      <c r="AY212" t="e">
        <v>#N/A</v>
      </c>
      <c r="BB212" t="e">
        <v>#N/A</v>
      </c>
      <c r="BC212" t="e">
        <v>#N/A</v>
      </c>
      <c r="BF212" t="e">
        <v>#N/A</v>
      </c>
      <c r="BG212" t="e">
        <v>#N/A</v>
      </c>
      <c r="BJ212" t="e">
        <v>#N/A</v>
      </c>
      <c r="BK212" t="e">
        <v>#N/A</v>
      </c>
      <c r="BN212" t="e">
        <v>#N/A</v>
      </c>
      <c r="BO212" t="e">
        <v>#N/A</v>
      </c>
      <c r="BR212" t="e">
        <v>#N/A</v>
      </c>
      <c r="BS212" t="e">
        <v>#N/A</v>
      </c>
      <c r="BV212" t="e">
        <v>#N/A</v>
      </c>
      <c r="BW212" t="e">
        <v>#N/A</v>
      </c>
      <c r="BZ212">
        <v>45900</v>
      </c>
      <c r="CA212">
        <v>0</v>
      </c>
      <c r="CB212" t="e">
        <v>#DIV/0!</v>
      </c>
      <c r="CD212" t="e">
        <v>#DIV/0!</v>
      </c>
      <c r="CE212" t="e">
        <v>#DIV/0!</v>
      </c>
      <c r="CH212" t="e">
        <v>#N/A</v>
      </c>
      <c r="CI212" t="e">
        <v>#N/A</v>
      </c>
      <c r="CL212" t="e">
        <v>#N/A</v>
      </c>
      <c r="CM212" t="e">
        <v>#N/A</v>
      </c>
      <c r="CP212" t="e">
        <v>#N/A</v>
      </c>
      <c r="CQ212" t="e">
        <v>#N/A</v>
      </c>
    </row>
    <row r="213" spans="2:95">
      <c r="B213" t="s">
        <v>428</v>
      </c>
      <c r="C213" t="e">
        <v>#VALUE!</v>
      </c>
      <c r="D213" t="s">
        <v>427</v>
      </c>
      <c r="E213">
        <v>160</v>
      </c>
      <c r="F213">
        <v>0</v>
      </c>
      <c r="G213">
        <v>0</v>
      </c>
      <c r="H213" t="e">
        <v>#DIV/0!</v>
      </c>
      <c r="I213" t="s">
        <v>427</v>
      </c>
      <c r="J213">
        <v>0</v>
      </c>
      <c r="K213">
        <v>0</v>
      </c>
      <c r="L213" t="e">
        <v>#DIV/0!</v>
      </c>
      <c r="M213">
        <v>0</v>
      </c>
      <c r="N213">
        <v>0</v>
      </c>
      <c r="O213">
        <v>0</v>
      </c>
      <c r="P213">
        <v>0</v>
      </c>
      <c r="Q213" t="e">
        <v>#DIV/0!</v>
      </c>
      <c r="V213" t="e">
        <v>#N/A</v>
      </c>
      <c r="W213" t="e">
        <v>#N/A</v>
      </c>
      <c r="Z213" t="e">
        <v>#N/A</v>
      </c>
      <c r="AA213" t="e">
        <v>#N/A</v>
      </c>
      <c r="AD213" t="e">
        <v>#N/A</v>
      </c>
      <c r="AE213" t="e">
        <v>#N/A</v>
      </c>
      <c r="AH213" t="e">
        <v>#N/A</v>
      </c>
      <c r="AI213" t="e">
        <v>#N/A</v>
      </c>
      <c r="AL213" t="e">
        <v>#N/A</v>
      </c>
      <c r="AM213" t="e">
        <v>#N/A</v>
      </c>
      <c r="AP213" t="e">
        <v>#N/A</v>
      </c>
      <c r="AQ213" t="e">
        <v>#N/A</v>
      </c>
      <c r="AT213" t="e">
        <v>#N/A</v>
      </c>
      <c r="AU213" t="e">
        <v>#N/A</v>
      </c>
      <c r="AX213" t="e">
        <v>#N/A</v>
      </c>
      <c r="AY213" t="e">
        <v>#N/A</v>
      </c>
      <c r="BB213" t="e">
        <v>#N/A</v>
      </c>
      <c r="BC213" t="e">
        <v>#N/A</v>
      </c>
      <c r="BF213" t="e">
        <v>#N/A</v>
      </c>
      <c r="BG213" t="e">
        <v>#N/A</v>
      </c>
      <c r="BJ213" t="e">
        <v>#N/A</v>
      </c>
      <c r="BK213" t="e">
        <v>#N/A</v>
      </c>
      <c r="BN213" t="e">
        <v>#N/A</v>
      </c>
      <c r="BO213" t="e">
        <v>#N/A</v>
      </c>
      <c r="BR213" t="e">
        <v>#N/A</v>
      </c>
      <c r="BS213" t="e">
        <v>#N/A</v>
      </c>
      <c r="BV213" t="e">
        <v>#N/A</v>
      </c>
      <c r="BW213" t="e">
        <v>#N/A</v>
      </c>
      <c r="BZ213">
        <v>45901</v>
      </c>
      <c r="CA213">
        <v>1</v>
      </c>
      <c r="CB213" t="e">
        <v>#DIV/0!</v>
      </c>
      <c r="CD213" t="e">
        <v>#DIV/0!</v>
      </c>
      <c r="CE213" t="e">
        <v>#DIV/0!</v>
      </c>
      <c r="CH213" t="e">
        <v>#N/A</v>
      </c>
      <c r="CI213" t="e">
        <v>#N/A</v>
      </c>
      <c r="CL213" t="e">
        <v>#N/A</v>
      </c>
      <c r="CM213" t="e">
        <v>#N/A</v>
      </c>
      <c r="CP213" t="e">
        <v>#N/A</v>
      </c>
      <c r="CQ213" t="e">
        <v>#N/A</v>
      </c>
    </row>
    <row r="214" spans="2:95">
      <c r="B214" t="s">
        <v>428</v>
      </c>
      <c r="C214" t="e">
        <v>#VALUE!</v>
      </c>
      <c r="D214" t="s">
        <v>427</v>
      </c>
      <c r="E214">
        <v>160</v>
      </c>
      <c r="F214">
        <v>0</v>
      </c>
      <c r="G214">
        <v>0</v>
      </c>
      <c r="H214" t="e">
        <v>#DIV/0!</v>
      </c>
      <c r="I214" t="s">
        <v>427</v>
      </c>
      <c r="J214">
        <v>0</v>
      </c>
      <c r="K214">
        <v>0</v>
      </c>
      <c r="L214" t="e">
        <v>#DIV/0!</v>
      </c>
      <c r="M214">
        <v>0</v>
      </c>
      <c r="N214">
        <v>0</v>
      </c>
      <c r="O214">
        <v>0</v>
      </c>
      <c r="P214">
        <v>0</v>
      </c>
      <c r="Q214" t="e">
        <v>#DIV/0!</v>
      </c>
      <c r="V214" t="e">
        <v>#N/A</v>
      </c>
      <c r="W214" t="e">
        <v>#N/A</v>
      </c>
      <c r="Z214" t="e">
        <v>#N/A</v>
      </c>
      <c r="AA214" t="e">
        <v>#N/A</v>
      </c>
      <c r="AD214" t="e">
        <v>#N/A</v>
      </c>
      <c r="AE214" t="e">
        <v>#N/A</v>
      </c>
      <c r="AH214" t="e">
        <v>#N/A</v>
      </c>
      <c r="AI214" t="e">
        <v>#N/A</v>
      </c>
      <c r="AL214" t="e">
        <v>#N/A</v>
      </c>
      <c r="AM214" t="e">
        <v>#N/A</v>
      </c>
      <c r="AP214" t="e">
        <v>#N/A</v>
      </c>
      <c r="AQ214" t="e">
        <v>#N/A</v>
      </c>
      <c r="AT214" t="e">
        <v>#N/A</v>
      </c>
      <c r="AU214" t="e">
        <v>#N/A</v>
      </c>
      <c r="AX214" t="e">
        <v>#N/A</v>
      </c>
      <c r="AY214" t="e">
        <v>#N/A</v>
      </c>
      <c r="BB214" t="e">
        <v>#N/A</v>
      </c>
      <c r="BC214" t="e">
        <v>#N/A</v>
      </c>
      <c r="BF214" t="e">
        <v>#N/A</v>
      </c>
      <c r="BG214" t="e">
        <v>#N/A</v>
      </c>
      <c r="BJ214" t="e">
        <v>#N/A</v>
      </c>
      <c r="BK214" t="e">
        <v>#N/A</v>
      </c>
      <c r="BN214" t="e">
        <v>#N/A</v>
      </c>
      <c r="BO214" t="e">
        <v>#N/A</v>
      </c>
      <c r="BR214" t="e">
        <v>#N/A</v>
      </c>
      <c r="BS214" t="e">
        <v>#N/A</v>
      </c>
      <c r="BV214" t="e">
        <v>#N/A</v>
      </c>
      <c r="BW214" t="e">
        <v>#N/A</v>
      </c>
      <c r="BZ214">
        <v>45902</v>
      </c>
      <c r="CA214">
        <v>1</v>
      </c>
      <c r="CB214" t="e">
        <v>#DIV/0!</v>
      </c>
      <c r="CD214" t="e">
        <v>#DIV/0!</v>
      </c>
      <c r="CE214" t="e">
        <v>#DIV/0!</v>
      </c>
      <c r="CH214" t="e">
        <v>#N/A</v>
      </c>
      <c r="CI214" t="e">
        <v>#N/A</v>
      </c>
      <c r="CL214" t="e">
        <v>#N/A</v>
      </c>
      <c r="CM214" t="e">
        <v>#N/A</v>
      </c>
      <c r="CP214" t="e">
        <v>#N/A</v>
      </c>
      <c r="CQ214" t="e">
        <v>#N/A</v>
      </c>
    </row>
    <row r="215" spans="2:95">
      <c r="B215" t="s">
        <v>428</v>
      </c>
      <c r="C215" t="e">
        <v>#VALUE!</v>
      </c>
      <c r="D215" t="s">
        <v>427</v>
      </c>
      <c r="E215">
        <v>160</v>
      </c>
      <c r="F215">
        <v>0</v>
      </c>
      <c r="G215">
        <v>0</v>
      </c>
      <c r="H215" t="e">
        <v>#DIV/0!</v>
      </c>
      <c r="I215" t="s">
        <v>427</v>
      </c>
      <c r="J215">
        <v>0</v>
      </c>
      <c r="K215">
        <v>0</v>
      </c>
      <c r="L215" t="e">
        <v>#DIV/0!</v>
      </c>
      <c r="M215">
        <v>0</v>
      </c>
      <c r="N215">
        <v>0</v>
      </c>
      <c r="O215">
        <v>0</v>
      </c>
      <c r="P215">
        <v>0</v>
      </c>
      <c r="Q215" t="e">
        <v>#DIV/0!</v>
      </c>
      <c r="V215" t="e">
        <v>#N/A</v>
      </c>
      <c r="W215" t="e">
        <v>#N/A</v>
      </c>
      <c r="Z215" t="e">
        <v>#N/A</v>
      </c>
      <c r="AA215" t="e">
        <v>#N/A</v>
      </c>
      <c r="AD215" t="e">
        <v>#N/A</v>
      </c>
      <c r="AE215" t="e">
        <v>#N/A</v>
      </c>
      <c r="AH215" t="e">
        <v>#N/A</v>
      </c>
      <c r="AI215" t="e">
        <v>#N/A</v>
      </c>
      <c r="AL215" t="e">
        <v>#N/A</v>
      </c>
      <c r="AM215" t="e">
        <v>#N/A</v>
      </c>
      <c r="AP215" t="e">
        <v>#N/A</v>
      </c>
      <c r="AQ215" t="e">
        <v>#N/A</v>
      </c>
      <c r="AT215" t="e">
        <v>#N/A</v>
      </c>
      <c r="AU215" t="e">
        <v>#N/A</v>
      </c>
      <c r="AX215" t="e">
        <v>#N/A</v>
      </c>
      <c r="AY215" t="e">
        <v>#N/A</v>
      </c>
      <c r="BB215" t="e">
        <v>#N/A</v>
      </c>
      <c r="BC215" t="e">
        <v>#N/A</v>
      </c>
      <c r="BF215" t="e">
        <v>#N/A</v>
      </c>
      <c r="BG215" t="e">
        <v>#N/A</v>
      </c>
      <c r="BJ215" t="e">
        <v>#N/A</v>
      </c>
      <c r="BK215" t="e">
        <v>#N/A</v>
      </c>
      <c r="BN215" t="e">
        <v>#N/A</v>
      </c>
      <c r="BO215" t="e">
        <v>#N/A</v>
      </c>
      <c r="BR215" t="e">
        <v>#N/A</v>
      </c>
      <c r="BS215" t="e">
        <v>#N/A</v>
      </c>
      <c r="BV215" t="e">
        <v>#N/A</v>
      </c>
      <c r="BW215" t="e">
        <v>#N/A</v>
      </c>
      <c r="BZ215">
        <v>45903</v>
      </c>
      <c r="CA215">
        <v>1</v>
      </c>
      <c r="CB215" t="e">
        <v>#DIV/0!</v>
      </c>
      <c r="CD215" t="e">
        <v>#DIV/0!</v>
      </c>
      <c r="CE215" t="e">
        <v>#DIV/0!</v>
      </c>
      <c r="CH215" t="e">
        <v>#N/A</v>
      </c>
      <c r="CI215" t="e">
        <v>#N/A</v>
      </c>
      <c r="CL215" t="e">
        <v>#N/A</v>
      </c>
      <c r="CM215" t="e">
        <v>#N/A</v>
      </c>
      <c r="CP215" t="e">
        <v>#N/A</v>
      </c>
      <c r="CQ215" t="e">
        <v>#N/A</v>
      </c>
    </row>
    <row r="216" spans="2:95">
      <c r="B216" t="s">
        <v>428</v>
      </c>
      <c r="E216">
        <v>160</v>
      </c>
      <c r="F216">
        <v>0</v>
      </c>
      <c r="K216">
        <v>0</v>
      </c>
      <c r="L216" t="e">
        <v>#DIV/0!</v>
      </c>
      <c r="M216">
        <v>0</v>
      </c>
      <c r="N216">
        <v>0</v>
      </c>
      <c r="O216">
        <v>0</v>
      </c>
      <c r="P216">
        <v>0</v>
      </c>
      <c r="Q216" t="e">
        <v>#DIV/0!</v>
      </c>
      <c r="V216" t="e">
        <v>#N/A</v>
      </c>
      <c r="W216" t="e">
        <v>#N/A</v>
      </c>
      <c r="Z216" t="e">
        <v>#N/A</v>
      </c>
      <c r="AA216" t="e">
        <v>#N/A</v>
      </c>
      <c r="AD216" t="e">
        <v>#N/A</v>
      </c>
      <c r="AE216" t="e">
        <v>#N/A</v>
      </c>
      <c r="AH216" t="e">
        <v>#N/A</v>
      </c>
      <c r="AI216" t="e">
        <v>#N/A</v>
      </c>
      <c r="AL216" t="e">
        <v>#N/A</v>
      </c>
      <c r="AM216" t="e">
        <v>#N/A</v>
      </c>
      <c r="AP216" t="e">
        <v>#N/A</v>
      </c>
      <c r="AQ216" t="e">
        <v>#N/A</v>
      </c>
      <c r="AT216" t="e">
        <v>#N/A</v>
      </c>
      <c r="AU216" t="e">
        <v>#N/A</v>
      </c>
      <c r="AX216" t="e">
        <v>#N/A</v>
      </c>
      <c r="AY216" t="e">
        <v>#N/A</v>
      </c>
      <c r="BB216" t="e">
        <v>#N/A</v>
      </c>
      <c r="BC216" t="e">
        <v>#N/A</v>
      </c>
      <c r="BF216" t="e">
        <v>#N/A</v>
      </c>
      <c r="BG216" t="e">
        <v>#N/A</v>
      </c>
      <c r="BJ216" t="e">
        <v>#N/A</v>
      </c>
      <c r="BK216" t="e">
        <v>#N/A</v>
      </c>
      <c r="BN216" t="e">
        <v>#N/A</v>
      </c>
      <c r="BO216" t="e">
        <v>#N/A</v>
      </c>
      <c r="BR216" t="e">
        <v>#N/A</v>
      </c>
      <c r="BS216" t="e">
        <v>#N/A</v>
      </c>
      <c r="BV216" t="e">
        <v>#N/A</v>
      </c>
      <c r="BW216" t="e">
        <v>#N/A</v>
      </c>
      <c r="BZ216">
        <v>45904</v>
      </c>
      <c r="CA216">
        <v>1</v>
      </c>
      <c r="CB216" t="e">
        <v>#DIV/0!</v>
      </c>
      <c r="CD216" t="e">
        <v>#DIV/0!</v>
      </c>
      <c r="CE216" t="e">
        <v>#DIV/0!</v>
      </c>
      <c r="CH216" t="e">
        <v>#N/A</v>
      </c>
      <c r="CI216" t="e">
        <v>#N/A</v>
      </c>
      <c r="CL216" t="e">
        <v>#N/A</v>
      </c>
      <c r="CM216" t="e">
        <v>#N/A</v>
      </c>
      <c r="CP216" t="e">
        <v>#N/A</v>
      </c>
      <c r="CQ216" t="e">
        <v>#N/A</v>
      </c>
    </row>
    <row r="217" spans="2:95">
      <c r="B217" t="s">
        <v>428</v>
      </c>
      <c r="C217" t="e">
        <v>#VALUE!</v>
      </c>
      <c r="D217" t="s">
        <v>427</v>
      </c>
      <c r="E217">
        <v>160</v>
      </c>
      <c r="F217">
        <v>0</v>
      </c>
      <c r="G217">
        <v>0</v>
      </c>
      <c r="H217" t="e">
        <v>#DIV/0!</v>
      </c>
      <c r="I217" t="s">
        <v>427</v>
      </c>
      <c r="J217">
        <v>0</v>
      </c>
      <c r="K217">
        <v>0</v>
      </c>
      <c r="L217" t="e">
        <v>#DIV/0!</v>
      </c>
      <c r="M217">
        <v>0</v>
      </c>
      <c r="N217">
        <v>0</v>
      </c>
      <c r="O217">
        <v>0</v>
      </c>
      <c r="P217">
        <v>0</v>
      </c>
      <c r="Q217" t="e">
        <v>#DIV/0!</v>
      </c>
      <c r="V217" t="e">
        <v>#N/A</v>
      </c>
      <c r="W217" t="e">
        <v>#N/A</v>
      </c>
      <c r="Z217" t="e">
        <v>#N/A</v>
      </c>
      <c r="AA217" t="e">
        <v>#N/A</v>
      </c>
      <c r="AD217" t="e">
        <v>#N/A</v>
      </c>
      <c r="AE217" t="e">
        <v>#N/A</v>
      </c>
      <c r="AH217" t="e">
        <v>#N/A</v>
      </c>
      <c r="AI217" t="e">
        <v>#N/A</v>
      </c>
      <c r="AL217" t="e">
        <v>#N/A</v>
      </c>
      <c r="AM217" t="e">
        <v>#N/A</v>
      </c>
      <c r="AP217" t="e">
        <v>#N/A</v>
      </c>
      <c r="AQ217" t="e">
        <v>#N/A</v>
      </c>
      <c r="AT217" t="e">
        <v>#N/A</v>
      </c>
      <c r="AU217" t="e">
        <v>#N/A</v>
      </c>
      <c r="AX217" t="e">
        <v>#N/A</v>
      </c>
      <c r="AY217" t="e">
        <v>#N/A</v>
      </c>
      <c r="BB217" t="e">
        <v>#N/A</v>
      </c>
      <c r="BC217" t="e">
        <v>#N/A</v>
      </c>
      <c r="BF217" t="e">
        <v>#N/A</v>
      </c>
      <c r="BG217" t="e">
        <v>#N/A</v>
      </c>
      <c r="BJ217" t="e">
        <v>#N/A</v>
      </c>
      <c r="BK217" t="e">
        <v>#N/A</v>
      </c>
      <c r="BN217" t="e">
        <v>#N/A</v>
      </c>
      <c r="BO217" t="e">
        <v>#N/A</v>
      </c>
      <c r="BR217" t="e">
        <v>#N/A</v>
      </c>
      <c r="BS217" t="e">
        <v>#N/A</v>
      </c>
      <c r="BV217" t="e">
        <v>#N/A</v>
      </c>
      <c r="BW217" t="e">
        <v>#N/A</v>
      </c>
      <c r="BZ217">
        <v>45900</v>
      </c>
      <c r="CA217">
        <v>-4</v>
      </c>
      <c r="CB217" t="e">
        <v>#DIV/0!</v>
      </c>
      <c r="CD217" t="e">
        <v>#DIV/0!</v>
      </c>
      <c r="CE217" t="e">
        <v>#DIV/0!</v>
      </c>
      <c r="CH217" t="e">
        <v>#N/A</v>
      </c>
      <c r="CI217" t="e">
        <v>#N/A</v>
      </c>
      <c r="CL217" t="e">
        <v>#N/A</v>
      </c>
      <c r="CM217" t="e">
        <v>#N/A</v>
      </c>
      <c r="CP217" t="e">
        <v>#N/A</v>
      </c>
      <c r="CQ217" t="e">
        <v>#N/A</v>
      </c>
    </row>
    <row r="218" spans="2:95">
      <c r="B218" t="s">
        <v>428</v>
      </c>
      <c r="C218" t="e">
        <v>#VALUE!</v>
      </c>
      <c r="D218" t="s">
        <v>427</v>
      </c>
      <c r="E218">
        <v>160</v>
      </c>
      <c r="F218">
        <v>0</v>
      </c>
      <c r="G218">
        <v>0</v>
      </c>
      <c r="H218" t="e">
        <v>#DIV/0!</v>
      </c>
      <c r="I218" t="s">
        <v>427</v>
      </c>
      <c r="J218">
        <v>0</v>
      </c>
      <c r="K218">
        <v>0</v>
      </c>
      <c r="L218" t="e">
        <v>#DIV/0!</v>
      </c>
      <c r="M218">
        <v>0</v>
      </c>
      <c r="N218">
        <v>0</v>
      </c>
      <c r="O218">
        <v>0</v>
      </c>
      <c r="P218">
        <v>0</v>
      </c>
      <c r="Q218" t="e">
        <v>#DIV/0!</v>
      </c>
      <c r="V218" t="e">
        <v>#N/A</v>
      </c>
      <c r="W218" t="e">
        <v>#N/A</v>
      </c>
      <c r="Z218" t="e">
        <v>#N/A</v>
      </c>
      <c r="AA218" t="e">
        <v>#N/A</v>
      </c>
      <c r="AD218" t="e">
        <v>#N/A</v>
      </c>
      <c r="AE218" t="e">
        <v>#N/A</v>
      </c>
      <c r="AH218" t="e">
        <v>#N/A</v>
      </c>
      <c r="AI218" t="e">
        <v>#N/A</v>
      </c>
      <c r="AL218" t="e">
        <v>#N/A</v>
      </c>
      <c r="AM218" t="e">
        <v>#N/A</v>
      </c>
      <c r="AP218" t="e">
        <v>#N/A</v>
      </c>
      <c r="AQ218" t="e">
        <v>#N/A</v>
      </c>
      <c r="AT218" t="e">
        <v>#N/A</v>
      </c>
      <c r="AU218" t="e">
        <v>#N/A</v>
      </c>
      <c r="AX218" t="e">
        <v>#N/A</v>
      </c>
      <c r="AY218" t="e">
        <v>#N/A</v>
      </c>
      <c r="BB218" t="e">
        <v>#N/A</v>
      </c>
      <c r="BC218" t="e">
        <v>#N/A</v>
      </c>
      <c r="BF218" t="e">
        <v>#N/A</v>
      </c>
      <c r="BG218" t="e">
        <v>#N/A</v>
      </c>
      <c r="BJ218" t="e">
        <v>#N/A</v>
      </c>
      <c r="BK218" t="e">
        <v>#N/A</v>
      </c>
      <c r="BN218" t="e">
        <v>#N/A</v>
      </c>
      <c r="BO218" t="e">
        <v>#N/A</v>
      </c>
      <c r="BR218" t="e">
        <v>#N/A</v>
      </c>
      <c r="BS218" t="e">
        <v>#N/A</v>
      </c>
      <c r="BV218" t="e">
        <v>#N/A</v>
      </c>
      <c r="BW218" t="e">
        <v>#N/A</v>
      </c>
      <c r="BZ218">
        <v>45901</v>
      </c>
      <c r="CA218">
        <v>1</v>
      </c>
      <c r="CB218" t="e">
        <v>#DIV/0!</v>
      </c>
      <c r="CD218" t="e">
        <v>#DIV/0!</v>
      </c>
      <c r="CE218" t="e">
        <v>#DIV/0!</v>
      </c>
      <c r="CH218" t="e">
        <v>#N/A</v>
      </c>
      <c r="CI218" t="e">
        <v>#N/A</v>
      </c>
      <c r="CL218" t="e">
        <v>#N/A</v>
      </c>
      <c r="CM218" t="e">
        <v>#N/A</v>
      </c>
      <c r="CP218" t="e">
        <v>#N/A</v>
      </c>
      <c r="CQ218" t="e">
        <v>#N/A</v>
      </c>
    </row>
    <row r="219" spans="2:95">
      <c r="B219" t="s">
        <v>428</v>
      </c>
      <c r="E219">
        <v>160</v>
      </c>
      <c r="F219">
        <v>0</v>
      </c>
      <c r="K219">
        <v>0</v>
      </c>
      <c r="L219" t="e">
        <v>#DIV/0!</v>
      </c>
      <c r="M219">
        <v>0</v>
      </c>
      <c r="N219">
        <v>0</v>
      </c>
      <c r="O219">
        <v>0</v>
      </c>
      <c r="P219">
        <v>0</v>
      </c>
      <c r="Q219" t="e">
        <v>#DIV/0!</v>
      </c>
      <c r="V219" t="e">
        <v>#N/A</v>
      </c>
      <c r="W219" t="e">
        <v>#N/A</v>
      </c>
      <c r="Z219" t="e">
        <v>#N/A</v>
      </c>
      <c r="AA219" t="e">
        <v>#N/A</v>
      </c>
      <c r="AD219" t="e">
        <v>#N/A</v>
      </c>
      <c r="AE219" t="e">
        <v>#N/A</v>
      </c>
      <c r="AH219" t="e">
        <v>#N/A</v>
      </c>
      <c r="AI219" t="e">
        <v>#N/A</v>
      </c>
      <c r="AL219" t="e">
        <v>#N/A</v>
      </c>
      <c r="AM219" t="e">
        <v>#N/A</v>
      </c>
      <c r="AP219" t="e">
        <v>#N/A</v>
      </c>
      <c r="AQ219" t="e">
        <v>#N/A</v>
      </c>
      <c r="AT219" t="e">
        <v>#N/A</v>
      </c>
      <c r="AU219" t="e">
        <v>#N/A</v>
      </c>
      <c r="AX219" t="e">
        <v>#N/A</v>
      </c>
      <c r="AY219" t="e">
        <v>#N/A</v>
      </c>
      <c r="BB219" t="e">
        <v>#N/A</v>
      </c>
      <c r="BC219" t="e">
        <v>#N/A</v>
      </c>
      <c r="BF219" t="e">
        <v>#N/A</v>
      </c>
      <c r="BG219" t="e">
        <v>#N/A</v>
      </c>
      <c r="BJ219" t="e">
        <v>#N/A</v>
      </c>
      <c r="BK219" t="e">
        <v>#N/A</v>
      </c>
      <c r="BN219" t="e">
        <v>#N/A</v>
      </c>
      <c r="BO219" t="e">
        <v>#N/A</v>
      </c>
      <c r="BR219" t="e">
        <v>#N/A</v>
      </c>
      <c r="BS219" t="e">
        <v>#N/A</v>
      </c>
      <c r="BV219" t="e">
        <v>#N/A</v>
      </c>
      <c r="BW219" t="e">
        <v>#N/A</v>
      </c>
      <c r="BZ219">
        <v>45904</v>
      </c>
      <c r="CA219">
        <v>3</v>
      </c>
      <c r="CB219" t="e">
        <v>#DIV/0!</v>
      </c>
      <c r="CD219" t="e">
        <v>#DIV/0!</v>
      </c>
      <c r="CE219" t="e">
        <v>#DIV/0!</v>
      </c>
      <c r="CH219" t="e">
        <v>#N/A</v>
      </c>
      <c r="CI219" t="e">
        <v>#N/A</v>
      </c>
      <c r="CL219" t="e">
        <v>#N/A</v>
      </c>
      <c r="CM219" t="e">
        <v>#N/A</v>
      </c>
      <c r="CP219" t="e">
        <v>#N/A</v>
      </c>
      <c r="CQ219" t="e">
        <v>#N/A</v>
      </c>
    </row>
    <row r="220" spans="2:95">
      <c r="B220" t="s">
        <v>428</v>
      </c>
      <c r="C220" t="e">
        <v>#VALUE!</v>
      </c>
      <c r="D220" t="s">
        <v>427</v>
      </c>
      <c r="E220">
        <v>160</v>
      </c>
      <c r="F220">
        <v>0</v>
      </c>
      <c r="G220">
        <v>0</v>
      </c>
      <c r="H220" t="e">
        <v>#DIV/0!</v>
      </c>
      <c r="I220" t="s">
        <v>427</v>
      </c>
      <c r="J220">
        <v>0</v>
      </c>
      <c r="K220">
        <v>0</v>
      </c>
      <c r="L220" t="e">
        <v>#DIV/0!</v>
      </c>
      <c r="M220">
        <v>0</v>
      </c>
      <c r="N220">
        <v>0</v>
      </c>
      <c r="O220">
        <v>0</v>
      </c>
      <c r="P220">
        <v>0</v>
      </c>
      <c r="Q220" t="e">
        <v>#DIV/0!</v>
      </c>
      <c r="V220" t="e">
        <v>#N/A</v>
      </c>
      <c r="W220" t="e">
        <v>#N/A</v>
      </c>
      <c r="Z220" t="e">
        <v>#N/A</v>
      </c>
      <c r="AA220" t="e">
        <v>#N/A</v>
      </c>
      <c r="AD220" t="e">
        <v>#N/A</v>
      </c>
      <c r="AE220" t="e">
        <v>#N/A</v>
      </c>
      <c r="AH220" t="e">
        <v>#N/A</v>
      </c>
      <c r="AI220" t="e">
        <v>#N/A</v>
      </c>
      <c r="AL220" t="e">
        <v>#N/A</v>
      </c>
      <c r="AM220" t="e">
        <v>#N/A</v>
      </c>
      <c r="AP220" t="e">
        <v>#N/A</v>
      </c>
      <c r="AQ220" t="e">
        <v>#N/A</v>
      </c>
      <c r="AT220" t="e">
        <v>#N/A</v>
      </c>
      <c r="AU220" t="e">
        <v>#N/A</v>
      </c>
      <c r="AX220" t="e">
        <v>#N/A</v>
      </c>
      <c r="AY220" t="e">
        <v>#N/A</v>
      </c>
      <c r="BB220" t="e">
        <v>#N/A</v>
      </c>
      <c r="BC220" t="e">
        <v>#N/A</v>
      </c>
      <c r="BF220" t="e">
        <v>#N/A</v>
      </c>
      <c r="BG220" t="e">
        <v>#N/A</v>
      </c>
      <c r="BJ220" t="e">
        <v>#N/A</v>
      </c>
      <c r="BK220" t="e">
        <v>#N/A</v>
      </c>
      <c r="BN220" t="e">
        <v>#N/A</v>
      </c>
      <c r="BO220" t="e">
        <v>#N/A</v>
      </c>
      <c r="BR220" t="e">
        <v>#N/A</v>
      </c>
      <c r="BS220" t="e">
        <v>#N/A</v>
      </c>
      <c r="BV220" t="e">
        <v>#N/A</v>
      </c>
      <c r="BW220" t="e">
        <v>#N/A</v>
      </c>
      <c r="BZ220">
        <v>45900</v>
      </c>
      <c r="CA220">
        <v>-2</v>
      </c>
      <c r="CB220" t="e">
        <v>#DIV/0!</v>
      </c>
      <c r="CD220" t="e">
        <v>#DIV/0!</v>
      </c>
      <c r="CE220" t="e">
        <v>#DIV/0!</v>
      </c>
      <c r="CH220" t="e">
        <v>#N/A</v>
      </c>
      <c r="CI220" t="e">
        <v>#N/A</v>
      </c>
      <c r="CL220" t="e">
        <v>#N/A</v>
      </c>
      <c r="CM220" t="e">
        <v>#N/A</v>
      </c>
      <c r="CP220" t="e">
        <v>#N/A</v>
      </c>
      <c r="CQ220" t="e">
        <v>#N/A</v>
      </c>
    </row>
    <row r="221" spans="2:95">
      <c r="B221" t="s">
        <v>428</v>
      </c>
      <c r="C221" t="e">
        <v>#VALUE!</v>
      </c>
      <c r="D221" t="s">
        <v>427</v>
      </c>
      <c r="E221">
        <v>160</v>
      </c>
      <c r="F221">
        <v>0</v>
      </c>
      <c r="G221">
        <v>0</v>
      </c>
      <c r="H221" t="e">
        <v>#DIV/0!</v>
      </c>
      <c r="I221" t="s">
        <v>427</v>
      </c>
      <c r="J221">
        <v>0</v>
      </c>
      <c r="K221">
        <v>0</v>
      </c>
      <c r="L221" t="e">
        <v>#DIV/0!</v>
      </c>
      <c r="M221">
        <v>0</v>
      </c>
      <c r="N221">
        <v>0</v>
      </c>
      <c r="O221">
        <v>0</v>
      </c>
      <c r="P221">
        <v>0</v>
      </c>
      <c r="Q221" t="e">
        <v>#DIV/0!</v>
      </c>
      <c r="V221" t="e">
        <v>#N/A</v>
      </c>
      <c r="W221" t="e">
        <v>#N/A</v>
      </c>
      <c r="Z221" t="e">
        <v>#N/A</v>
      </c>
      <c r="AA221" t="e">
        <v>#N/A</v>
      </c>
      <c r="AD221" t="e">
        <v>#N/A</v>
      </c>
      <c r="AE221" t="e">
        <v>#N/A</v>
      </c>
      <c r="AH221" t="e">
        <v>#N/A</v>
      </c>
      <c r="AI221" t="e">
        <v>#N/A</v>
      </c>
      <c r="AL221" t="e">
        <v>#N/A</v>
      </c>
      <c r="AM221" t="e">
        <v>#N/A</v>
      </c>
      <c r="AP221" t="e">
        <v>#N/A</v>
      </c>
      <c r="AQ221" t="e">
        <v>#N/A</v>
      </c>
      <c r="AT221" t="e">
        <v>#N/A</v>
      </c>
      <c r="AU221" t="e">
        <v>#N/A</v>
      </c>
      <c r="AX221" t="e">
        <v>#N/A</v>
      </c>
      <c r="AY221" t="e">
        <v>#N/A</v>
      </c>
      <c r="BB221" t="e">
        <v>#N/A</v>
      </c>
      <c r="BC221" t="e">
        <v>#N/A</v>
      </c>
      <c r="BF221" t="e">
        <v>#N/A</v>
      </c>
      <c r="BG221" t="e">
        <v>#N/A</v>
      </c>
      <c r="BJ221" t="e">
        <v>#N/A</v>
      </c>
      <c r="BK221" t="e">
        <v>#N/A</v>
      </c>
      <c r="BN221" t="e">
        <v>#N/A</v>
      </c>
      <c r="BO221" t="e">
        <v>#N/A</v>
      </c>
      <c r="BR221" t="e">
        <v>#N/A</v>
      </c>
      <c r="BS221" t="e">
        <v>#N/A</v>
      </c>
      <c r="BV221" t="e">
        <v>#N/A</v>
      </c>
      <c r="BW221" t="e">
        <v>#N/A</v>
      </c>
      <c r="BZ221">
        <v>45901</v>
      </c>
      <c r="CA221">
        <v>1</v>
      </c>
      <c r="CB221" t="e">
        <v>#DIV/0!</v>
      </c>
      <c r="CD221" t="e">
        <v>#DIV/0!</v>
      </c>
      <c r="CE221" t="e">
        <v>#DIV/0!</v>
      </c>
      <c r="CH221" t="e">
        <v>#N/A</v>
      </c>
      <c r="CI221" t="e">
        <v>#N/A</v>
      </c>
      <c r="CL221" t="e">
        <v>#N/A</v>
      </c>
      <c r="CM221" t="e">
        <v>#N/A</v>
      </c>
      <c r="CP221" t="e">
        <v>#N/A</v>
      </c>
      <c r="CQ221" t="e">
        <v>#N/A</v>
      </c>
    </row>
    <row r="222" spans="2:95">
      <c r="B222" t="s">
        <v>428</v>
      </c>
      <c r="E222">
        <v>160</v>
      </c>
      <c r="F222">
        <v>0</v>
      </c>
      <c r="K222">
        <v>0</v>
      </c>
      <c r="L222" t="e">
        <v>#DIV/0!</v>
      </c>
      <c r="M222">
        <v>0</v>
      </c>
      <c r="N222">
        <v>0</v>
      </c>
      <c r="O222">
        <v>0</v>
      </c>
      <c r="P222">
        <v>0</v>
      </c>
      <c r="Q222" t="e">
        <v>#DIV/0!</v>
      </c>
      <c r="V222" t="e">
        <v>#N/A</v>
      </c>
      <c r="W222" t="e">
        <v>#N/A</v>
      </c>
      <c r="Z222" t="e">
        <v>#N/A</v>
      </c>
      <c r="AA222" t="e">
        <v>#N/A</v>
      </c>
      <c r="AD222" t="e">
        <v>#N/A</v>
      </c>
      <c r="AE222" t="e">
        <v>#N/A</v>
      </c>
      <c r="AH222" t="e">
        <v>#N/A</v>
      </c>
      <c r="AI222" t="e">
        <v>#N/A</v>
      </c>
      <c r="AL222" t="e">
        <v>#N/A</v>
      </c>
      <c r="AM222" t="e">
        <v>#N/A</v>
      </c>
      <c r="AP222" t="e">
        <v>#N/A</v>
      </c>
      <c r="AQ222" t="e">
        <v>#N/A</v>
      </c>
      <c r="AT222" t="e">
        <v>#N/A</v>
      </c>
      <c r="AU222" t="e">
        <v>#N/A</v>
      </c>
      <c r="AX222" t="e">
        <v>#N/A</v>
      </c>
      <c r="AY222" t="e">
        <v>#N/A</v>
      </c>
      <c r="BB222" t="e">
        <v>#N/A</v>
      </c>
      <c r="BC222" t="e">
        <v>#N/A</v>
      </c>
      <c r="BF222" t="e">
        <v>#N/A</v>
      </c>
      <c r="BG222" t="e">
        <v>#N/A</v>
      </c>
      <c r="BJ222" t="e">
        <v>#N/A</v>
      </c>
      <c r="BK222" t="e">
        <v>#N/A</v>
      </c>
      <c r="BN222" t="e">
        <v>#N/A</v>
      </c>
      <c r="BO222" t="e">
        <v>#N/A</v>
      </c>
      <c r="BR222" t="e">
        <v>#N/A</v>
      </c>
      <c r="BS222" t="e">
        <v>#N/A</v>
      </c>
      <c r="BV222" t="e">
        <v>#N/A</v>
      </c>
      <c r="BW222" t="e">
        <v>#N/A</v>
      </c>
      <c r="BZ222">
        <v>45904</v>
      </c>
      <c r="CA222">
        <v>3</v>
      </c>
      <c r="CB222" t="e">
        <v>#DIV/0!</v>
      </c>
      <c r="CD222" t="e">
        <v>#DIV/0!</v>
      </c>
      <c r="CE222" t="e">
        <v>#DIV/0!</v>
      </c>
      <c r="CH222" t="e">
        <v>#N/A</v>
      </c>
      <c r="CI222" t="e">
        <v>#N/A</v>
      </c>
      <c r="CL222" t="e">
        <v>#N/A</v>
      </c>
      <c r="CM222" t="e">
        <v>#N/A</v>
      </c>
      <c r="CP222" t="e">
        <v>#N/A</v>
      </c>
      <c r="CQ222" t="e">
        <v>#N/A</v>
      </c>
    </row>
    <row r="223" spans="2:95">
      <c r="B223" t="s">
        <v>428</v>
      </c>
      <c r="C223" t="e">
        <v>#VALUE!</v>
      </c>
      <c r="D223" t="s">
        <v>427</v>
      </c>
      <c r="E223">
        <v>160</v>
      </c>
      <c r="F223">
        <v>0</v>
      </c>
      <c r="G223">
        <v>0</v>
      </c>
      <c r="H223" t="e">
        <v>#DIV/0!</v>
      </c>
      <c r="I223" t="s">
        <v>427</v>
      </c>
      <c r="J223">
        <v>0</v>
      </c>
      <c r="K223">
        <v>0</v>
      </c>
      <c r="L223" t="e">
        <v>#DIV/0!</v>
      </c>
      <c r="M223">
        <v>0</v>
      </c>
      <c r="N223">
        <v>0</v>
      </c>
      <c r="O223">
        <v>0</v>
      </c>
      <c r="P223">
        <v>0</v>
      </c>
      <c r="Q223" t="e">
        <v>#DIV/0!</v>
      </c>
      <c r="V223" t="e">
        <v>#N/A</v>
      </c>
      <c r="W223" t="e">
        <v>#N/A</v>
      </c>
      <c r="Z223" t="e">
        <v>#N/A</v>
      </c>
      <c r="AA223" t="e">
        <v>#N/A</v>
      </c>
      <c r="AD223" t="e">
        <v>#N/A</v>
      </c>
      <c r="AE223" t="e">
        <v>#N/A</v>
      </c>
      <c r="AH223" t="e">
        <v>#N/A</v>
      </c>
      <c r="AI223" t="e">
        <v>#N/A</v>
      </c>
      <c r="AL223" t="e">
        <v>#N/A</v>
      </c>
      <c r="AM223" t="e">
        <v>#N/A</v>
      </c>
      <c r="AP223" t="e">
        <v>#N/A</v>
      </c>
      <c r="AQ223" t="e">
        <v>#N/A</v>
      </c>
      <c r="AT223" t="e">
        <v>#N/A</v>
      </c>
      <c r="AU223" t="e">
        <v>#N/A</v>
      </c>
      <c r="AX223" t="e">
        <v>#N/A</v>
      </c>
      <c r="AY223" t="e">
        <v>#N/A</v>
      </c>
      <c r="BB223" t="e">
        <v>#N/A</v>
      </c>
      <c r="BC223" t="e">
        <v>#N/A</v>
      </c>
      <c r="BF223" t="e">
        <v>#N/A</v>
      </c>
      <c r="BG223" t="e">
        <v>#N/A</v>
      </c>
      <c r="BJ223" t="e">
        <v>#N/A</v>
      </c>
      <c r="BK223" t="e">
        <v>#N/A</v>
      </c>
      <c r="BN223" t="e">
        <v>#N/A</v>
      </c>
      <c r="BO223" t="e">
        <v>#N/A</v>
      </c>
      <c r="BR223" t="e">
        <v>#N/A</v>
      </c>
      <c r="BS223" t="e">
        <v>#N/A</v>
      </c>
      <c r="BV223" t="e">
        <v>#N/A</v>
      </c>
      <c r="BW223" t="e">
        <v>#N/A</v>
      </c>
      <c r="BZ223">
        <v>45900</v>
      </c>
      <c r="CA223">
        <v>0</v>
      </c>
      <c r="CB223" t="e">
        <v>#DIV/0!</v>
      </c>
      <c r="CD223" t="e">
        <v>#DIV/0!</v>
      </c>
      <c r="CE223" t="e">
        <v>#DIV/0!</v>
      </c>
      <c r="CH223" t="e">
        <v>#N/A</v>
      </c>
      <c r="CI223" t="e">
        <v>#N/A</v>
      </c>
      <c r="CL223" t="e">
        <v>#N/A</v>
      </c>
      <c r="CM223" t="e">
        <v>#N/A</v>
      </c>
      <c r="CP223" t="e">
        <v>#N/A</v>
      </c>
      <c r="CQ223" t="e">
        <v>#N/A</v>
      </c>
    </row>
    <row r="224" spans="2:95">
      <c r="B224" t="s">
        <v>428</v>
      </c>
      <c r="C224" t="e">
        <v>#VALUE!</v>
      </c>
      <c r="D224" t="s">
        <v>427</v>
      </c>
      <c r="E224">
        <v>160</v>
      </c>
      <c r="F224">
        <v>0</v>
      </c>
      <c r="G224">
        <v>0</v>
      </c>
      <c r="H224" t="e">
        <v>#DIV/0!</v>
      </c>
      <c r="I224" t="s">
        <v>427</v>
      </c>
      <c r="J224">
        <v>0</v>
      </c>
      <c r="K224">
        <v>0</v>
      </c>
      <c r="L224" t="e">
        <v>#DIV/0!</v>
      </c>
      <c r="M224">
        <v>0</v>
      </c>
      <c r="N224">
        <v>0</v>
      </c>
      <c r="O224">
        <v>0</v>
      </c>
      <c r="P224">
        <v>0</v>
      </c>
      <c r="Q224" t="e">
        <v>#DIV/0!</v>
      </c>
      <c r="V224" t="e">
        <v>#N/A</v>
      </c>
      <c r="W224" t="e">
        <v>#N/A</v>
      </c>
      <c r="Z224" t="e">
        <v>#N/A</v>
      </c>
      <c r="AA224" t="e">
        <v>#N/A</v>
      </c>
      <c r="AD224" t="e">
        <v>#N/A</v>
      </c>
      <c r="AE224" t="e">
        <v>#N/A</v>
      </c>
      <c r="AH224" t="e">
        <v>#N/A</v>
      </c>
      <c r="AI224" t="e">
        <v>#N/A</v>
      </c>
      <c r="AL224" t="e">
        <v>#N/A</v>
      </c>
      <c r="AM224" t="e">
        <v>#N/A</v>
      </c>
      <c r="AP224" t="e">
        <v>#N/A</v>
      </c>
      <c r="AQ224" t="e">
        <v>#N/A</v>
      </c>
      <c r="AT224" t="e">
        <v>#N/A</v>
      </c>
      <c r="AU224" t="e">
        <v>#N/A</v>
      </c>
      <c r="AX224" t="e">
        <v>#N/A</v>
      </c>
      <c r="AY224" t="e">
        <v>#N/A</v>
      </c>
      <c r="BB224" t="e">
        <v>#N/A</v>
      </c>
      <c r="BC224" t="e">
        <v>#N/A</v>
      </c>
      <c r="BF224" t="e">
        <v>#N/A</v>
      </c>
      <c r="BG224" t="e">
        <v>#N/A</v>
      </c>
      <c r="BJ224" t="e">
        <v>#N/A</v>
      </c>
      <c r="BK224" t="e">
        <v>#N/A</v>
      </c>
      <c r="BN224" t="e">
        <v>#N/A</v>
      </c>
      <c r="BO224" t="e">
        <v>#N/A</v>
      </c>
      <c r="BR224" t="e">
        <v>#N/A</v>
      </c>
      <c r="BS224" t="e">
        <v>#N/A</v>
      </c>
      <c r="BV224" t="e">
        <v>#N/A</v>
      </c>
      <c r="BW224" t="e">
        <v>#N/A</v>
      </c>
      <c r="BZ224">
        <v>45901</v>
      </c>
      <c r="CA224">
        <v>1</v>
      </c>
      <c r="CB224" t="e">
        <v>#DIV/0!</v>
      </c>
      <c r="CD224" t="e">
        <v>#DIV/0!</v>
      </c>
      <c r="CE224" t="e">
        <v>#DIV/0!</v>
      </c>
      <c r="CH224" t="e">
        <v>#N/A</v>
      </c>
      <c r="CI224" t="e">
        <v>#N/A</v>
      </c>
      <c r="CL224" t="e">
        <v>#N/A</v>
      </c>
      <c r="CM224" t="e">
        <v>#N/A</v>
      </c>
      <c r="CP224" t="e">
        <v>#N/A</v>
      </c>
      <c r="CQ224" t="e">
        <v>#N/A</v>
      </c>
    </row>
    <row r="225" spans="2:95">
      <c r="B225" t="s">
        <v>428</v>
      </c>
      <c r="E225">
        <v>160</v>
      </c>
      <c r="F225">
        <v>0</v>
      </c>
      <c r="K225">
        <v>0</v>
      </c>
      <c r="L225" t="e">
        <v>#DIV/0!</v>
      </c>
      <c r="M225">
        <v>0</v>
      </c>
      <c r="N225">
        <v>0</v>
      </c>
      <c r="O225">
        <v>0</v>
      </c>
      <c r="P225">
        <v>0</v>
      </c>
      <c r="Q225" t="e">
        <v>#DIV/0!</v>
      </c>
      <c r="V225" t="e">
        <v>#N/A</v>
      </c>
      <c r="W225" t="e">
        <v>#N/A</v>
      </c>
      <c r="Z225" t="e">
        <v>#N/A</v>
      </c>
      <c r="AA225" t="e">
        <v>#N/A</v>
      </c>
      <c r="AD225" t="e">
        <v>#N/A</v>
      </c>
      <c r="AE225" t="e">
        <v>#N/A</v>
      </c>
      <c r="AH225" t="e">
        <v>#N/A</v>
      </c>
      <c r="AI225" t="e">
        <v>#N/A</v>
      </c>
      <c r="AL225" t="e">
        <v>#N/A</v>
      </c>
      <c r="AM225" t="e">
        <v>#N/A</v>
      </c>
      <c r="AP225" t="e">
        <v>#N/A</v>
      </c>
      <c r="AQ225" t="e">
        <v>#N/A</v>
      </c>
      <c r="AT225" t="e">
        <v>#N/A</v>
      </c>
      <c r="AU225" t="e">
        <v>#N/A</v>
      </c>
      <c r="AX225" t="e">
        <v>#N/A</v>
      </c>
      <c r="AY225" t="e">
        <v>#N/A</v>
      </c>
      <c r="BB225" t="e">
        <v>#N/A</v>
      </c>
      <c r="BC225" t="e">
        <v>#N/A</v>
      </c>
      <c r="BF225" t="e">
        <v>#N/A</v>
      </c>
      <c r="BG225" t="e">
        <v>#N/A</v>
      </c>
      <c r="BJ225" t="e">
        <v>#N/A</v>
      </c>
      <c r="BK225" t="e">
        <v>#N/A</v>
      </c>
      <c r="BN225" t="e">
        <v>#N/A</v>
      </c>
      <c r="BO225" t="e">
        <v>#N/A</v>
      </c>
      <c r="BR225" t="e">
        <v>#N/A</v>
      </c>
      <c r="BS225" t="e">
        <v>#N/A</v>
      </c>
      <c r="BV225" t="e">
        <v>#N/A</v>
      </c>
      <c r="BW225" t="e">
        <v>#N/A</v>
      </c>
      <c r="BZ225">
        <v>45904</v>
      </c>
      <c r="CA225">
        <v>3</v>
      </c>
      <c r="CB225" t="e">
        <v>#DIV/0!</v>
      </c>
      <c r="CD225" t="e">
        <v>#DIV/0!</v>
      </c>
      <c r="CE225" t="e">
        <v>#DIV/0!</v>
      </c>
      <c r="CH225" t="e">
        <v>#N/A</v>
      </c>
      <c r="CI225" t="e">
        <v>#N/A</v>
      </c>
      <c r="CL225" t="e">
        <v>#N/A</v>
      </c>
      <c r="CM225" t="e">
        <v>#N/A</v>
      </c>
      <c r="CP225" t="e">
        <v>#N/A</v>
      </c>
      <c r="CQ225" t="e">
        <v>#N/A</v>
      </c>
    </row>
    <row r="226" spans="2:95">
      <c r="B226" t="s">
        <v>428</v>
      </c>
      <c r="C226" t="e">
        <v>#VALUE!</v>
      </c>
      <c r="D226" t="s">
        <v>427</v>
      </c>
      <c r="E226">
        <v>160</v>
      </c>
      <c r="F226">
        <v>0</v>
      </c>
      <c r="G226">
        <v>0</v>
      </c>
      <c r="H226" t="e">
        <v>#DIV/0!</v>
      </c>
      <c r="I226" t="s">
        <v>427</v>
      </c>
      <c r="J226">
        <v>0</v>
      </c>
      <c r="K226">
        <v>0</v>
      </c>
      <c r="L226" t="e">
        <v>#DIV/0!</v>
      </c>
      <c r="M226">
        <v>0</v>
      </c>
      <c r="N226">
        <v>0</v>
      </c>
      <c r="O226">
        <v>0</v>
      </c>
      <c r="P226">
        <v>0</v>
      </c>
      <c r="Q226" t="e">
        <v>#DIV/0!</v>
      </c>
      <c r="V226" t="e">
        <v>#N/A</v>
      </c>
      <c r="W226" t="e">
        <v>#N/A</v>
      </c>
      <c r="Z226" t="e">
        <v>#N/A</v>
      </c>
      <c r="AA226" t="e">
        <v>#N/A</v>
      </c>
      <c r="AD226" t="e">
        <v>#N/A</v>
      </c>
      <c r="AE226" t="e">
        <v>#N/A</v>
      </c>
      <c r="AH226" t="e">
        <v>#N/A</v>
      </c>
      <c r="AI226" t="e">
        <v>#N/A</v>
      </c>
      <c r="AL226" t="e">
        <v>#N/A</v>
      </c>
      <c r="AM226" t="e">
        <v>#N/A</v>
      </c>
      <c r="AP226" t="e">
        <v>#N/A</v>
      </c>
      <c r="AQ226" t="e">
        <v>#N/A</v>
      </c>
      <c r="AT226" t="e">
        <v>#N/A</v>
      </c>
      <c r="AU226" t="e">
        <v>#N/A</v>
      </c>
      <c r="AX226" t="e">
        <v>#N/A</v>
      </c>
      <c r="AY226" t="e">
        <v>#N/A</v>
      </c>
      <c r="BB226" t="e">
        <v>#N/A</v>
      </c>
      <c r="BC226" t="e">
        <v>#N/A</v>
      </c>
      <c r="BF226" t="e">
        <v>#N/A</v>
      </c>
      <c r="BG226" t="e">
        <v>#N/A</v>
      </c>
      <c r="BJ226" t="e">
        <v>#N/A</v>
      </c>
      <c r="BK226" t="e">
        <v>#N/A</v>
      </c>
      <c r="BN226" t="e">
        <v>#N/A</v>
      </c>
      <c r="BO226" t="e">
        <v>#N/A</v>
      </c>
      <c r="BR226" t="e">
        <v>#N/A</v>
      </c>
      <c r="BS226" t="e">
        <v>#N/A</v>
      </c>
      <c r="BV226" t="e">
        <v>#N/A</v>
      </c>
      <c r="BW226" t="e">
        <v>#N/A</v>
      </c>
      <c r="BZ226">
        <v>45900</v>
      </c>
      <c r="CA226">
        <v>0</v>
      </c>
      <c r="CB226" t="e">
        <v>#DIV/0!</v>
      </c>
      <c r="CD226" t="e">
        <v>#DIV/0!</v>
      </c>
      <c r="CE226" t="e">
        <v>#DIV/0!</v>
      </c>
      <c r="CH226" t="e">
        <v>#N/A</v>
      </c>
      <c r="CI226" t="e">
        <v>#N/A</v>
      </c>
      <c r="CL226" t="e">
        <v>#N/A</v>
      </c>
      <c r="CM226" t="e">
        <v>#N/A</v>
      </c>
      <c r="CP226" t="e">
        <v>#N/A</v>
      </c>
      <c r="CQ226" t="e">
        <v>#N/A</v>
      </c>
    </row>
    <row r="227" spans="2:95">
      <c r="B227" t="s">
        <v>428</v>
      </c>
      <c r="C227" t="e">
        <v>#VALUE!</v>
      </c>
      <c r="D227" t="s">
        <v>427</v>
      </c>
      <c r="E227">
        <v>160</v>
      </c>
      <c r="F227">
        <v>0</v>
      </c>
      <c r="G227">
        <v>0</v>
      </c>
      <c r="H227" t="e">
        <v>#DIV/0!</v>
      </c>
      <c r="I227" t="s">
        <v>427</v>
      </c>
      <c r="J227">
        <v>0</v>
      </c>
      <c r="K227">
        <v>0</v>
      </c>
      <c r="L227" t="e">
        <v>#DIV/0!</v>
      </c>
      <c r="M227">
        <v>0</v>
      </c>
      <c r="N227">
        <v>0</v>
      </c>
      <c r="O227">
        <v>0</v>
      </c>
      <c r="P227">
        <v>0</v>
      </c>
      <c r="Q227" t="e">
        <v>#DIV/0!</v>
      </c>
      <c r="V227" t="e">
        <v>#N/A</v>
      </c>
      <c r="W227" t="e">
        <v>#N/A</v>
      </c>
      <c r="Z227" t="e">
        <v>#N/A</v>
      </c>
      <c r="AA227" t="e">
        <v>#N/A</v>
      </c>
      <c r="AD227" t="e">
        <v>#N/A</v>
      </c>
      <c r="AE227" t="e">
        <v>#N/A</v>
      </c>
      <c r="AH227" t="e">
        <v>#N/A</v>
      </c>
      <c r="AI227" t="e">
        <v>#N/A</v>
      </c>
      <c r="AL227" t="e">
        <v>#N/A</v>
      </c>
      <c r="AM227" t="e">
        <v>#N/A</v>
      </c>
      <c r="AP227" t="e">
        <v>#N/A</v>
      </c>
      <c r="AQ227" t="e">
        <v>#N/A</v>
      </c>
      <c r="AT227" t="e">
        <v>#N/A</v>
      </c>
      <c r="AU227" t="e">
        <v>#N/A</v>
      </c>
      <c r="AX227" t="e">
        <v>#N/A</v>
      </c>
      <c r="AY227" t="e">
        <v>#N/A</v>
      </c>
      <c r="BB227" t="e">
        <v>#N/A</v>
      </c>
      <c r="BC227" t="e">
        <v>#N/A</v>
      </c>
      <c r="BF227" t="e">
        <v>#N/A</v>
      </c>
      <c r="BG227" t="e">
        <v>#N/A</v>
      </c>
      <c r="BJ227" t="e">
        <v>#N/A</v>
      </c>
      <c r="BK227" t="e">
        <v>#N/A</v>
      </c>
      <c r="BN227" t="e">
        <v>#N/A</v>
      </c>
      <c r="BO227" t="e">
        <v>#N/A</v>
      </c>
      <c r="BR227" t="e">
        <v>#N/A</v>
      </c>
      <c r="BS227" t="e">
        <v>#N/A</v>
      </c>
      <c r="BV227" t="e">
        <v>#N/A</v>
      </c>
      <c r="BW227" t="e">
        <v>#N/A</v>
      </c>
      <c r="BZ227">
        <v>45901</v>
      </c>
      <c r="CA227">
        <v>1</v>
      </c>
      <c r="CB227" t="e">
        <v>#DIV/0!</v>
      </c>
      <c r="CD227" t="e">
        <v>#DIV/0!</v>
      </c>
      <c r="CE227" t="e">
        <v>#DIV/0!</v>
      </c>
      <c r="CH227" t="e">
        <v>#N/A</v>
      </c>
      <c r="CI227" t="e">
        <v>#N/A</v>
      </c>
      <c r="CL227" t="e">
        <v>#N/A</v>
      </c>
      <c r="CM227" t="e">
        <v>#N/A</v>
      </c>
      <c r="CP227" t="e">
        <v>#N/A</v>
      </c>
      <c r="CQ227" t="e">
        <v>#N/A</v>
      </c>
    </row>
    <row r="228" spans="2:95">
      <c r="B228" t="s">
        <v>428</v>
      </c>
      <c r="C228" t="e">
        <v>#VALUE!</v>
      </c>
      <c r="D228" t="s">
        <v>427</v>
      </c>
      <c r="E228">
        <v>160</v>
      </c>
      <c r="F228">
        <v>0</v>
      </c>
      <c r="G228">
        <v>0</v>
      </c>
      <c r="H228" t="e">
        <v>#DIV/0!</v>
      </c>
      <c r="I228" t="s">
        <v>427</v>
      </c>
      <c r="J228">
        <v>0</v>
      </c>
      <c r="K228">
        <v>0</v>
      </c>
      <c r="L228" t="e">
        <v>#DIV/0!</v>
      </c>
      <c r="M228">
        <v>0</v>
      </c>
      <c r="N228">
        <v>0</v>
      </c>
      <c r="O228">
        <v>0</v>
      </c>
      <c r="P228">
        <v>0</v>
      </c>
      <c r="Q228" t="e">
        <v>#DIV/0!</v>
      </c>
      <c r="V228" t="e">
        <v>#N/A</v>
      </c>
      <c r="W228" t="e">
        <v>#N/A</v>
      </c>
      <c r="Z228" t="e">
        <v>#N/A</v>
      </c>
      <c r="AA228" t="e">
        <v>#N/A</v>
      </c>
      <c r="AD228" t="e">
        <v>#N/A</v>
      </c>
      <c r="AE228" t="e">
        <v>#N/A</v>
      </c>
      <c r="AH228" t="e">
        <v>#N/A</v>
      </c>
      <c r="AI228" t="e">
        <v>#N/A</v>
      </c>
      <c r="AL228" t="e">
        <v>#N/A</v>
      </c>
      <c r="AM228" t="e">
        <v>#N/A</v>
      </c>
      <c r="AP228" t="e">
        <v>#N/A</v>
      </c>
      <c r="AQ228" t="e">
        <v>#N/A</v>
      </c>
      <c r="AT228" t="e">
        <v>#N/A</v>
      </c>
      <c r="AU228" t="e">
        <v>#N/A</v>
      </c>
      <c r="AX228" t="e">
        <v>#N/A</v>
      </c>
      <c r="AY228" t="e">
        <v>#N/A</v>
      </c>
      <c r="BB228" t="e">
        <v>#N/A</v>
      </c>
      <c r="BC228" t="e">
        <v>#N/A</v>
      </c>
      <c r="BF228" t="e">
        <v>#N/A</v>
      </c>
      <c r="BG228" t="e">
        <v>#N/A</v>
      </c>
      <c r="BJ228" t="e">
        <v>#N/A</v>
      </c>
      <c r="BK228" t="e">
        <v>#N/A</v>
      </c>
      <c r="BN228" t="e">
        <v>#N/A</v>
      </c>
      <c r="BO228" t="e">
        <v>#N/A</v>
      </c>
      <c r="BR228" t="e">
        <v>#N/A</v>
      </c>
      <c r="BS228" t="e">
        <v>#N/A</v>
      </c>
      <c r="BV228" t="e">
        <v>#N/A</v>
      </c>
      <c r="BW228" t="e">
        <v>#N/A</v>
      </c>
      <c r="BZ228">
        <v>45902</v>
      </c>
      <c r="CA228">
        <v>1</v>
      </c>
      <c r="CB228" t="e">
        <v>#DIV/0!</v>
      </c>
      <c r="CD228" t="e">
        <v>#DIV/0!</v>
      </c>
      <c r="CE228" t="e">
        <v>#DIV/0!</v>
      </c>
      <c r="CH228" t="e">
        <v>#N/A</v>
      </c>
      <c r="CI228" t="e">
        <v>#N/A</v>
      </c>
      <c r="CL228" t="e">
        <v>#N/A</v>
      </c>
      <c r="CM228" t="e">
        <v>#N/A</v>
      </c>
      <c r="CP228" t="e">
        <v>#N/A</v>
      </c>
      <c r="CQ228" t="e">
        <v>#N/A</v>
      </c>
    </row>
    <row r="229" spans="2:95">
      <c r="B229" t="s">
        <v>428</v>
      </c>
      <c r="C229" t="e">
        <v>#VALUE!</v>
      </c>
      <c r="D229" t="s">
        <v>427</v>
      </c>
      <c r="E229">
        <v>160</v>
      </c>
      <c r="F229">
        <v>0</v>
      </c>
      <c r="G229">
        <v>0</v>
      </c>
      <c r="H229" t="e">
        <v>#DIV/0!</v>
      </c>
      <c r="I229" t="s">
        <v>427</v>
      </c>
      <c r="J229">
        <v>0</v>
      </c>
      <c r="K229">
        <v>0</v>
      </c>
      <c r="L229" t="e">
        <v>#DIV/0!</v>
      </c>
      <c r="M229">
        <v>0</v>
      </c>
      <c r="N229">
        <v>0</v>
      </c>
      <c r="O229">
        <v>0</v>
      </c>
      <c r="P229">
        <v>0</v>
      </c>
      <c r="Q229" t="e">
        <v>#DIV/0!</v>
      </c>
      <c r="V229" t="e">
        <v>#N/A</v>
      </c>
      <c r="W229" t="e">
        <v>#N/A</v>
      </c>
      <c r="Z229" t="e">
        <v>#N/A</v>
      </c>
      <c r="AA229" t="e">
        <v>#N/A</v>
      </c>
      <c r="AD229" t="e">
        <v>#N/A</v>
      </c>
      <c r="AE229" t="e">
        <v>#N/A</v>
      </c>
      <c r="AH229" t="e">
        <v>#N/A</v>
      </c>
      <c r="AI229" t="e">
        <v>#N/A</v>
      </c>
      <c r="AL229" t="e">
        <v>#N/A</v>
      </c>
      <c r="AM229" t="e">
        <v>#N/A</v>
      </c>
      <c r="AP229" t="e">
        <v>#N/A</v>
      </c>
      <c r="AQ229" t="e">
        <v>#N/A</v>
      </c>
      <c r="AT229" t="e">
        <v>#N/A</v>
      </c>
      <c r="AU229" t="e">
        <v>#N/A</v>
      </c>
      <c r="AX229" t="e">
        <v>#N/A</v>
      </c>
      <c r="AY229" t="e">
        <v>#N/A</v>
      </c>
      <c r="BB229" t="e">
        <v>#N/A</v>
      </c>
      <c r="BC229" t="e">
        <v>#N/A</v>
      </c>
      <c r="BF229" t="e">
        <v>#N/A</v>
      </c>
      <c r="BG229" t="e">
        <v>#N/A</v>
      </c>
      <c r="BJ229" t="e">
        <v>#N/A</v>
      </c>
      <c r="BK229" t="e">
        <v>#N/A</v>
      </c>
      <c r="BN229" t="e">
        <v>#N/A</v>
      </c>
      <c r="BO229" t="e">
        <v>#N/A</v>
      </c>
      <c r="BR229" t="e">
        <v>#N/A</v>
      </c>
      <c r="BS229" t="e">
        <v>#N/A</v>
      </c>
      <c r="BV229" t="e">
        <v>#N/A</v>
      </c>
      <c r="BW229" t="e">
        <v>#N/A</v>
      </c>
      <c r="BZ229">
        <v>45903</v>
      </c>
      <c r="CA229">
        <v>1</v>
      </c>
      <c r="CB229" t="e">
        <v>#DIV/0!</v>
      </c>
      <c r="CD229" t="e">
        <v>#DIV/0!</v>
      </c>
      <c r="CE229" t="e">
        <v>#DIV/0!</v>
      </c>
      <c r="CH229" t="e">
        <v>#N/A</v>
      </c>
      <c r="CI229" t="e">
        <v>#N/A</v>
      </c>
      <c r="CL229" t="e">
        <v>#N/A</v>
      </c>
      <c r="CM229" t="e">
        <v>#N/A</v>
      </c>
      <c r="CP229" t="e">
        <v>#N/A</v>
      </c>
      <c r="CQ229" t="e">
        <v>#N/A</v>
      </c>
    </row>
    <row r="230" spans="2:95">
      <c r="B230" t="s">
        <v>428</v>
      </c>
      <c r="E230">
        <v>160</v>
      </c>
      <c r="F230">
        <v>0</v>
      </c>
      <c r="K230">
        <v>0</v>
      </c>
      <c r="L230" t="e">
        <v>#DIV/0!</v>
      </c>
      <c r="M230">
        <v>0</v>
      </c>
      <c r="N230">
        <v>0</v>
      </c>
      <c r="O230">
        <v>0</v>
      </c>
      <c r="P230">
        <v>0</v>
      </c>
      <c r="Q230" t="e">
        <v>#DIV/0!</v>
      </c>
      <c r="V230" t="e">
        <v>#N/A</v>
      </c>
      <c r="W230" t="e">
        <v>#N/A</v>
      </c>
      <c r="Z230" t="e">
        <v>#N/A</v>
      </c>
      <c r="AA230" t="e">
        <v>#N/A</v>
      </c>
      <c r="AD230" t="e">
        <v>#N/A</v>
      </c>
      <c r="AE230" t="e">
        <v>#N/A</v>
      </c>
      <c r="AH230" t="e">
        <v>#N/A</v>
      </c>
      <c r="AI230" t="e">
        <v>#N/A</v>
      </c>
      <c r="AL230" t="e">
        <v>#N/A</v>
      </c>
      <c r="AM230" t="e">
        <v>#N/A</v>
      </c>
      <c r="AP230" t="e">
        <v>#N/A</v>
      </c>
      <c r="AQ230" t="e">
        <v>#N/A</v>
      </c>
      <c r="AT230" t="e">
        <v>#N/A</v>
      </c>
      <c r="AU230" t="e">
        <v>#N/A</v>
      </c>
      <c r="AX230" t="e">
        <v>#N/A</v>
      </c>
      <c r="AY230" t="e">
        <v>#N/A</v>
      </c>
      <c r="BB230" t="e">
        <v>#N/A</v>
      </c>
      <c r="BC230" t="e">
        <v>#N/A</v>
      </c>
      <c r="BF230" t="e">
        <v>#N/A</v>
      </c>
      <c r="BG230" t="e">
        <v>#N/A</v>
      </c>
      <c r="BJ230" t="e">
        <v>#N/A</v>
      </c>
      <c r="BK230" t="e">
        <v>#N/A</v>
      </c>
      <c r="BN230" t="e">
        <v>#N/A</v>
      </c>
      <c r="BO230" t="e">
        <v>#N/A</v>
      </c>
      <c r="BR230" t="e">
        <v>#N/A</v>
      </c>
      <c r="BS230" t="e">
        <v>#N/A</v>
      </c>
      <c r="BV230" t="e">
        <v>#N/A</v>
      </c>
      <c r="BW230" t="e">
        <v>#N/A</v>
      </c>
      <c r="BZ230">
        <v>45904</v>
      </c>
      <c r="CA230">
        <v>1</v>
      </c>
      <c r="CB230" t="e">
        <v>#DIV/0!</v>
      </c>
      <c r="CD230" t="e">
        <v>#DIV/0!</v>
      </c>
      <c r="CE230" t="e">
        <v>#DIV/0!</v>
      </c>
      <c r="CH230" t="e">
        <v>#N/A</v>
      </c>
      <c r="CI230" t="e">
        <v>#N/A</v>
      </c>
      <c r="CL230" t="e">
        <v>#N/A</v>
      </c>
      <c r="CM230" t="e">
        <v>#N/A</v>
      </c>
      <c r="CP230" t="e">
        <v>#N/A</v>
      </c>
      <c r="CQ230" t="e">
        <v>#N/A</v>
      </c>
    </row>
    <row r="231" spans="2:95">
      <c r="B231" t="s">
        <v>428</v>
      </c>
      <c r="C231" t="e">
        <v>#VALUE!</v>
      </c>
      <c r="D231" t="s">
        <v>427</v>
      </c>
      <c r="E231">
        <v>160</v>
      </c>
      <c r="F231">
        <v>0</v>
      </c>
      <c r="G231">
        <v>0</v>
      </c>
      <c r="H231" t="e">
        <v>#DIV/0!</v>
      </c>
      <c r="I231" t="s">
        <v>427</v>
      </c>
      <c r="J231">
        <v>0</v>
      </c>
      <c r="K231">
        <v>0</v>
      </c>
      <c r="L231" t="e">
        <v>#DIV/0!</v>
      </c>
      <c r="M231">
        <v>0</v>
      </c>
      <c r="N231">
        <v>0</v>
      </c>
      <c r="O231">
        <v>0</v>
      </c>
      <c r="P231">
        <v>0</v>
      </c>
      <c r="Q231" t="e">
        <v>#DIV/0!</v>
      </c>
      <c r="V231" t="e">
        <v>#N/A</v>
      </c>
      <c r="W231" t="e">
        <v>#N/A</v>
      </c>
      <c r="Z231" t="e">
        <v>#N/A</v>
      </c>
      <c r="AA231" t="e">
        <v>#N/A</v>
      </c>
      <c r="AD231" t="e">
        <v>#N/A</v>
      </c>
      <c r="AE231" t="e">
        <v>#N/A</v>
      </c>
      <c r="AH231" t="e">
        <v>#N/A</v>
      </c>
      <c r="AI231" t="e">
        <v>#N/A</v>
      </c>
      <c r="AL231" t="e">
        <v>#N/A</v>
      </c>
      <c r="AM231" t="e">
        <v>#N/A</v>
      </c>
      <c r="AP231" t="e">
        <v>#N/A</v>
      </c>
      <c r="AQ231" t="e">
        <v>#N/A</v>
      </c>
      <c r="AT231" t="e">
        <v>#N/A</v>
      </c>
      <c r="AU231" t="e">
        <v>#N/A</v>
      </c>
      <c r="AX231" t="e">
        <v>#N/A</v>
      </c>
      <c r="AY231" t="e">
        <v>#N/A</v>
      </c>
      <c r="BB231" t="e">
        <v>#N/A</v>
      </c>
      <c r="BC231" t="e">
        <v>#N/A</v>
      </c>
      <c r="BF231" t="e">
        <v>#N/A</v>
      </c>
      <c r="BG231" t="e">
        <v>#N/A</v>
      </c>
      <c r="BJ231" t="e">
        <v>#N/A</v>
      </c>
      <c r="BK231" t="e">
        <v>#N/A</v>
      </c>
      <c r="BN231" t="e">
        <v>#N/A</v>
      </c>
      <c r="BO231" t="e">
        <v>#N/A</v>
      </c>
      <c r="BR231" t="e">
        <v>#N/A</v>
      </c>
      <c r="BS231" t="e">
        <v>#N/A</v>
      </c>
      <c r="BV231" t="e">
        <v>#N/A</v>
      </c>
      <c r="BW231" t="e">
        <v>#N/A</v>
      </c>
      <c r="BZ231">
        <v>45900</v>
      </c>
      <c r="CA231">
        <v>-4</v>
      </c>
      <c r="CB231" t="e">
        <v>#DIV/0!</v>
      </c>
      <c r="CD231" t="e">
        <v>#DIV/0!</v>
      </c>
      <c r="CE231" t="e">
        <v>#DIV/0!</v>
      </c>
      <c r="CH231" t="e">
        <v>#N/A</v>
      </c>
      <c r="CI231" t="e">
        <v>#N/A</v>
      </c>
      <c r="CL231" t="e">
        <v>#N/A</v>
      </c>
      <c r="CM231" t="e">
        <v>#N/A</v>
      </c>
      <c r="CP231" t="e">
        <v>#N/A</v>
      </c>
      <c r="CQ231" t="e">
        <v>#N/A</v>
      </c>
    </row>
    <row r="232" spans="2:95">
      <c r="B232" t="s">
        <v>428</v>
      </c>
      <c r="C232" t="e">
        <v>#VALUE!</v>
      </c>
      <c r="D232" t="s">
        <v>427</v>
      </c>
      <c r="E232">
        <v>160</v>
      </c>
      <c r="F232">
        <v>0</v>
      </c>
      <c r="G232">
        <v>0</v>
      </c>
      <c r="H232" t="e">
        <v>#DIV/0!</v>
      </c>
      <c r="I232" t="s">
        <v>427</v>
      </c>
      <c r="J232">
        <v>0</v>
      </c>
      <c r="K232">
        <v>0</v>
      </c>
      <c r="L232" t="e">
        <v>#DIV/0!</v>
      </c>
      <c r="M232">
        <v>0</v>
      </c>
      <c r="N232">
        <v>0</v>
      </c>
      <c r="O232">
        <v>0</v>
      </c>
      <c r="P232">
        <v>0</v>
      </c>
      <c r="Q232" t="e">
        <v>#DIV/0!</v>
      </c>
      <c r="V232" t="e">
        <v>#N/A</v>
      </c>
      <c r="W232" t="e">
        <v>#N/A</v>
      </c>
      <c r="Z232" t="e">
        <v>#N/A</v>
      </c>
      <c r="AA232" t="e">
        <v>#N/A</v>
      </c>
      <c r="AD232" t="e">
        <v>#N/A</v>
      </c>
      <c r="AE232" t="e">
        <v>#N/A</v>
      </c>
      <c r="AH232" t="e">
        <v>#N/A</v>
      </c>
      <c r="AI232" t="e">
        <v>#N/A</v>
      </c>
      <c r="AL232" t="e">
        <v>#N/A</v>
      </c>
      <c r="AM232" t="e">
        <v>#N/A</v>
      </c>
      <c r="AP232" t="e">
        <v>#N/A</v>
      </c>
      <c r="AQ232" t="e">
        <v>#N/A</v>
      </c>
      <c r="AT232" t="e">
        <v>#N/A</v>
      </c>
      <c r="AU232" t="e">
        <v>#N/A</v>
      </c>
      <c r="AX232" t="e">
        <v>#N/A</v>
      </c>
      <c r="AY232" t="e">
        <v>#N/A</v>
      </c>
      <c r="BB232" t="e">
        <v>#N/A</v>
      </c>
      <c r="BC232" t="e">
        <v>#N/A</v>
      </c>
      <c r="BF232" t="e">
        <v>#N/A</v>
      </c>
      <c r="BG232" t="e">
        <v>#N/A</v>
      </c>
      <c r="BJ232" t="e">
        <v>#N/A</v>
      </c>
      <c r="BK232" t="e">
        <v>#N/A</v>
      </c>
      <c r="BN232" t="e">
        <v>#N/A</v>
      </c>
      <c r="BO232" t="e">
        <v>#N/A</v>
      </c>
      <c r="BR232" t="e">
        <v>#N/A</v>
      </c>
      <c r="BS232" t="e">
        <v>#N/A</v>
      </c>
      <c r="BV232" t="e">
        <v>#N/A</v>
      </c>
      <c r="BW232" t="e">
        <v>#N/A</v>
      </c>
      <c r="BZ232">
        <v>45901</v>
      </c>
      <c r="CA232">
        <v>1</v>
      </c>
      <c r="CB232" t="e">
        <v>#DIV/0!</v>
      </c>
      <c r="CD232" t="e">
        <v>#DIV/0!</v>
      </c>
      <c r="CE232" t="e">
        <v>#DIV/0!</v>
      </c>
      <c r="CH232" t="e">
        <v>#N/A</v>
      </c>
      <c r="CI232" t="e">
        <v>#N/A</v>
      </c>
      <c r="CL232" t="e">
        <v>#N/A</v>
      </c>
      <c r="CM232" t="e">
        <v>#N/A</v>
      </c>
      <c r="CP232" t="e">
        <v>#N/A</v>
      </c>
      <c r="CQ232" t="e">
        <v>#N/A</v>
      </c>
    </row>
    <row r="233" spans="2:95">
      <c r="B233" t="s">
        <v>428</v>
      </c>
      <c r="E233">
        <v>160</v>
      </c>
      <c r="F233">
        <v>0</v>
      </c>
      <c r="K233">
        <v>0</v>
      </c>
      <c r="L233" t="e">
        <v>#DIV/0!</v>
      </c>
      <c r="M233">
        <v>0</v>
      </c>
      <c r="N233">
        <v>0</v>
      </c>
      <c r="O233">
        <v>0</v>
      </c>
      <c r="P233">
        <v>0</v>
      </c>
      <c r="Q233" t="e">
        <v>#DIV/0!</v>
      </c>
      <c r="V233" t="e">
        <v>#N/A</v>
      </c>
      <c r="W233" t="e">
        <v>#N/A</v>
      </c>
      <c r="Z233" t="e">
        <v>#N/A</v>
      </c>
      <c r="AA233" t="e">
        <v>#N/A</v>
      </c>
      <c r="AD233" t="e">
        <v>#N/A</v>
      </c>
      <c r="AE233" t="e">
        <v>#N/A</v>
      </c>
      <c r="AH233" t="e">
        <v>#N/A</v>
      </c>
      <c r="AI233" t="e">
        <v>#N/A</v>
      </c>
      <c r="AL233" t="e">
        <v>#N/A</v>
      </c>
      <c r="AM233" t="e">
        <v>#N/A</v>
      </c>
      <c r="AP233" t="e">
        <v>#N/A</v>
      </c>
      <c r="AQ233" t="e">
        <v>#N/A</v>
      </c>
      <c r="AT233" t="e">
        <v>#N/A</v>
      </c>
      <c r="AU233" t="e">
        <v>#N/A</v>
      </c>
      <c r="AX233" t="e">
        <v>#N/A</v>
      </c>
      <c r="AY233" t="e">
        <v>#N/A</v>
      </c>
      <c r="BB233" t="e">
        <v>#N/A</v>
      </c>
      <c r="BC233" t="e">
        <v>#N/A</v>
      </c>
      <c r="BF233" t="e">
        <v>#N/A</v>
      </c>
      <c r="BG233" t="e">
        <v>#N/A</v>
      </c>
      <c r="BJ233" t="e">
        <v>#N/A</v>
      </c>
      <c r="BK233" t="e">
        <v>#N/A</v>
      </c>
      <c r="BN233" t="e">
        <v>#N/A</v>
      </c>
      <c r="BO233" t="e">
        <v>#N/A</v>
      </c>
      <c r="BR233" t="e">
        <v>#N/A</v>
      </c>
      <c r="BS233" t="e">
        <v>#N/A</v>
      </c>
      <c r="BV233" t="e">
        <v>#N/A</v>
      </c>
      <c r="BW233" t="e">
        <v>#N/A</v>
      </c>
      <c r="BZ233">
        <v>45904</v>
      </c>
      <c r="CA233">
        <v>3</v>
      </c>
      <c r="CB233" t="e">
        <v>#DIV/0!</v>
      </c>
      <c r="CD233" t="e">
        <v>#DIV/0!</v>
      </c>
      <c r="CE233" t="e">
        <v>#DIV/0!</v>
      </c>
      <c r="CH233" t="e">
        <v>#N/A</v>
      </c>
      <c r="CI233" t="e">
        <v>#N/A</v>
      </c>
      <c r="CL233" t="e">
        <v>#N/A</v>
      </c>
      <c r="CM233" t="e">
        <v>#N/A</v>
      </c>
      <c r="CP233" t="e">
        <v>#N/A</v>
      </c>
      <c r="CQ233" t="e">
        <v>#N/A</v>
      </c>
    </row>
    <row r="234" spans="2:95">
      <c r="B234" t="s">
        <v>428</v>
      </c>
      <c r="C234" t="e">
        <v>#VALUE!</v>
      </c>
      <c r="D234" t="s">
        <v>427</v>
      </c>
      <c r="E234">
        <v>160</v>
      </c>
      <c r="F234">
        <v>0</v>
      </c>
      <c r="G234">
        <v>0</v>
      </c>
      <c r="H234" t="e">
        <v>#DIV/0!</v>
      </c>
      <c r="I234" t="s">
        <v>427</v>
      </c>
      <c r="J234">
        <v>0</v>
      </c>
      <c r="K234">
        <v>0</v>
      </c>
      <c r="L234" t="e">
        <v>#DIV/0!</v>
      </c>
      <c r="M234">
        <v>0</v>
      </c>
      <c r="N234">
        <v>0</v>
      </c>
      <c r="O234">
        <v>0</v>
      </c>
      <c r="P234">
        <v>0</v>
      </c>
      <c r="Q234" t="e">
        <v>#DIV/0!</v>
      </c>
      <c r="V234" t="e">
        <v>#N/A</v>
      </c>
      <c r="W234" t="e">
        <v>#N/A</v>
      </c>
      <c r="Z234" t="e">
        <v>#N/A</v>
      </c>
      <c r="AA234" t="e">
        <v>#N/A</v>
      </c>
      <c r="AD234" t="e">
        <v>#N/A</v>
      </c>
      <c r="AE234" t="e">
        <v>#N/A</v>
      </c>
      <c r="AH234" t="e">
        <v>#N/A</v>
      </c>
      <c r="AI234" t="e">
        <v>#N/A</v>
      </c>
      <c r="AL234" t="e">
        <v>#N/A</v>
      </c>
      <c r="AM234" t="e">
        <v>#N/A</v>
      </c>
      <c r="AP234" t="e">
        <v>#N/A</v>
      </c>
      <c r="AQ234" t="e">
        <v>#N/A</v>
      </c>
      <c r="AT234" t="e">
        <v>#N/A</v>
      </c>
      <c r="AU234" t="e">
        <v>#N/A</v>
      </c>
      <c r="AX234" t="e">
        <v>#N/A</v>
      </c>
      <c r="AY234" t="e">
        <v>#N/A</v>
      </c>
      <c r="BB234" t="e">
        <v>#N/A</v>
      </c>
      <c r="BC234" t="e">
        <v>#N/A</v>
      </c>
      <c r="BF234" t="e">
        <v>#N/A</v>
      </c>
      <c r="BG234" t="e">
        <v>#N/A</v>
      </c>
      <c r="BJ234" t="e">
        <v>#N/A</v>
      </c>
      <c r="BK234" t="e">
        <v>#N/A</v>
      </c>
      <c r="BN234" t="e">
        <v>#N/A</v>
      </c>
      <c r="BO234" t="e">
        <v>#N/A</v>
      </c>
      <c r="BR234" t="e">
        <v>#N/A</v>
      </c>
      <c r="BS234" t="e">
        <v>#N/A</v>
      </c>
      <c r="BV234" t="e">
        <v>#N/A</v>
      </c>
      <c r="BW234" t="e">
        <v>#N/A</v>
      </c>
      <c r="BZ234">
        <v>45900</v>
      </c>
      <c r="CA234">
        <v>-2</v>
      </c>
      <c r="CB234" t="e">
        <v>#DIV/0!</v>
      </c>
      <c r="CD234" t="e">
        <v>#DIV/0!</v>
      </c>
      <c r="CE234" t="e">
        <v>#DIV/0!</v>
      </c>
      <c r="CH234" t="e">
        <v>#N/A</v>
      </c>
      <c r="CI234" t="e">
        <v>#N/A</v>
      </c>
      <c r="CL234" t="e">
        <v>#N/A</v>
      </c>
      <c r="CM234" t="e">
        <v>#N/A</v>
      </c>
      <c r="CP234" t="e">
        <v>#N/A</v>
      </c>
      <c r="CQ234" t="e">
        <v>#N/A</v>
      </c>
    </row>
    <row r="235" spans="2:95">
      <c r="B235" t="s">
        <v>428</v>
      </c>
      <c r="C235" t="e">
        <v>#VALUE!</v>
      </c>
      <c r="D235" t="s">
        <v>427</v>
      </c>
      <c r="E235">
        <v>160</v>
      </c>
      <c r="F235">
        <v>0</v>
      </c>
      <c r="G235">
        <v>0</v>
      </c>
      <c r="H235" t="e">
        <v>#DIV/0!</v>
      </c>
      <c r="I235" t="s">
        <v>427</v>
      </c>
      <c r="J235">
        <v>0</v>
      </c>
      <c r="K235">
        <v>0</v>
      </c>
      <c r="L235" t="e">
        <v>#DIV/0!</v>
      </c>
      <c r="M235">
        <v>0</v>
      </c>
      <c r="N235">
        <v>0</v>
      </c>
      <c r="O235">
        <v>0</v>
      </c>
      <c r="P235">
        <v>0</v>
      </c>
      <c r="Q235" t="e">
        <v>#DIV/0!</v>
      </c>
      <c r="V235" t="e">
        <v>#N/A</v>
      </c>
      <c r="W235" t="e">
        <v>#N/A</v>
      </c>
      <c r="Z235" t="e">
        <v>#N/A</v>
      </c>
      <c r="AA235" t="e">
        <v>#N/A</v>
      </c>
      <c r="AD235" t="e">
        <v>#N/A</v>
      </c>
      <c r="AE235" t="e">
        <v>#N/A</v>
      </c>
      <c r="AH235" t="e">
        <v>#N/A</v>
      </c>
      <c r="AI235" t="e">
        <v>#N/A</v>
      </c>
      <c r="AL235" t="e">
        <v>#N/A</v>
      </c>
      <c r="AM235" t="e">
        <v>#N/A</v>
      </c>
      <c r="AP235" t="e">
        <v>#N/A</v>
      </c>
      <c r="AQ235" t="e">
        <v>#N/A</v>
      </c>
      <c r="AT235" t="e">
        <v>#N/A</v>
      </c>
      <c r="AU235" t="e">
        <v>#N/A</v>
      </c>
      <c r="AX235" t="e">
        <v>#N/A</v>
      </c>
      <c r="AY235" t="e">
        <v>#N/A</v>
      </c>
      <c r="BB235" t="e">
        <v>#N/A</v>
      </c>
      <c r="BC235" t="e">
        <v>#N/A</v>
      </c>
      <c r="BF235" t="e">
        <v>#N/A</v>
      </c>
      <c r="BG235" t="e">
        <v>#N/A</v>
      </c>
      <c r="BJ235" t="e">
        <v>#N/A</v>
      </c>
      <c r="BK235" t="e">
        <v>#N/A</v>
      </c>
      <c r="BN235" t="e">
        <v>#N/A</v>
      </c>
      <c r="BO235" t="e">
        <v>#N/A</v>
      </c>
      <c r="BR235" t="e">
        <v>#N/A</v>
      </c>
      <c r="BS235" t="e">
        <v>#N/A</v>
      </c>
      <c r="BV235" t="e">
        <v>#N/A</v>
      </c>
      <c r="BW235" t="e">
        <v>#N/A</v>
      </c>
      <c r="BZ235">
        <v>45901</v>
      </c>
      <c r="CA235">
        <v>1</v>
      </c>
      <c r="CB235" t="e">
        <v>#DIV/0!</v>
      </c>
      <c r="CD235" t="e">
        <v>#DIV/0!</v>
      </c>
      <c r="CE235" t="e">
        <v>#DIV/0!</v>
      </c>
      <c r="CH235" t="e">
        <v>#N/A</v>
      </c>
      <c r="CI235" t="e">
        <v>#N/A</v>
      </c>
      <c r="CL235" t="e">
        <v>#N/A</v>
      </c>
      <c r="CM235" t="e">
        <v>#N/A</v>
      </c>
      <c r="CP235" t="e">
        <v>#N/A</v>
      </c>
      <c r="CQ235" t="e">
        <v>#N/A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N975"/>
  <sheetViews>
    <sheetView workbookViewId="0">
      <pane ySplit="1" topLeftCell="A5" activePane="bottomLeft" state="frozen"/>
      <selection pane="bottomLeft" activeCell="B3" sqref="B3"/>
    </sheetView>
  </sheetViews>
  <sheetFormatPr defaultColWidth="12.7109375" defaultRowHeight="15" customHeight="1"/>
  <cols>
    <col min="1" max="1" width="12.7109375" hidden="1"/>
    <col min="2" max="2" width="16.140625" customWidth="1"/>
    <col min="3" max="3" width="12.7109375" customWidth="1"/>
    <col min="4" max="4" width="19.42578125" customWidth="1"/>
    <col min="5" max="5" width="23.7109375" customWidth="1"/>
    <col min="13" max="13" width="12.7109375" customWidth="1"/>
    <col min="20" max="20" width="21.28515625" customWidth="1"/>
    <col min="26" max="26" width="16.85546875" customWidth="1"/>
    <col min="32" max="32" width="14.85546875" customWidth="1"/>
  </cols>
  <sheetData>
    <row r="1" spans="1:40" ht="22.5" customHeight="1">
      <c r="A1" s="48" t="s">
        <v>131</v>
      </c>
      <c r="B1" s="49" t="s">
        <v>132</v>
      </c>
      <c r="C1" s="49" t="s">
        <v>133</v>
      </c>
      <c r="D1" s="49" t="s">
        <v>134</v>
      </c>
      <c r="E1" s="49" t="s">
        <v>135</v>
      </c>
      <c r="F1" s="49" t="s">
        <v>136</v>
      </c>
      <c r="G1" s="49" t="s">
        <v>137</v>
      </c>
      <c r="H1" s="49" t="s">
        <v>138</v>
      </c>
      <c r="I1" s="49" t="s">
        <v>139</v>
      </c>
      <c r="J1" s="49" t="s">
        <v>140</v>
      </c>
      <c r="K1" s="49" t="s">
        <v>141</v>
      </c>
      <c r="L1" s="49" t="s">
        <v>142</v>
      </c>
      <c r="M1" s="49" t="s">
        <v>143</v>
      </c>
      <c r="N1" s="49" t="s">
        <v>144</v>
      </c>
      <c r="O1" s="49" t="s">
        <v>145</v>
      </c>
      <c r="P1" s="49" t="s">
        <v>146</v>
      </c>
      <c r="Q1" s="49" t="s">
        <v>147</v>
      </c>
      <c r="R1" s="49" t="s">
        <v>148</v>
      </c>
      <c r="S1" s="49" t="s">
        <v>149</v>
      </c>
      <c r="T1" s="50" t="s">
        <v>131</v>
      </c>
      <c r="U1" s="51"/>
      <c r="V1" s="52" t="s">
        <v>150</v>
      </c>
      <c r="W1" s="52" t="s">
        <v>151</v>
      </c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</row>
    <row r="2" spans="1:40" ht="22.5" customHeight="1">
      <c r="B2" s="53">
        <v>46024</v>
      </c>
      <c r="C2" s="54" t="s">
        <v>152</v>
      </c>
      <c r="D2" s="55" t="s">
        <v>153</v>
      </c>
      <c r="E2" s="55" t="s">
        <v>154</v>
      </c>
      <c r="F2" s="56"/>
      <c r="G2" s="56"/>
      <c r="H2" s="56"/>
      <c r="I2" s="57">
        <v>0.13</v>
      </c>
      <c r="J2" s="55">
        <v>1469</v>
      </c>
      <c r="K2" s="55">
        <v>11599</v>
      </c>
      <c r="L2" s="58">
        <v>7.9</v>
      </c>
      <c r="M2" s="55"/>
      <c r="N2" s="59"/>
      <c r="O2" s="59"/>
      <c r="P2" s="59"/>
      <c r="Q2" s="59"/>
      <c r="R2" s="59"/>
      <c r="S2" s="59"/>
      <c r="T2" s="55"/>
      <c r="V2" s="60">
        <v>0.8</v>
      </c>
      <c r="W2" s="60">
        <v>0.3</v>
      </c>
      <c r="Y2" s="61"/>
    </row>
    <row r="3" spans="1:40" ht="22.5" customHeight="1">
      <c r="B3" s="53">
        <v>46030</v>
      </c>
      <c r="C3" s="54" t="s">
        <v>155</v>
      </c>
      <c r="D3" s="55" t="s">
        <v>153</v>
      </c>
      <c r="E3" s="55" t="s">
        <v>154</v>
      </c>
      <c r="F3" s="56"/>
      <c r="G3" s="56"/>
      <c r="H3" s="56"/>
      <c r="I3" s="57">
        <v>0.17</v>
      </c>
      <c r="J3" s="55">
        <v>1900</v>
      </c>
      <c r="K3" s="55">
        <v>11427</v>
      </c>
      <c r="L3" s="58">
        <v>7.7</v>
      </c>
      <c r="M3" s="55"/>
      <c r="N3" s="59"/>
      <c r="O3" s="59"/>
      <c r="P3" s="59"/>
      <c r="Q3" s="59"/>
      <c r="R3" s="59"/>
      <c r="S3" s="59"/>
      <c r="T3" s="55"/>
      <c r="V3" s="60">
        <v>0.8</v>
      </c>
      <c r="W3" s="60">
        <v>0.3</v>
      </c>
    </row>
    <row r="4" spans="1:40" ht="22.5" customHeight="1">
      <c r="B4" s="53">
        <v>46036</v>
      </c>
      <c r="C4" s="54" t="s">
        <v>156</v>
      </c>
      <c r="D4" s="55" t="s">
        <v>153</v>
      </c>
      <c r="E4" s="55" t="s">
        <v>154</v>
      </c>
      <c r="F4" s="56"/>
      <c r="G4" s="56"/>
      <c r="H4" s="56"/>
      <c r="I4" s="57">
        <v>0.23</v>
      </c>
      <c r="J4" s="55">
        <v>2681</v>
      </c>
      <c r="K4" s="55">
        <v>11797</v>
      </c>
      <c r="L4" s="58">
        <v>7.7</v>
      </c>
      <c r="M4" s="55"/>
      <c r="N4" s="59"/>
      <c r="O4" s="59"/>
      <c r="P4" s="59"/>
      <c r="Q4" s="59"/>
      <c r="R4" s="59"/>
      <c r="S4" s="59"/>
      <c r="T4" s="55"/>
      <c r="V4" s="60">
        <v>0.8</v>
      </c>
      <c r="W4" s="60">
        <v>0.3</v>
      </c>
      <c r="Y4" s="61"/>
    </row>
    <row r="5" spans="1:40" ht="22.5" customHeight="1">
      <c r="B5" s="53">
        <v>46043</v>
      </c>
      <c r="C5" s="54" t="s">
        <v>157</v>
      </c>
      <c r="D5" s="55" t="s">
        <v>153</v>
      </c>
      <c r="E5" s="55" t="s">
        <v>154</v>
      </c>
      <c r="F5" s="56"/>
      <c r="G5" s="56"/>
      <c r="H5" s="56"/>
      <c r="I5" s="57">
        <v>0.22</v>
      </c>
      <c r="J5" s="55">
        <v>2730</v>
      </c>
      <c r="K5" s="55">
        <v>12294</v>
      </c>
      <c r="L5" s="58">
        <v>7.8</v>
      </c>
      <c r="M5" s="55"/>
      <c r="N5" s="59"/>
      <c r="O5" s="59"/>
      <c r="P5" s="59"/>
      <c r="Q5" s="59"/>
      <c r="R5" s="59"/>
      <c r="S5" s="59"/>
      <c r="T5" s="55"/>
      <c r="V5" s="60">
        <v>0.8</v>
      </c>
      <c r="W5" s="60">
        <v>0.3</v>
      </c>
    </row>
    <row r="6" spans="1:40" ht="22.5" customHeight="1">
      <c r="B6" s="53">
        <v>46057</v>
      </c>
      <c r="C6" s="54" t="s">
        <v>158</v>
      </c>
      <c r="D6" s="55" t="s">
        <v>153</v>
      </c>
      <c r="E6" s="55" t="s">
        <v>154</v>
      </c>
      <c r="F6" s="56"/>
      <c r="G6" s="56"/>
      <c r="H6" s="56"/>
      <c r="I6" s="57">
        <v>0.17</v>
      </c>
      <c r="J6" s="55">
        <v>2050</v>
      </c>
      <c r="K6" s="55">
        <v>11761</v>
      </c>
      <c r="L6" s="58">
        <v>7.8</v>
      </c>
      <c r="M6" s="55"/>
      <c r="N6" s="59"/>
      <c r="O6" s="59"/>
      <c r="P6" s="59"/>
      <c r="Q6" s="59"/>
      <c r="R6" s="59"/>
      <c r="S6" s="59"/>
      <c r="T6" s="55"/>
      <c r="V6" s="60">
        <v>0.8</v>
      </c>
      <c r="W6" s="60">
        <v>0.3</v>
      </c>
      <c r="Y6" s="61"/>
    </row>
    <row r="7" spans="1:40" ht="22.5" customHeight="1">
      <c r="B7" s="53">
        <v>46064</v>
      </c>
      <c r="C7" s="54" t="s">
        <v>159</v>
      </c>
      <c r="D7" s="55" t="s">
        <v>153</v>
      </c>
      <c r="E7" s="55" t="s">
        <v>154</v>
      </c>
      <c r="F7" s="56"/>
      <c r="G7" s="56"/>
      <c r="H7" s="56"/>
      <c r="I7" s="57">
        <v>0.15</v>
      </c>
      <c r="J7" s="55">
        <v>1751</v>
      </c>
      <c r="K7" s="55">
        <v>11924</v>
      </c>
      <c r="L7" s="58">
        <v>7.8</v>
      </c>
      <c r="M7" s="55"/>
      <c r="N7" s="59"/>
      <c r="O7" s="59"/>
      <c r="P7" s="59"/>
      <c r="Q7" s="59"/>
      <c r="R7" s="59"/>
      <c r="S7" s="59"/>
      <c r="T7" s="55"/>
      <c r="V7" s="60">
        <v>0.8</v>
      </c>
      <c r="W7" s="60">
        <v>0.3</v>
      </c>
      <c r="Y7" s="61"/>
    </row>
    <row r="8" spans="1:40" ht="22.5" customHeight="1">
      <c r="B8" s="53">
        <v>46078</v>
      </c>
      <c r="C8" s="54" t="s">
        <v>160</v>
      </c>
      <c r="D8" s="55" t="s">
        <v>153</v>
      </c>
      <c r="E8" s="62" t="s">
        <v>161</v>
      </c>
      <c r="F8" s="56">
        <v>2.0499999999999998</v>
      </c>
      <c r="G8" s="56">
        <v>69.430000000000007</v>
      </c>
      <c r="H8" s="56">
        <v>30.57</v>
      </c>
      <c r="I8" s="57"/>
      <c r="J8" s="55"/>
      <c r="K8" s="55"/>
      <c r="L8" s="58"/>
      <c r="M8" s="55"/>
      <c r="N8" s="59"/>
      <c r="O8" s="59"/>
      <c r="P8" s="59"/>
      <c r="Q8" s="59"/>
      <c r="R8" s="59"/>
      <c r="S8" s="59"/>
      <c r="T8" s="55"/>
      <c r="Y8" s="61"/>
    </row>
    <row r="9" spans="1:40" ht="22.5" customHeight="1">
      <c r="B9" s="53">
        <v>46078</v>
      </c>
      <c r="C9" s="54" t="s">
        <v>162</v>
      </c>
      <c r="D9" s="55" t="s">
        <v>153</v>
      </c>
      <c r="E9" s="63" t="s">
        <v>163</v>
      </c>
      <c r="F9" s="56">
        <v>2.09</v>
      </c>
      <c r="G9" s="56">
        <v>69.7</v>
      </c>
      <c r="H9" s="56">
        <v>30.3</v>
      </c>
      <c r="I9" s="57"/>
      <c r="J9" s="55"/>
      <c r="K9" s="55"/>
      <c r="L9" s="58"/>
      <c r="M9" s="55"/>
      <c r="N9" s="59"/>
      <c r="O9" s="59"/>
      <c r="P9" s="59"/>
      <c r="Q9" s="59"/>
      <c r="R9" s="59"/>
      <c r="S9" s="59"/>
      <c r="T9" s="55"/>
      <c r="Y9" s="61"/>
    </row>
    <row r="10" spans="1:40" ht="22.5" customHeight="1">
      <c r="B10" s="53">
        <v>46078</v>
      </c>
      <c r="C10" s="54" t="s">
        <v>164</v>
      </c>
      <c r="D10" s="55" t="s">
        <v>153</v>
      </c>
      <c r="E10" s="62" t="s">
        <v>165</v>
      </c>
      <c r="F10" s="56">
        <v>2.2799999999999998</v>
      </c>
      <c r="G10" s="56">
        <v>69.95</v>
      </c>
      <c r="H10" s="56">
        <v>30.05</v>
      </c>
      <c r="I10" s="57"/>
      <c r="J10" s="55"/>
      <c r="K10" s="55"/>
      <c r="L10" s="58"/>
      <c r="M10" s="55"/>
      <c r="N10" s="59"/>
      <c r="O10" s="59"/>
      <c r="P10" s="59"/>
      <c r="Q10" s="59"/>
      <c r="R10" s="59"/>
      <c r="S10" s="59"/>
      <c r="T10" s="55"/>
      <c r="Y10" s="61"/>
    </row>
    <row r="11" spans="1:40" ht="22.5" customHeight="1">
      <c r="B11" s="53">
        <v>46078</v>
      </c>
      <c r="C11" s="54" t="s">
        <v>166</v>
      </c>
      <c r="D11" s="55" t="s">
        <v>153</v>
      </c>
      <c r="E11" s="55" t="s">
        <v>154</v>
      </c>
      <c r="F11" s="56">
        <v>2.12</v>
      </c>
      <c r="G11" s="56">
        <v>69.87</v>
      </c>
      <c r="H11" s="56">
        <v>30.13</v>
      </c>
      <c r="I11" s="56">
        <v>0.18</v>
      </c>
      <c r="J11" s="55">
        <v>2149</v>
      </c>
      <c r="K11" s="55">
        <v>12196</v>
      </c>
      <c r="L11" s="58">
        <v>7.9</v>
      </c>
      <c r="M11" s="55"/>
      <c r="N11" s="59">
        <v>25528</v>
      </c>
      <c r="O11" s="59">
        <v>3810</v>
      </c>
      <c r="P11" s="59"/>
      <c r="Q11" s="59"/>
      <c r="R11" s="59"/>
      <c r="S11" s="59"/>
      <c r="T11" s="55"/>
      <c r="V11" s="60">
        <v>0.8</v>
      </c>
      <c r="W11" s="60">
        <v>0.3</v>
      </c>
      <c r="Y11" s="61"/>
    </row>
    <row r="12" spans="1:40" ht="22.5" customHeight="1">
      <c r="B12" s="53">
        <v>46085</v>
      </c>
      <c r="C12" s="54" t="s">
        <v>167</v>
      </c>
      <c r="D12" s="55" t="s">
        <v>153</v>
      </c>
      <c r="E12" s="55" t="s">
        <v>154</v>
      </c>
      <c r="F12" s="56"/>
      <c r="G12" s="56"/>
      <c r="H12" s="56"/>
      <c r="I12" s="56">
        <v>0.19</v>
      </c>
      <c r="J12" s="55">
        <v>2299</v>
      </c>
      <c r="K12" s="55">
        <v>11805</v>
      </c>
      <c r="L12" s="58">
        <v>7.9</v>
      </c>
      <c r="M12" s="55"/>
      <c r="N12" s="59"/>
      <c r="O12" s="59"/>
      <c r="P12" s="59"/>
      <c r="Q12" s="59"/>
      <c r="R12" s="59"/>
      <c r="S12" s="59"/>
      <c r="T12" s="55"/>
      <c r="V12" s="60">
        <v>0.8</v>
      </c>
      <c r="W12" s="60">
        <v>0.3</v>
      </c>
    </row>
    <row r="13" spans="1:40" ht="22.5" customHeight="1">
      <c r="B13" s="53">
        <v>46092</v>
      </c>
      <c r="C13" s="54" t="s">
        <v>168</v>
      </c>
      <c r="D13" s="55" t="s">
        <v>153</v>
      </c>
      <c r="E13" s="55" t="s">
        <v>154</v>
      </c>
      <c r="F13" s="56"/>
      <c r="G13" s="56"/>
      <c r="H13" s="56"/>
      <c r="I13" s="56">
        <v>0.23</v>
      </c>
      <c r="J13" s="55">
        <v>2697</v>
      </c>
      <c r="K13" s="55">
        <v>11652</v>
      </c>
      <c r="L13" s="58">
        <v>7.8</v>
      </c>
      <c r="M13" s="55"/>
      <c r="N13" s="59"/>
      <c r="O13" s="59"/>
      <c r="P13" s="59"/>
      <c r="Q13" s="59"/>
      <c r="R13" s="59"/>
      <c r="S13" s="59"/>
      <c r="T13" s="55"/>
      <c r="V13" s="60">
        <v>0.8</v>
      </c>
      <c r="W13" s="60">
        <v>0.3</v>
      </c>
      <c r="Y13" s="61"/>
    </row>
    <row r="14" spans="1:40" ht="22.5" customHeight="1">
      <c r="B14" s="53">
        <v>46099</v>
      </c>
      <c r="C14" s="54" t="s">
        <v>169</v>
      </c>
      <c r="D14" s="55" t="s">
        <v>153</v>
      </c>
      <c r="E14" s="55" t="s">
        <v>154</v>
      </c>
      <c r="F14" s="56"/>
      <c r="G14" s="56"/>
      <c r="H14" s="56"/>
      <c r="I14" s="56">
        <v>0.2</v>
      </c>
      <c r="J14" s="55">
        <v>2448</v>
      </c>
      <c r="K14" s="55">
        <v>12053</v>
      </c>
      <c r="L14" s="58">
        <v>7.9</v>
      </c>
      <c r="M14" s="55"/>
      <c r="N14" s="59"/>
      <c r="O14" s="59"/>
      <c r="P14" s="59"/>
      <c r="Q14" s="59"/>
      <c r="R14" s="59"/>
      <c r="S14" s="59"/>
      <c r="T14" s="55"/>
      <c r="V14" s="60">
        <v>0.8</v>
      </c>
      <c r="W14" s="60">
        <v>0.3</v>
      </c>
      <c r="Y14" s="61"/>
    </row>
    <row r="15" spans="1:40" ht="22.5" customHeight="1">
      <c r="B15" s="53">
        <v>46106</v>
      </c>
      <c r="C15" s="54" t="s">
        <v>170</v>
      </c>
      <c r="D15" s="55" t="s">
        <v>153</v>
      </c>
      <c r="E15" s="55" t="s">
        <v>154</v>
      </c>
      <c r="F15" s="56"/>
      <c r="G15" s="56"/>
      <c r="H15" s="56"/>
      <c r="I15" s="56">
        <f>J15/K15</f>
        <v>0.18397887323943662</v>
      </c>
      <c r="J15" s="55">
        <v>2299</v>
      </c>
      <c r="K15" s="55">
        <v>12496</v>
      </c>
      <c r="L15" s="58">
        <v>7.8</v>
      </c>
      <c r="M15" s="55"/>
      <c r="N15" s="59"/>
      <c r="O15" s="59"/>
      <c r="P15" s="59"/>
      <c r="Q15" s="59"/>
      <c r="R15" s="59"/>
      <c r="S15" s="59"/>
      <c r="T15" s="55"/>
      <c r="V15" s="60">
        <v>0.8</v>
      </c>
      <c r="W15" s="60">
        <v>0.3</v>
      </c>
      <c r="Y15" s="61"/>
    </row>
    <row r="16" spans="1:40" ht="22.5" customHeight="1">
      <c r="A16" s="1"/>
      <c r="B16" s="53">
        <v>46114</v>
      </c>
      <c r="C16" s="54" t="s">
        <v>171</v>
      </c>
      <c r="D16" s="55" t="s">
        <v>153</v>
      </c>
      <c r="E16" s="55" t="s">
        <v>154</v>
      </c>
      <c r="F16" s="56"/>
      <c r="G16" s="56"/>
      <c r="H16" s="56"/>
      <c r="I16" s="56">
        <v>0.15</v>
      </c>
      <c r="J16" s="55">
        <v>1734</v>
      </c>
      <c r="K16" s="55">
        <v>11545</v>
      </c>
      <c r="L16" s="58">
        <v>7.7</v>
      </c>
      <c r="M16" s="55"/>
      <c r="N16" s="59"/>
      <c r="O16" s="59"/>
      <c r="P16" s="59"/>
      <c r="Q16" s="59"/>
      <c r="R16" s="59"/>
      <c r="S16" s="59"/>
      <c r="T16" s="55"/>
      <c r="U16" s="1"/>
      <c r="V16" s="60">
        <v>0.8</v>
      </c>
      <c r="W16" s="60">
        <v>0.3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pans="2:25" ht="22.5" customHeight="1">
      <c r="B17" s="53">
        <v>46120</v>
      </c>
      <c r="C17" s="54" t="s">
        <v>172</v>
      </c>
      <c r="D17" s="55" t="s">
        <v>153</v>
      </c>
      <c r="E17" s="55" t="s">
        <v>173</v>
      </c>
      <c r="F17" s="56">
        <v>2.37</v>
      </c>
      <c r="G17" s="56">
        <v>69.989999999999995</v>
      </c>
      <c r="H17" s="56">
        <v>30.01</v>
      </c>
      <c r="I17" s="56"/>
      <c r="J17" s="55"/>
      <c r="K17" s="55"/>
      <c r="L17" s="58"/>
      <c r="M17" s="55"/>
      <c r="N17" s="59"/>
      <c r="O17" s="59"/>
      <c r="P17" s="59"/>
      <c r="Q17" s="59"/>
      <c r="R17" s="59"/>
      <c r="S17" s="59"/>
      <c r="T17" s="55"/>
      <c r="Y17" s="61"/>
    </row>
    <row r="18" spans="2:25" ht="22.5" customHeight="1">
      <c r="B18" s="53">
        <v>46120</v>
      </c>
      <c r="C18" s="54" t="s">
        <v>174</v>
      </c>
      <c r="D18" s="55" t="s">
        <v>153</v>
      </c>
      <c r="E18" s="55" t="s">
        <v>163</v>
      </c>
      <c r="F18" s="56">
        <v>2.4700000000000002</v>
      </c>
      <c r="G18" s="56">
        <v>70.430000000000007</v>
      </c>
      <c r="H18" s="56">
        <v>29.57</v>
      </c>
      <c r="I18" s="56"/>
      <c r="J18" s="55"/>
      <c r="K18" s="55"/>
      <c r="L18" s="58"/>
      <c r="M18" s="55"/>
      <c r="N18" s="59"/>
      <c r="O18" s="59"/>
      <c r="P18" s="59"/>
      <c r="Q18" s="59"/>
      <c r="R18" s="59"/>
      <c r="S18" s="59"/>
      <c r="T18" s="55"/>
    </row>
    <row r="19" spans="2:25" ht="22.5" customHeight="1">
      <c r="B19" s="53">
        <v>46120</v>
      </c>
      <c r="C19" s="54" t="s">
        <v>175</v>
      </c>
      <c r="D19" s="55" t="s">
        <v>153</v>
      </c>
      <c r="E19" s="55" t="s">
        <v>165</v>
      </c>
      <c r="F19" s="56">
        <v>2.39</v>
      </c>
      <c r="G19" s="56">
        <v>70.91</v>
      </c>
      <c r="H19" s="56">
        <v>29.09</v>
      </c>
      <c r="I19" s="56"/>
      <c r="J19" s="55"/>
      <c r="K19" s="55"/>
      <c r="L19" s="58"/>
      <c r="M19" s="55"/>
      <c r="N19" s="59"/>
      <c r="O19" s="59"/>
      <c r="P19" s="59"/>
      <c r="Q19" s="59"/>
      <c r="R19" s="59"/>
      <c r="S19" s="59"/>
      <c r="T19" s="55"/>
      <c r="Y19" s="61"/>
    </row>
    <row r="20" spans="2:25" ht="22.5" customHeight="1">
      <c r="B20" s="53">
        <v>46120</v>
      </c>
      <c r="C20" s="54" t="s">
        <v>176</v>
      </c>
      <c r="D20" s="55" t="s">
        <v>153</v>
      </c>
      <c r="E20" s="55" t="s">
        <v>154</v>
      </c>
      <c r="F20" s="56">
        <v>2.4700000000000002</v>
      </c>
      <c r="G20" s="56">
        <v>70.89</v>
      </c>
      <c r="H20" s="56">
        <v>29.11</v>
      </c>
      <c r="I20" s="56">
        <v>0.21</v>
      </c>
      <c r="J20" s="55">
        <v>2598</v>
      </c>
      <c r="K20" s="55">
        <v>12096</v>
      </c>
      <c r="L20" s="58">
        <v>7.8</v>
      </c>
      <c r="M20" s="55"/>
      <c r="N20" s="59">
        <v>28730</v>
      </c>
      <c r="O20" s="59">
        <v>4080</v>
      </c>
      <c r="P20" s="59"/>
      <c r="Q20" s="59"/>
      <c r="R20" s="59"/>
      <c r="S20" s="59"/>
      <c r="T20" s="55"/>
      <c r="V20" s="60">
        <v>0.8</v>
      </c>
      <c r="W20" s="60">
        <v>0.3</v>
      </c>
    </row>
    <row r="21" spans="2:25" ht="22.5" customHeight="1">
      <c r="B21" s="53">
        <v>46120</v>
      </c>
      <c r="C21" s="54" t="s">
        <v>177</v>
      </c>
      <c r="D21" s="55" t="s">
        <v>178</v>
      </c>
      <c r="E21" s="55" t="s">
        <v>179</v>
      </c>
      <c r="F21" s="56">
        <v>14.62</v>
      </c>
      <c r="G21" s="56">
        <v>92.2</v>
      </c>
      <c r="H21" s="56">
        <v>7.8</v>
      </c>
      <c r="I21" s="56"/>
      <c r="J21" s="55"/>
      <c r="K21" s="55"/>
      <c r="L21" s="58"/>
      <c r="M21" s="55"/>
      <c r="N21" s="59"/>
      <c r="O21" s="59"/>
      <c r="P21" s="59"/>
      <c r="Q21" s="59"/>
      <c r="R21" s="59"/>
      <c r="S21" s="59"/>
      <c r="T21" s="55"/>
    </row>
    <row r="22" spans="2:25" ht="22.5" customHeight="1">
      <c r="B22" s="53">
        <v>46127</v>
      </c>
      <c r="C22" s="54" t="s">
        <v>180</v>
      </c>
      <c r="D22" s="55" t="s">
        <v>153</v>
      </c>
      <c r="E22" s="55" t="s">
        <v>154</v>
      </c>
      <c r="F22" s="56"/>
      <c r="G22" s="56"/>
      <c r="H22" s="56"/>
      <c r="I22" s="56">
        <v>0.21</v>
      </c>
      <c r="J22" s="55">
        <v>2415</v>
      </c>
      <c r="K22" s="55">
        <v>11561</v>
      </c>
      <c r="L22" s="58">
        <v>7.7</v>
      </c>
      <c r="M22" s="55"/>
      <c r="N22" s="59"/>
      <c r="O22" s="59"/>
      <c r="P22" s="59"/>
      <c r="Q22" s="59"/>
      <c r="R22" s="59"/>
      <c r="S22" s="59"/>
      <c r="T22" s="55"/>
      <c r="V22" s="60">
        <v>0.8</v>
      </c>
      <c r="W22" s="60">
        <v>0.3</v>
      </c>
    </row>
    <row r="23" spans="2:25" ht="22.5" customHeight="1">
      <c r="B23" s="53">
        <v>46134</v>
      </c>
      <c r="C23" s="54" t="s">
        <v>181</v>
      </c>
      <c r="D23" s="55" t="s">
        <v>153</v>
      </c>
      <c r="E23" s="55" t="s">
        <v>154</v>
      </c>
      <c r="F23" s="56"/>
      <c r="G23" s="56"/>
      <c r="H23" s="56"/>
      <c r="I23" s="56">
        <v>0.2</v>
      </c>
      <c r="J23" s="55">
        <v>2299</v>
      </c>
      <c r="K23" s="55">
        <v>11485</v>
      </c>
      <c r="L23" s="58">
        <v>7.7</v>
      </c>
      <c r="M23" s="55"/>
      <c r="N23" s="59"/>
      <c r="O23" s="59"/>
      <c r="P23" s="59"/>
      <c r="Q23" s="59"/>
      <c r="R23" s="59"/>
      <c r="S23" s="59"/>
      <c r="T23" s="55"/>
      <c r="V23" s="60">
        <v>0.8</v>
      </c>
      <c r="W23" s="60">
        <v>0.3</v>
      </c>
      <c r="Y23" s="61"/>
    </row>
    <row r="24" spans="2:25" ht="22.5" customHeight="1">
      <c r="B24" s="53">
        <v>46149</v>
      </c>
      <c r="C24" s="54" t="s">
        <v>182</v>
      </c>
      <c r="D24" s="55" t="s">
        <v>153</v>
      </c>
      <c r="E24" s="55" t="s">
        <v>161</v>
      </c>
      <c r="F24" s="56">
        <v>2.35</v>
      </c>
      <c r="G24" s="56">
        <v>68.930000000000007</v>
      </c>
      <c r="H24" s="56">
        <v>31.07</v>
      </c>
      <c r="I24" s="56"/>
      <c r="J24" s="55"/>
      <c r="K24" s="55"/>
      <c r="L24" s="58"/>
      <c r="M24" s="55"/>
      <c r="N24" s="59"/>
      <c r="O24" s="59"/>
      <c r="P24" s="59"/>
      <c r="Q24" s="59"/>
      <c r="R24" s="59"/>
      <c r="S24" s="59"/>
      <c r="T24" s="55"/>
    </row>
    <row r="25" spans="2:25" ht="22.5" customHeight="1">
      <c r="B25" s="53">
        <v>46149</v>
      </c>
      <c r="C25" s="54" t="s">
        <v>184</v>
      </c>
      <c r="D25" s="55" t="s">
        <v>153</v>
      </c>
      <c r="E25" s="55" t="s">
        <v>163</v>
      </c>
      <c r="F25" s="56">
        <v>2.2599999999999998</v>
      </c>
      <c r="G25" s="56">
        <v>68.42</v>
      </c>
      <c r="H25" s="56">
        <v>31.58</v>
      </c>
      <c r="I25" s="56"/>
      <c r="J25" s="55"/>
      <c r="K25" s="55"/>
      <c r="L25" s="58"/>
      <c r="M25" s="55"/>
      <c r="N25" s="59"/>
      <c r="O25" s="59"/>
      <c r="P25" s="59"/>
      <c r="Q25" s="59"/>
      <c r="R25" s="59"/>
      <c r="S25" s="59"/>
      <c r="T25" s="55"/>
      <c r="Y25" s="61"/>
    </row>
    <row r="26" spans="2:25" ht="22.5" customHeight="1">
      <c r="B26" s="53">
        <v>46149</v>
      </c>
      <c r="C26" s="54" t="s">
        <v>185</v>
      </c>
      <c r="D26" s="55" t="s">
        <v>153</v>
      </c>
      <c r="E26" s="55" t="s">
        <v>165</v>
      </c>
      <c r="F26" s="56">
        <v>2.2999999999999998</v>
      </c>
      <c r="G26" s="56">
        <v>68.209999999999994</v>
      </c>
      <c r="H26" s="56">
        <v>31.79</v>
      </c>
      <c r="I26" s="56"/>
      <c r="J26" s="55"/>
      <c r="K26" s="55"/>
      <c r="L26" s="58"/>
      <c r="M26" s="55"/>
      <c r="N26" s="59"/>
      <c r="O26" s="59"/>
      <c r="P26" s="59"/>
      <c r="Q26" s="59"/>
      <c r="R26" s="59"/>
      <c r="S26" s="59"/>
      <c r="T26" s="55"/>
    </row>
    <row r="27" spans="2:25" ht="22.5" customHeight="1">
      <c r="B27" s="53">
        <v>46149</v>
      </c>
      <c r="C27" s="54" t="s">
        <v>186</v>
      </c>
      <c r="D27" s="55" t="s">
        <v>153</v>
      </c>
      <c r="E27" s="55" t="s">
        <v>154</v>
      </c>
      <c r="F27" s="56">
        <v>2.2999999999999998</v>
      </c>
      <c r="G27" s="56">
        <v>68.3</v>
      </c>
      <c r="H27" s="56">
        <v>31.7</v>
      </c>
      <c r="I27" s="56">
        <v>0.22</v>
      </c>
      <c r="J27" s="55">
        <v>2681</v>
      </c>
      <c r="K27" s="55">
        <v>12372</v>
      </c>
      <c r="L27" s="58">
        <v>7.9</v>
      </c>
      <c r="M27" s="55"/>
      <c r="N27" s="59">
        <v>27659</v>
      </c>
      <c r="O27" s="59">
        <v>3640</v>
      </c>
      <c r="P27" s="59"/>
      <c r="Q27" s="59"/>
      <c r="R27" s="59"/>
      <c r="S27" s="59"/>
      <c r="T27" s="55"/>
      <c r="V27" s="60">
        <v>0.8</v>
      </c>
      <c r="W27" s="60">
        <v>0.3</v>
      </c>
      <c r="Y27" s="61"/>
    </row>
    <row r="28" spans="2:25" ht="22.5" customHeight="1">
      <c r="B28" s="53">
        <v>46155</v>
      </c>
      <c r="C28" s="54" t="s">
        <v>187</v>
      </c>
      <c r="D28" s="55" t="s">
        <v>153</v>
      </c>
      <c r="E28" s="55" t="s">
        <v>154</v>
      </c>
      <c r="F28" s="56"/>
      <c r="G28" s="56"/>
      <c r="H28" s="56"/>
      <c r="I28" s="56">
        <v>0.25</v>
      </c>
      <c r="J28" s="55">
        <v>3062</v>
      </c>
      <c r="K28" s="55">
        <v>12072</v>
      </c>
      <c r="L28" s="58">
        <v>7.7</v>
      </c>
      <c r="M28" s="55"/>
      <c r="N28" s="59"/>
      <c r="O28" s="59"/>
      <c r="P28" s="59"/>
      <c r="Q28" s="59"/>
      <c r="R28" s="59"/>
      <c r="S28" s="59"/>
      <c r="T28" s="55"/>
      <c r="V28" s="60">
        <v>0.8</v>
      </c>
      <c r="W28" s="60">
        <v>0.3</v>
      </c>
    </row>
    <row r="29" spans="2:25" ht="22.5" customHeight="1">
      <c r="B29" s="53">
        <v>46164</v>
      </c>
      <c r="C29" s="54" t="s">
        <v>188</v>
      </c>
      <c r="D29" s="55" t="s">
        <v>153</v>
      </c>
      <c r="E29" s="55" t="s">
        <v>154</v>
      </c>
      <c r="F29" s="56"/>
      <c r="G29" s="56"/>
      <c r="H29" s="56"/>
      <c r="I29" s="56">
        <v>0.3</v>
      </c>
      <c r="J29" s="55">
        <v>3278</v>
      </c>
      <c r="K29" s="55">
        <v>11078</v>
      </c>
      <c r="L29" s="58">
        <v>7.7</v>
      </c>
      <c r="M29" s="55"/>
      <c r="N29" s="59"/>
      <c r="O29" s="59"/>
      <c r="P29" s="59"/>
      <c r="Q29" s="59"/>
      <c r="R29" s="59"/>
      <c r="S29" s="59"/>
      <c r="T29" s="55"/>
      <c r="V29" s="60">
        <v>0.8</v>
      </c>
      <c r="W29" s="60">
        <v>0.3</v>
      </c>
      <c r="Y29" s="61"/>
    </row>
    <row r="30" spans="2:25" ht="22.5" customHeight="1">
      <c r="B30" s="53">
        <v>46176</v>
      </c>
      <c r="C30" s="54" t="s">
        <v>189</v>
      </c>
      <c r="D30" s="55" t="s">
        <v>153</v>
      </c>
      <c r="E30" s="55" t="s">
        <v>154</v>
      </c>
      <c r="F30" s="56"/>
      <c r="G30" s="56"/>
      <c r="H30" s="56"/>
      <c r="I30" s="56">
        <f>J30/K30</f>
        <v>0.28684922244759975</v>
      </c>
      <c r="J30" s="55">
        <v>3394</v>
      </c>
      <c r="K30" s="55">
        <v>11832</v>
      </c>
      <c r="L30" s="58">
        <v>7.7</v>
      </c>
      <c r="M30" s="55"/>
      <c r="N30" s="59"/>
      <c r="O30" s="59"/>
      <c r="P30" s="59"/>
      <c r="Q30" s="59"/>
      <c r="R30" s="59"/>
      <c r="S30" s="59"/>
      <c r="T30" s="55"/>
      <c r="V30" s="60">
        <v>0.8</v>
      </c>
      <c r="W30" s="60">
        <v>0.3</v>
      </c>
    </row>
    <row r="31" spans="2:25" ht="22.5" customHeight="1">
      <c r="B31" s="53">
        <v>46190</v>
      </c>
      <c r="C31" s="54" t="s">
        <v>190</v>
      </c>
      <c r="D31" s="55" t="s">
        <v>153</v>
      </c>
      <c r="E31" s="55" t="s">
        <v>154</v>
      </c>
      <c r="F31" s="56"/>
      <c r="G31" s="56"/>
      <c r="H31" s="56"/>
      <c r="I31" s="56">
        <v>0.18</v>
      </c>
      <c r="J31" s="55">
        <v>2398</v>
      </c>
      <c r="K31" s="55">
        <v>12971</v>
      </c>
      <c r="L31" s="58">
        <v>8</v>
      </c>
      <c r="M31" s="55"/>
      <c r="N31" s="59"/>
      <c r="O31" s="59"/>
      <c r="P31" s="59"/>
      <c r="Q31" s="59"/>
      <c r="R31" s="59"/>
      <c r="S31" s="59"/>
      <c r="T31" s="55"/>
      <c r="V31" s="60">
        <v>0.8</v>
      </c>
      <c r="W31" s="60">
        <v>0.3</v>
      </c>
    </row>
    <row r="32" spans="2:25" ht="22.5" customHeight="1">
      <c r="B32" s="53">
        <v>46198</v>
      </c>
      <c r="C32" s="54" t="s">
        <v>192</v>
      </c>
      <c r="D32" s="55" t="s">
        <v>153</v>
      </c>
      <c r="E32" s="55" t="s">
        <v>161</v>
      </c>
      <c r="F32" s="56">
        <v>2.33</v>
      </c>
      <c r="G32" s="56">
        <v>66.94</v>
      </c>
      <c r="H32" s="56">
        <f t="shared" ref="H32:H34" si="0">100-G32</f>
        <v>33.06</v>
      </c>
      <c r="I32" s="56"/>
      <c r="J32" s="55"/>
      <c r="K32" s="55"/>
      <c r="L32" s="58"/>
      <c r="M32" s="55"/>
      <c r="N32" s="59"/>
      <c r="O32" s="59"/>
      <c r="P32" s="59"/>
      <c r="Q32" s="59"/>
      <c r="R32" s="59"/>
      <c r="S32" s="59"/>
      <c r="T32" s="55"/>
    </row>
    <row r="33" spans="2:23" ht="22.5" customHeight="1">
      <c r="B33" s="53">
        <v>46198</v>
      </c>
      <c r="C33" s="54" t="s">
        <v>193</v>
      </c>
      <c r="D33" s="55" t="s">
        <v>153</v>
      </c>
      <c r="E33" s="55" t="s">
        <v>163</v>
      </c>
      <c r="F33" s="56">
        <v>2.2999999999999998</v>
      </c>
      <c r="G33" s="56">
        <v>67.2</v>
      </c>
      <c r="H33" s="56">
        <f t="shared" si="0"/>
        <v>32.799999999999997</v>
      </c>
      <c r="I33" s="56"/>
      <c r="J33" s="55"/>
      <c r="K33" s="55"/>
      <c r="L33" s="58"/>
      <c r="M33" s="55"/>
      <c r="N33" s="59"/>
      <c r="O33" s="59"/>
      <c r="P33" s="59"/>
      <c r="Q33" s="59"/>
      <c r="R33" s="59"/>
      <c r="S33" s="59"/>
      <c r="T33" s="55"/>
    </row>
    <row r="34" spans="2:23" ht="22.5" customHeight="1">
      <c r="B34" s="53">
        <v>46198</v>
      </c>
      <c r="C34" s="54" t="s">
        <v>194</v>
      </c>
      <c r="D34" s="55" t="s">
        <v>153</v>
      </c>
      <c r="E34" s="55" t="s">
        <v>165</v>
      </c>
      <c r="F34" s="56">
        <v>2.56</v>
      </c>
      <c r="G34" s="56">
        <v>68.599999999999994</v>
      </c>
      <c r="H34" s="56">
        <f t="shared" si="0"/>
        <v>31.400000000000006</v>
      </c>
      <c r="I34" s="56"/>
      <c r="J34" s="55"/>
      <c r="K34" s="55"/>
      <c r="L34" s="58"/>
      <c r="M34" s="55"/>
      <c r="N34" s="59"/>
      <c r="O34" s="59"/>
      <c r="P34" s="59"/>
      <c r="Q34" s="59"/>
      <c r="R34" s="59"/>
      <c r="S34" s="59"/>
      <c r="T34" s="55"/>
    </row>
    <row r="35" spans="2:23" ht="22.5" customHeight="1">
      <c r="B35" s="53">
        <v>46198</v>
      </c>
      <c r="C35" s="54" t="s">
        <v>195</v>
      </c>
      <c r="D35" s="55" t="s">
        <v>153</v>
      </c>
      <c r="E35" s="55" t="s">
        <v>154</v>
      </c>
      <c r="F35" s="56"/>
      <c r="G35" s="56"/>
      <c r="H35" s="56"/>
      <c r="I35" s="56">
        <v>0.21</v>
      </c>
      <c r="J35" s="55">
        <v>2681</v>
      </c>
      <c r="K35" s="55">
        <v>12792</v>
      </c>
      <c r="L35" s="58">
        <v>7.8</v>
      </c>
      <c r="M35" s="55"/>
      <c r="N35" s="59"/>
      <c r="O35" s="59"/>
      <c r="P35" s="59"/>
      <c r="Q35" s="59"/>
      <c r="R35" s="59"/>
      <c r="S35" s="59"/>
      <c r="T35" s="55"/>
      <c r="V35" s="60">
        <v>0.8</v>
      </c>
      <c r="W35" s="60">
        <v>0.3</v>
      </c>
    </row>
    <row r="36" spans="2:23" ht="22.5" customHeight="1">
      <c r="B36" s="53">
        <v>46205</v>
      </c>
      <c r="C36" s="54" t="s">
        <v>196</v>
      </c>
      <c r="D36" s="55" t="s">
        <v>153</v>
      </c>
      <c r="E36" s="55" t="s">
        <v>154</v>
      </c>
      <c r="F36" s="56"/>
      <c r="G36" s="56"/>
      <c r="H36" s="56"/>
      <c r="I36" s="56">
        <v>0.16</v>
      </c>
      <c r="J36" s="55">
        <v>2133</v>
      </c>
      <c r="K36" s="55">
        <v>13100</v>
      </c>
      <c r="L36" s="58">
        <v>7.8</v>
      </c>
      <c r="M36" s="55"/>
      <c r="N36" s="59"/>
      <c r="O36" s="59"/>
      <c r="P36" s="59"/>
      <c r="Q36" s="59"/>
      <c r="R36" s="59"/>
      <c r="S36" s="59"/>
      <c r="T36" s="55"/>
    </row>
    <row r="37" spans="2:23" ht="22.5" customHeight="1">
      <c r="B37" s="53">
        <v>46206</v>
      </c>
      <c r="C37" s="54" t="s">
        <v>197</v>
      </c>
      <c r="D37" s="55" t="s">
        <v>153</v>
      </c>
      <c r="E37" s="55" t="s">
        <v>154</v>
      </c>
      <c r="F37" s="56"/>
      <c r="G37" s="56"/>
      <c r="H37" s="56"/>
      <c r="I37" s="56">
        <v>0.21</v>
      </c>
      <c r="J37" s="55">
        <v>2634</v>
      </c>
      <c r="K37" s="55">
        <v>12505</v>
      </c>
      <c r="L37" s="58">
        <v>7.8</v>
      </c>
      <c r="M37" s="55"/>
      <c r="N37" s="59"/>
      <c r="O37" s="59"/>
      <c r="P37" s="59"/>
      <c r="Q37" s="59"/>
      <c r="R37" s="59"/>
      <c r="S37" s="59"/>
      <c r="T37" s="55"/>
    </row>
    <row r="38" spans="2:23" ht="22.5" customHeight="1">
      <c r="B38" s="53">
        <v>46211</v>
      </c>
      <c r="C38" s="54" t="s">
        <v>198</v>
      </c>
      <c r="D38" s="55" t="s">
        <v>153</v>
      </c>
      <c r="E38" s="55" t="s">
        <v>154</v>
      </c>
      <c r="F38" s="56"/>
      <c r="G38" s="56"/>
      <c r="H38" s="56"/>
      <c r="I38" s="56">
        <v>0.2</v>
      </c>
      <c r="J38" s="55">
        <v>2515</v>
      </c>
      <c r="K38" s="55">
        <v>12436</v>
      </c>
      <c r="L38" s="58">
        <v>8</v>
      </c>
      <c r="M38" s="55"/>
      <c r="N38" s="59"/>
      <c r="O38" s="59"/>
      <c r="P38" s="59"/>
      <c r="Q38" s="59"/>
      <c r="R38" s="59"/>
      <c r="S38" s="59"/>
      <c r="T38" s="55"/>
    </row>
    <row r="39" spans="2:23" ht="22.5" customHeight="1">
      <c r="B39" s="53">
        <v>46219</v>
      </c>
      <c r="C39" s="54" t="s">
        <v>199</v>
      </c>
      <c r="D39" s="55" t="s">
        <v>153</v>
      </c>
      <c r="E39" s="55" t="s">
        <v>161</v>
      </c>
      <c r="F39" s="56">
        <v>2.34</v>
      </c>
      <c r="G39" s="56">
        <v>67.08</v>
      </c>
      <c r="H39" s="56">
        <v>32.92</v>
      </c>
      <c r="I39" s="56"/>
      <c r="J39" s="55"/>
      <c r="K39" s="55"/>
      <c r="L39" s="58"/>
      <c r="M39" s="55"/>
      <c r="N39" s="59"/>
      <c r="O39" s="59"/>
      <c r="P39" s="59"/>
      <c r="Q39" s="59"/>
      <c r="R39" s="59"/>
      <c r="S39" s="59"/>
      <c r="T39" s="55"/>
    </row>
    <row r="40" spans="2:23" ht="22.5" customHeight="1">
      <c r="B40" s="53">
        <v>46219</v>
      </c>
      <c r="C40" s="54" t="s">
        <v>200</v>
      </c>
      <c r="D40" s="55" t="s">
        <v>153</v>
      </c>
      <c r="E40" s="55" t="s">
        <v>163</v>
      </c>
      <c r="F40" s="56">
        <v>2.36</v>
      </c>
      <c r="G40" s="56">
        <v>66.72</v>
      </c>
      <c r="H40" s="56">
        <v>33.28</v>
      </c>
      <c r="I40" s="56"/>
      <c r="J40" s="55"/>
      <c r="K40" s="55"/>
      <c r="L40" s="58"/>
      <c r="M40" s="55"/>
      <c r="N40" s="59"/>
      <c r="O40" s="59"/>
      <c r="P40" s="59"/>
      <c r="Q40" s="59"/>
      <c r="R40" s="59"/>
      <c r="S40" s="59"/>
      <c r="T40" s="55"/>
    </row>
    <row r="41" spans="2:23" ht="22.5" customHeight="1">
      <c r="B41" s="53">
        <v>46219</v>
      </c>
      <c r="C41" s="54" t="s">
        <v>201</v>
      </c>
      <c r="D41" s="55" t="s">
        <v>153</v>
      </c>
      <c r="E41" s="55" t="s">
        <v>165</v>
      </c>
      <c r="F41" s="56">
        <v>3.25</v>
      </c>
      <c r="G41" s="56">
        <v>70.209999999999994</v>
      </c>
      <c r="H41" s="56">
        <v>29.79</v>
      </c>
      <c r="I41" s="56"/>
      <c r="J41" s="55"/>
      <c r="K41" s="55"/>
      <c r="L41" s="58"/>
      <c r="M41" s="55"/>
      <c r="N41" s="59"/>
      <c r="O41" s="59"/>
      <c r="P41" s="59"/>
      <c r="Q41" s="59"/>
      <c r="R41" s="59"/>
      <c r="S41" s="59"/>
      <c r="T41" s="55"/>
    </row>
    <row r="42" spans="2:23" ht="22.5" customHeight="1">
      <c r="B42" s="53">
        <v>46219</v>
      </c>
      <c r="C42" s="54" t="s">
        <v>202</v>
      </c>
      <c r="D42" s="55" t="s">
        <v>153</v>
      </c>
      <c r="E42" s="55" t="s">
        <v>154</v>
      </c>
      <c r="F42" s="56"/>
      <c r="G42" s="56"/>
      <c r="H42" s="56"/>
      <c r="I42" s="57">
        <v>0.18</v>
      </c>
      <c r="J42" s="55">
        <v>2481</v>
      </c>
      <c r="K42" s="55">
        <v>13718</v>
      </c>
      <c r="L42" s="58">
        <v>7.9</v>
      </c>
      <c r="M42" s="55"/>
      <c r="N42" s="59"/>
      <c r="O42" s="59"/>
      <c r="P42" s="59"/>
      <c r="Q42" s="59"/>
      <c r="R42" s="59"/>
      <c r="S42" s="59"/>
      <c r="T42" s="55"/>
    </row>
    <row r="43" spans="2:23" ht="22.5" customHeight="1">
      <c r="B43" s="53">
        <v>46219</v>
      </c>
      <c r="C43" s="54" t="s">
        <v>203</v>
      </c>
      <c r="D43" s="55" t="s">
        <v>178</v>
      </c>
      <c r="E43" s="55" t="s">
        <v>179</v>
      </c>
      <c r="F43" s="56">
        <v>15.56</v>
      </c>
      <c r="G43" s="56">
        <v>87.47</v>
      </c>
      <c r="H43" s="56">
        <v>12.53</v>
      </c>
      <c r="I43" s="57"/>
      <c r="J43" s="55"/>
      <c r="K43" s="55"/>
      <c r="L43" s="58"/>
      <c r="M43" s="55"/>
      <c r="N43" s="59"/>
      <c r="O43" s="59"/>
      <c r="P43" s="59"/>
      <c r="Q43" s="59"/>
      <c r="R43" s="59"/>
      <c r="S43" s="59"/>
      <c r="T43" s="55"/>
    </row>
    <row r="44" spans="2:23" ht="22.5" customHeight="1">
      <c r="B44" s="53">
        <v>46225</v>
      </c>
      <c r="C44" s="54" t="s">
        <v>204</v>
      </c>
      <c r="D44" s="55" t="s">
        <v>153</v>
      </c>
      <c r="E44" s="55" t="s">
        <v>154</v>
      </c>
      <c r="I44" s="57">
        <v>0.24</v>
      </c>
      <c r="J44" s="55">
        <v>3046</v>
      </c>
      <c r="K44" s="55">
        <v>12871</v>
      </c>
      <c r="L44" s="58">
        <v>7.7</v>
      </c>
      <c r="M44" s="55"/>
      <c r="N44" s="59"/>
      <c r="O44" s="59"/>
      <c r="P44" s="59"/>
      <c r="Q44" s="59"/>
      <c r="R44" s="59"/>
      <c r="S44" s="59"/>
      <c r="T44" s="55"/>
    </row>
    <row r="45" spans="2:23" ht="22.5" customHeight="1">
      <c r="B45" s="53">
        <v>46233</v>
      </c>
      <c r="C45" s="54" t="s">
        <v>205</v>
      </c>
      <c r="D45" s="55" t="s">
        <v>153</v>
      </c>
      <c r="E45" s="55" t="s">
        <v>154</v>
      </c>
      <c r="F45" s="56"/>
      <c r="G45" s="56"/>
      <c r="H45" s="56"/>
      <c r="I45" s="57">
        <v>0.22</v>
      </c>
      <c r="J45" s="55">
        <v>2780</v>
      </c>
      <c r="K45" s="55">
        <v>12451</v>
      </c>
      <c r="L45" s="58">
        <v>7.9</v>
      </c>
      <c r="M45" s="55"/>
      <c r="N45" s="59"/>
      <c r="O45" s="59"/>
      <c r="P45" s="59"/>
      <c r="Q45" s="59"/>
      <c r="R45" s="59"/>
      <c r="S45" s="59"/>
      <c r="T45" s="55"/>
    </row>
    <row r="46" spans="2:23" ht="22.5" customHeight="1">
      <c r="B46" s="53">
        <v>46246</v>
      </c>
      <c r="C46" s="54" t="s">
        <v>206</v>
      </c>
      <c r="D46" s="55" t="s">
        <v>153</v>
      </c>
      <c r="E46" s="55" t="s">
        <v>154</v>
      </c>
      <c r="F46" s="56"/>
      <c r="G46" s="56"/>
      <c r="H46" s="56"/>
      <c r="I46" s="57">
        <v>0.16</v>
      </c>
      <c r="J46" s="59">
        <v>2216</v>
      </c>
      <c r="K46" s="59">
        <v>13875</v>
      </c>
      <c r="L46" s="58">
        <v>7.9</v>
      </c>
      <c r="M46" s="55"/>
      <c r="N46" s="59"/>
      <c r="O46" s="59"/>
      <c r="P46" s="59"/>
      <c r="Q46" s="59"/>
      <c r="R46" s="59"/>
      <c r="S46" s="59"/>
      <c r="T46" s="55"/>
    </row>
    <row r="47" spans="2:23" ht="22.5" customHeight="1">
      <c r="B47" s="53">
        <v>46265</v>
      </c>
      <c r="C47" s="54" t="s">
        <v>207</v>
      </c>
      <c r="D47" s="55" t="s">
        <v>153</v>
      </c>
      <c r="E47" s="55" t="s">
        <v>161</v>
      </c>
      <c r="F47" s="56">
        <v>2.2200000000000002</v>
      </c>
      <c r="G47" s="56">
        <v>65.89</v>
      </c>
      <c r="H47" s="56">
        <v>34.11</v>
      </c>
      <c r="I47" s="57"/>
      <c r="J47" s="55"/>
      <c r="K47" s="55"/>
      <c r="L47" s="58"/>
      <c r="M47" s="55"/>
      <c r="N47" s="59"/>
      <c r="O47" s="59"/>
      <c r="P47" s="59"/>
      <c r="Q47" s="59"/>
      <c r="R47" s="59"/>
      <c r="S47" s="59"/>
      <c r="T47" s="55"/>
    </row>
    <row r="48" spans="2:23" ht="22.5" customHeight="1">
      <c r="B48" s="53">
        <v>46265</v>
      </c>
      <c r="C48" s="54" t="s">
        <v>208</v>
      </c>
      <c r="D48" s="55" t="s">
        <v>153</v>
      </c>
      <c r="E48" s="55" t="s">
        <v>163</v>
      </c>
      <c r="F48" s="56">
        <v>2.29</v>
      </c>
      <c r="G48" s="56">
        <v>66.7</v>
      </c>
      <c r="H48" s="56">
        <v>33.299999999999997</v>
      </c>
      <c r="I48" s="57"/>
      <c r="J48" s="55"/>
      <c r="K48" s="55"/>
      <c r="L48" s="58"/>
      <c r="M48" s="55"/>
      <c r="N48" s="59"/>
      <c r="O48" s="59"/>
      <c r="P48" s="59"/>
      <c r="Q48" s="59"/>
      <c r="R48" s="59"/>
      <c r="S48" s="59"/>
      <c r="T48" s="55"/>
    </row>
    <row r="49" spans="2:20" ht="22.5" customHeight="1">
      <c r="B49" s="53">
        <v>46265</v>
      </c>
      <c r="C49" s="54" t="s">
        <v>209</v>
      </c>
      <c r="D49" s="55" t="s">
        <v>153</v>
      </c>
      <c r="E49" s="55" t="s">
        <v>165</v>
      </c>
      <c r="F49" s="56">
        <v>2.5099999999999998</v>
      </c>
      <c r="G49" s="56">
        <v>64.28</v>
      </c>
      <c r="H49" s="56">
        <v>35.72</v>
      </c>
      <c r="I49" s="57"/>
      <c r="J49" s="55"/>
      <c r="K49" s="55"/>
      <c r="L49" s="58"/>
      <c r="M49" s="55"/>
      <c r="N49" s="59"/>
      <c r="O49" s="59"/>
      <c r="P49" s="59"/>
      <c r="Q49" s="59"/>
      <c r="R49" s="59"/>
      <c r="S49" s="59"/>
      <c r="T49" s="55"/>
    </row>
    <row r="50" spans="2:20" ht="22.5" customHeight="1">
      <c r="B50" s="53">
        <v>46265</v>
      </c>
      <c r="C50" s="54" t="s">
        <v>210</v>
      </c>
      <c r="D50" s="55" t="s">
        <v>153</v>
      </c>
      <c r="E50" s="55" t="s">
        <v>154</v>
      </c>
      <c r="F50" s="56">
        <v>2.3199999999999998</v>
      </c>
      <c r="G50" s="56">
        <v>66.010000000000005</v>
      </c>
      <c r="H50" s="56">
        <v>33.99</v>
      </c>
      <c r="I50" s="57">
        <v>0.22</v>
      </c>
      <c r="J50" s="55">
        <v>2847</v>
      </c>
      <c r="K50" s="55">
        <v>12887</v>
      </c>
      <c r="L50" s="58">
        <v>8</v>
      </c>
      <c r="M50" s="55"/>
      <c r="N50" s="59">
        <v>29420</v>
      </c>
      <c r="O50" s="59">
        <v>4600</v>
      </c>
      <c r="P50" s="59"/>
      <c r="Q50" s="59"/>
      <c r="R50" s="59"/>
      <c r="S50" s="59"/>
      <c r="T50" s="55"/>
    </row>
    <row r="51" spans="2:20" ht="22.5" customHeight="1">
      <c r="B51" s="53">
        <v>46260</v>
      </c>
      <c r="C51" s="54" t="s">
        <v>211</v>
      </c>
      <c r="D51" s="55" t="s">
        <v>178</v>
      </c>
      <c r="E51" s="55" t="s">
        <v>179</v>
      </c>
      <c r="F51" s="56">
        <v>11.45</v>
      </c>
      <c r="G51" s="56">
        <v>96.06</v>
      </c>
      <c r="H51" s="56">
        <v>3.94</v>
      </c>
      <c r="I51" s="57"/>
      <c r="J51" s="55"/>
      <c r="K51" s="55"/>
      <c r="L51" s="58"/>
      <c r="M51" s="55"/>
      <c r="N51" s="59"/>
      <c r="O51" s="59"/>
      <c r="P51" s="59"/>
      <c r="Q51" s="59"/>
      <c r="R51" s="59"/>
      <c r="S51" s="59"/>
      <c r="T51" s="55"/>
    </row>
    <row r="52" spans="2:20" ht="22.5" customHeight="1">
      <c r="B52" s="53">
        <v>46267</v>
      </c>
      <c r="C52" s="54" t="s">
        <v>212</v>
      </c>
      <c r="D52" s="55" t="s">
        <v>153</v>
      </c>
      <c r="E52" s="55" t="s">
        <v>154</v>
      </c>
      <c r="F52" s="56"/>
      <c r="G52" s="56"/>
      <c r="H52" s="56"/>
      <c r="I52" s="57">
        <v>0.25</v>
      </c>
      <c r="J52" s="55">
        <v>3345</v>
      </c>
      <c r="K52" s="55">
        <v>13344</v>
      </c>
      <c r="L52" s="58">
        <v>7.7</v>
      </c>
      <c r="M52" s="55"/>
      <c r="N52" s="59"/>
      <c r="O52" s="59"/>
      <c r="P52" s="59"/>
      <c r="Q52" s="59"/>
      <c r="R52" s="59"/>
      <c r="S52" s="59"/>
      <c r="T52" s="55"/>
    </row>
    <row r="53" spans="2:20" ht="22.5" customHeight="1">
      <c r="B53" s="53">
        <v>46274</v>
      </c>
      <c r="C53" s="54" t="s">
        <v>213</v>
      </c>
      <c r="D53" s="55" t="s">
        <v>153</v>
      </c>
      <c r="E53" s="55" t="s">
        <v>154</v>
      </c>
      <c r="F53" s="56"/>
      <c r="G53" s="56"/>
      <c r="H53" s="56"/>
      <c r="I53" s="57">
        <v>0.24</v>
      </c>
      <c r="J53" s="55">
        <v>3411</v>
      </c>
      <c r="K53" s="55">
        <v>13961</v>
      </c>
      <c r="L53" s="58">
        <v>8</v>
      </c>
      <c r="M53" s="55"/>
      <c r="N53" s="59"/>
      <c r="O53" s="59"/>
      <c r="P53" s="59"/>
      <c r="Q53" s="59"/>
      <c r="R53" s="59"/>
      <c r="S53" s="59"/>
      <c r="T53" s="55"/>
    </row>
    <row r="54" spans="2:20" ht="22.5" customHeight="1">
      <c r="B54" s="53">
        <v>46281</v>
      </c>
      <c r="C54" s="54" t="s">
        <v>214</v>
      </c>
      <c r="D54" s="55" t="s">
        <v>153</v>
      </c>
      <c r="E54" s="55" t="s">
        <v>154</v>
      </c>
      <c r="F54" s="56"/>
      <c r="G54" s="56"/>
      <c r="H54" s="56"/>
      <c r="I54" s="57">
        <v>0.27</v>
      </c>
      <c r="J54" s="55">
        <v>3328</v>
      </c>
      <c r="K54" s="55">
        <v>12213</v>
      </c>
      <c r="L54" s="58">
        <v>7.9</v>
      </c>
      <c r="M54" s="55"/>
      <c r="N54" s="59"/>
      <c r="O54" s="59"/>
      <c r="P54" s="59"/>
      <c r="Q54" s="59"/>
      <c r="R54" s="59"/>
      <c r="S54" s="59"/>
      <c r="T54" s="55"/>
    </row>
    <row r="55" spans="2:20" ht="22.5" customHeight="1">
      <c r="B55" s="53">
        <v>46288</v>
      </c>
      <c r="C55" s="54" t="s">
        <v>215</v>
      </c>
      <c r="D55" s="55" t="s">
        <v>153</v>
      </c>
      <c r="E55" s="55" t="s">
        <v>216</v>
      </c>
      <c r="F55" s="56"/>
      <c r="G55" s="56"/>
      <c r="H55" s="56"/>
      <c r="I55" s="57">
        <v>0.28000000000000003</v>
      </c>
      <c r="J55" s="55">
        <v>3434</v>
      </c>
      <c r="K55" s="55">
        <v>12200</v>
      </c>
      <c r="L55" s="58">
        <v>7.9</v>
      </c>
      <c r="M55" s="55"/>
      <c r="N55" s="59"/>
      <c r="O55" s="59"/>
      <c r="P55" s="59"/>
      <c r="Q55" s="59"/>
      <c r="R55" s="59"/>
      <c r="S55" s="59"/>
      <c r="T55" s="55"/>
    </row>
    <row r="56" spans="2:20" ht="22.5" customHeight="1">
      <c r="B56" s="53">
        <v>46295</v>
      </c>
      <c r="C56" s="54" t="s">
        <v>217</v>
      </c>
      <c r="D56" s="55" t="s">
        <v>153</v>
      </c>
      <c r="E56" s="55" t="s">
        <v>154</v>
      </c>
      <c r="F56" s="56"/>
      <c r="G56" s="56"/>
      <c r="H56" s="56"/>
      <c r="I56" s="57">
        <v>0.23</v>
      </c>
      <c r="J56" s="55">
        <v>2757</v>
      </c>
      <c r="K56" s="55">
        <v>11996</v>
      </c>
      <c r="L56" s="58">
        <v>8</v>
      </c>
      <c r="M56" s="55"/>
      <c r="N56" s="59"/>
      <c r="O56" s="59"/>
      <c r="P56" s="59"/>
      <c r="Q56" s="59"/>
      <c r="R56" s="59"/>
      <c r="S56" s="59"/>
      <c r="T56" s="55"/>
    </row>
    <row r="57" spans="2:20" ht="22.5" customHeight="1">
      <c r="B57" s="53"/>
      <c r="C57" s="54"/>
      <c r="D57" s="55"/>
      <c r="E57" s="55"/>
      <c r="F57" s="56"/>
      <c r="G57" s="56"/>
      <c r="H57" s="56"/>
      <c r="I57" s="57"/>
      <c r="J57" s="55"/>
      <c r="K57" s="55"/>
      <c r="L57" s="58"/>
      <c r="M57" s="55"/>
      <c r="N57" s="59"/>
      <c r="O57" s="59"/>
      <c r="P57" s="59"/>
      <c r="Q57" s="59"/>
      <c r="R57" s="59"/>
      <c r="S57" s="59"/>
      <c r="T57" s="55"/>
    </row>
    <row r="58" spans="2:20" ht="22.5" customHeight="1">
      <c r="B58" s="53"/>
      <c r="C58" s="54"/>
      <c r="D58" s="55"/>
      <c r="E58" s="55"/>
      <c r="F58" s="56"/>
      <c r="G58" s="56"/>
      <c r="H58" s="56"/>
      <c r="I58" s="57"/>
      <c r="J58" s="55"/>
      <c r="K58" s="55"/>
      <c r="L58" s="58"/>
      <c r="M58" s="55"/>
      <c r="N58" s="59"/>
      <c r="O58" s="59"/>
      <c r="P58" s="59"/>
      <c r="Q58" s="59"/>
      <c r="R58" s="59"/>
      <c r="S58" s="59"/>
      <c r="T58" s="55"/>
    </row>
    <row r="59" spans="2:20" ht="22.5" customHeight="1">
      <c r="B59" s="53"/>
      <c r="C59" s="54"/>
      <c r="D59" s="55"/>
      <c r="E59" s="55"/>
      <c r="F59" s="56"/>
      <c r="G59" s="56"/>
      <c r="H59" s="56"/>
      <c r="I59" s="57"/>
      <c r="J59" s="55"/>
      <c r="K59" s="55"/>
      <c r="L59" s="58"/>
      <c r="M59" s="55"/>
      <c r="N59" s="59"/>
      <c r="O59" s="59"/>
      <c r="P59" s="59"/>
      <c r="Q59" s="59"/>
      <c r="R59" s="59"/>
      <c r="S59" s="59"/>
      <c r="T59" s="55"/>
    </row>
    <row r="60" spans="2:20" ht="22.5" customHeight="1">
      <c r="B60" s="53"/>
      <c r="C60" s="54"/>
      <c r="D60" s="55"/>
      <c r="E60" s="55"/>
      <c r="F60" s="56"/>
      <c r="G60" s="56"/>
      <c r="H60" s="56"/>
      <c r="I60" s="57"/>
      <c r="J60" s="55"/>
      <c r="K60" s="55"/>
      <c r="L60" s="58"/>
      <c r="M60" s="55"/>
      <c r="N60" s="59"/>
      <c r="O60" s="59"/>
      <c r="P60" s="59"/>
      <c r="Q60" s="59"/>
      <c r="R60" s="59"/>
      <c r="S60" s="59"/>
      <c r="T60" s="55"/>
    </row>
    <row r="61" spans="2:20" ht="12.75">
      <c r="B61" s="47"/>
      <c r="C61" s="65"/>
      <c r="D61" s="1"/>
      <c r="E61" s="1"/>
      <c r="F61" s="66"/>
      <c r="G61" s="66"/>
      <c r="H61" s="66"/>
      <c r="I61" s="67"/>
      <c r="J61" s="1"/>
      <c r="K61" s="1"/>
      <c r="L61" s="68"/>
      <c r="M61" s="1"/>
      <c r="N61" s="69"/>
      <c r="O61" s="69"/>
      <c r="P61" s="69"/>
      <c r="Q61" s="69"/>
      <c r="R61" s="69"/>
      <c r="S61" s="69"/>
      <c r="T61" s="55"/>
    </row>
    <row r="62" spans="2:20" ht="12.75">
      <c r="B62" s="47"/>
      <c r="C62" s="65"/>
      <c r="D62" s="1"/>
      <c r="E62" s="1"/>
      <c r="F62" s="66"/>
      <c r="G62" s="66"/>
      <c r="H62" s="66"/>
      <c r="I62" s="67"/>
      <c r="J62" s="1"/>
      <c r="K62" s="1"/>
      <c r="L62" s="68"/>
      <c r="M62" s="1"/>
      <c r="N62" s="69"/>
      <c r="O62" s="69"/>
      <c r="P62" s="69"/>
      <c r="Q62" s="69"/>
      <c r="R62" s="69"/>
      <c r="S62" s="69"/>
      <c r="T62" s="55"/>
    </row>
    <row r="63" spans="2:20" ht="12.75">
      <c r="B63" s="47"/>
      <c r="C63" s="65"/>
      <c r="D63" s="1"/>
      <c r="E63" s="1"/>
      <c r="F63" s="66"/>
      <c r="G63" s="66"/>
      <c r="H63" s="66"/>
      <c r="I63" s="1"/>
      <c r="J63" s="1"/>
      <c r="K63" s="1"/>
      <c r="L63" s="68"/>
      <c r="M63" s="1"/>
      <c r="N63" s="69"/>
      <c r="O63" s="69"/>
      <c r="P63" s="69"/>
      <c r="Q63" s="69"/>
      <c r="R63" s="69"/>
      <c r="S63" s="69"/>
      <c r="T63" s="55"/>
    </row>
    <row r="64" spans="2:20" ht="12.75">
      <c r="B64" s="1"/>
      <c r="C64" s="1"/>
      <c r="D64" s="1"/>
      <c r="E64" s="1"/>
      <c r="F64" s="1"/>
      <c r="G64" s="1"/>
      <c r="H64" s="1"/>
      <c r="I64" s="1"/>
      <c r="J64" s="1"/>
      <c r="K64" s="1"/>
      <c r="L64" s="68"/>
      <c r="M64" s="1"/>
      <c r="N64" s="1"/>
      <c r="O64" s="1"/>
      <c r="P64" s="1"/>
      <c r="Q64" s="1"/>
      <c r="R64" s="1"/>
      <c r="S64" s="1"/>
      <c r="T64" s="55"/>
    </row>
    <row r="65" spans="2:20" ht="12.75">
      <c r="B65" s="1"/>
      <c r="C65" s="1"/>
      <c r="D65" s="1"/>
      <c r="E65" s="1"/>
      <c r="F65" s="1"/>
      <c r="G65" s="1"/>
      <c r="H65" s="1"/>
      <c r="I65" s="1"/>
      <c r="J65" s="1">
        <f>AVERAGE(J2:J36)</f>
        <v>2415.7272727272725</v>
      </c>
      <c r="K65" s="1"/>
      <c r="L65" s="68"/>
      <c r="M65" s="1"/>
      <c r="N65" s="1"/>
      <c r="O65" s="1"/>
      <c r="P65" s="1"/>
      <c r="Q65" s="1"/>
      <c r="R65" s="1"/>
      <c r="S65" s="1"/>
      <c r="T65" s="55"/>
    </row>
    <row r="66" spans="2:20" ht="12.75">
      <c r="B66" s="1"/>
      <c r="L66" s="68"/>
      <c r="Q66" s="1"/>
      <c r="R66" s="1"/>
      <c r="S66" s="1"/>
    </row>
    <row r="67" spans="2:20" ht="12.75">
      <c r="B67" s="1"/>
      <c r="L67" s="68"/>
      <c r="Q67" s="1"/>
      <c r="R67" s="1"/>
      <c r="S67" s="1"/>
    </row>
    <row r="68" spans="2:20" ht="12.75">
      <c r="B68" s="1"/>
      <c r="L68" s="68"/>
      <c r="Q68" s="1"/>
      <c r="R68" s="1"/>
      <c r="S68" s="1"/>
    </row>
    <row r="69" spans="2:20" ht="12.75">
      <c r="B69" s="1"/>
      <c r="L69" s="68"/>
      <c r="Q69" s="1"/>
      <c r="R69" s="1"/>
      <c r="S69" s="1"/>
    </row>
    <row r="70" spans="2:20" ht="12.75">
      <c r="B70" s="1"/>
      <c r="L70" s="68"/>
      <c r="Q70" s="1"/>
      <c r="R70" s="1"/>
      <c r="S70" s="1"/>
    </row>
    <row r="71" spans="2:20" ht="12.75">
      <c r="B71" s="1"/>
      <c r="L71" s="68"/>
      <c r="Q71" s="1"/>
      <c r="R71" s="1"/>
      <c r="S71" s="1"/>
    </row>
    <row r="72" spans="2:20" ht="12.75">
      <c r="B72" s="1"/>
      <c r="L72" s="68"/>
      <c r="Q72" s="1"/>
      <c r="R72" s="1"/>
      <c r="S72" s="1"/>
    </row>
    <row r="73" spans="2:20" ht="12.75">
      <c r="B73" s="1"/>
      <c r="L73" s="68"/>
      <c r="Q73" s="1"/>
      <c r="R73" s="1"/>
      <c r="S73" s="1"/>
    </row>
    <row r="74" spans="2:20" ht="12.75">
      <c r="B74" s="1"/>
      <c r="L74" s="68"/>
      <c r="Q74" s="1"/>
      <c r="R74" s="1"/>
      <c r="S74" s="1"/>
    </row>
    <row r="75" spans="2:20" ht="12.75">
      <c r="B75" s="1"/>
      <c r="L75" s="68"/>
      <c r="Q75" s="1"/>
      <c r="R75" s="1"/>
      <c r="S75" s="1"/>
    </row>
    <row r="76" spans="2:20" ht="12.75">
      <c r="B76" s="1"/>
      <c r="L76" s="68"/>
      <c r="Q76" s="1"/>
      <c r="R76" s="1"/>
      <c r="S76" s="1"/>
      <c r="T76" s="55"/>
    </row>
    <row r="77" spans="2:20" ht="12.75">
      <c r="B77" s="1"/>
      <c r="L77" s="68"/>
      <c r="Q77" s="1"/>
      <c r="R77" s="1"/>
      <c r="S77" s="1"/>
      <c r="T77" s="55"/>
    </row>
    <row r="78" spans="2:20" ht="12.75">
      <c r="B78" s="1"/>
      <c r="L78" s="68"/>
      <c r="Q78" s="1"/>
      <c r="R78" s="1"/>
      <c r="S78" s="1"/>
      <c r="T78" s="55"/>
    </row>
    <row r="79" spans="2:20" ht="12.75">
      <c r="B79" s="1"/>
      <c r="L79" s="68"/>
      <c r="Q79" s="1"/>
      <c r="R79" s="1"/>
      <c r="S79" s="1"/>
      <c r="T79" s="55"/>
    </row>
    <row r="80" spans="2:20" ht="12.75">
      <c r="B80" s="1"/>
      <c r="L80" s="68"/>
      <c r="Q80" s="1"/>
      <c r="R80" s="1"/>
      <c r="S80" s="1"/>
      <c r="T80" s="55"/>
    </row>
    <row r="81" spans="2:25" ht="12.75">
      <c r="B81" s="1"/>
      <c r="L81" s="68"/>
      <c r="Q81" s="1"/>
      <c r="R81" s="1"/>
      <c r="S81" s="1"/>
      <c r="T81" s="55"/>
    </row>
    <row r="82" spans="2:25" ht="12.75">
      <c r="B82" s="1"/>
      <c r="L82" s="68"/>
      <c r="Q82" s="1"/>
      <c r="R82" s="1"/>
      <c r="S82" s="1"/>
      <c r="T82" s="55"/>
    </row>
    <row r="83" spans="2:25" ht="12.75">
      <c r="B83" s="1"/>
      <c r="L83" s="68"/>
      <c r="Q83" s="1"/>
      <c r="R83" s="1"/>
      <c r="S83" s="1"/>
      <c r="T83" s="55"/>
    </row>
    <row r="84" spans="2:25" ht="12.75">
      <c r="B84" s="1"/>
      <c r="L84" s="68"/>
      <c r="Q84" s="1"/>
      <c r="R84" s="1"/>
      <c r="S84" s="1"/>
      <c r="T84" s="55"/>
      <c r="Y84" s="61"/>
    </row>
    <row r="85" spans="2:25" ht="12.75">
      <c r="B85" s="1"/>
      <c r="L85" s="68"/>
      <c r="Q85" s="1"/>
      <c r="R85" s="1"/>
      <c r="S85" s="1"/>
      <c r="T85" s="55"/>
    </row>
    <row r="86" spans="2:25" ht="12.75">
      <c r="B86" s="1"/>
      <c r="L86" s="68"/>
      <c r="Q86" s="1"/>
      <c r="R86" s="1"/>
      <c r="S86" s="1"/>
      <c r="T86" s="55"/>
    </row>
    <row r="87" spans="2:25" ht="12.75">
      <c r="B87" s="1"/>
      <c r="L87" s="68"/>
      <c r="Q87" s="1"/>
      <c r="R87" s="1"/>
      <c r="S87" s="1"/>
      <c r="T87" s="55"/>
    </row>
    <row r="88" spans="2:25" ht="12.75">
      <c r="B88" s="1"/>
      <c r="L88" s="68"/>
      <c r="Q88" s="1"/>
      <c r="R88" s="1"/>
      <c r="S88" s="1"/>
      <c r="T88" s="55"/>
    </row>
    <row r="89" spans="2:25" ht="12.75">
      <c r="B89" s="1"/>
      <c r="L89" s="68"/>
      <c r="Q89" s="1"/>
      <c r="R89" s="1"/>
      <c r="S89" s="1"/>
      <c r="T89" s="55"/>
    </row>
    <row r="90" spans="2:25" ht="12.75">
      <c r="B90" s="1"/>
      <c r="L90" s="68"/>
      <c r="Q90" s="1"/>
      <c r="R90" s="1"/>
      <c r="S90" s="1"/>
      <c r="T90" s="55"/>
    </row>
    <row r="91" spans="2:25" ht="12.75">
      <c r="B91" s="1"/>
      <c r="L91" s="68"/>
      <c r="Q91" s="1"/>
      <c r="R91" s="1"/>
      <c r="S91" s="1"/>
      <c r="T91" s="55"/>
    </row>
    <row r="92" spans="2:25" ht="12.75">
      <c r="B92" s="1"/>
      <c r="L92" s="68"/>
      <c r="Q92" s="1"/>
      <c r="R92" s="1"/>
      <c r="S92" s="1"/>
      <c r="T92" s="55"/>
    </row>
    <row r="93" spans="2:25" ht="12.75">
      <c r="B93" s="1"/>
      <c r="L93" s="68"/>
      <c r="Q93" s="1"/>
      <c r="R93" s="1"/>
      <c r="S93" s="1"/>
      <c r="T93" s="55"/>
    </row>
    <row r="94" spans="2:25" ht="12.75">
      <c r="B94" s="1"/>
      <c r="L94" s="68"/>
      <c r="Q94" s="1"/>
      <c r="R94" s="1"/>
      <c r="S94" s="1"/>
      <c r="T94" s="55"/>
    </row>
    <row r="95" spans="2:25" ht="12.75">
      <c r="B95" s="1"/>
      <c r="L95" s="68"/>
      <c r="Q95" s="1"/>
      <c r="R95" s="1"/>
      <c r="S95" s="1"/>
      <c r="T95" s="55"/>
    </row>
    <row r="96" spans="2:25" ht="12.75">
      <c r="B96" s="1"/>
      <c r="L96" s="68"/>
      <c r="Q96" s="1"/>
      <c r="R96" s="1"/>
      <c r="S96" s="1"/>
      <c r="T96" s="55"/>
    </row>
    <row r="97" spans="2:20" ht="12.75">
      <c r="B97" s="1"/>
      <c r="L97" s="68"/>
      <c r="Q97" s="1"/>
      <c r="R97" s="1"/>
      <c r="S97" s="1"/>
      <c r="T97" s="55"/>
    </row>
    <row r="98" spans="2:20" ht="12.75">
      <c r="B98" s="1"/>
      <c r="L98" s="68"/>
      <c r="Q98" s="1"/>
      <c r="R98" s="1"/>
      <c r="S98" s="1"/>
      <c r="T98" s="55"/>
    </row>
    <row r="99" spans="2:20" ht="12.75">
      <c r="B99" s="1"/>
      <c r="L99" s="68"/>
      <c r="Q99" s="1"/>
      <c r="R99" s="1"/>
      <c r="S99" s="1"/>
      <c r="T99" s="55"/>
    </row>
    <row r="100" spans="2:20" ht="12.75">
      <c r="B100" s="1"/>
      <c r="L100" s="68"/>
      <c r="Q100" s="1"/>
      <c r="R100" s="1"/>
      <c r="S100" s="1"/>
      <c r="T100" s="55"/>
    </row>
    <row r="101" spans="2:20" ht="12.75">
      <c r="B101" s="1"/>
      <c r="L101" s="68"/>
      <c r="Q101" s="1"/>
      <c r="R101" s="1"/>
      <c r="S101" s="1"/>
      <c r="T101" s="55"/>
    </row>
    <row r="102" spans="2:20" ht="12.75">
      <c r="B102" s="1"/>
      <c r="L102" s="68"/>
      <c r="Q102" s="1"/>
      <c r="R102" s="1"/>
      <c r="S102" s="1"/>
      <c r="T102" s="55"/>
    </row>
    <row r="103" spans="2:20" ht="12.75">
      <c r="B103" s="1"/>
      <c r="L103" s="68"/>
      <c r="Q103" s="1"/>
      <c r="R103" s="1"/>
      <c r="S103" s="1"/>
      <c r="T103" s="55"/>
    </row>
    <row r="104" spans="2:20" ht="12.75">
      <c r="B104" s="1"/>
      <c r="L104" s="68"/>
      <c r="Q104" s="1"/>
      <c r="R104" s="1"/>
      <c r="S104" s="1"/>
      <c r="T104" s="55"/>
    </row>
    <row r="105" spans="2:20" ht="12.75">
      <c r="B105" s="1"/>
      <c r="L105" s="68"/>
      <c r="Q105" s="1"/>
      <c r="R105" s="1"/>
      <c r="S105" s="1"/>
      <c r="T105" s="55"/>
    </row>
    <row r="106" spans="2:20" ht="12.75">
      <c r="B106" s="1"/>
      <c r="L106" s="68"/>
      <c r="Q106" s="1"/>
      <c r="R106" s="1"/>
      <c r="S106" s="1"/>
      <c r="T106" s="55"/>
    </row>
    <row r="107" spans="2:20" ht="12.75">
      <c r="B107" s="1"/>
      <c r="L107" s="68"/>
      <c r="Q107" s="1"/>
      <c r="R107" s="1"/>
      <c r="S107" s="1"/>
      <c r="T107" s="55"/>
    </row>
    <row r="108" spans="2:20" ht="12.75">
      <c r="B108" s="1"/>
      <c r="L108" s="68"/>
      <c r="Q108" s="1"/>
      <c r="R108" s="1"/>
      <c r="S108" s="1"/>
      <c r="T108" s="55"/>
    </row>
    <row r="109" spans="2:20" ht="12.75">
      <c r="B109" s="1"/>
      <c r="L109" s="68"/>
      <c r="Q109" s="1"/>
      <c r="R109" s="1"/>
      <c r="S109" s="1"/>
      <c r="T109" s="55"/>
    </row>
    <row r="110" spans="2:20" ht="12.75">
      <c r="B110" s="1"/>
      <c r="L110" s="68"/>
      <c r="Q110" s="1"/>
      <c r="R110" s="1"/>
      <c r="S110" s="1"/>
      <c r="T110" s="55"/>
    </row>
    <row r="111" spans="2:20" ht="12.75">
      <c r="B111" s="1"/>
      <c r="L111" s="68"/>
      <c r="Q111" s="1"/>
      <c r="R111" s="1"/>
      <c r="S111" s="1"/>
      <c r="T111" s="55"/>
    </row>
    <row r="112" spans="2:20" ht="12.75">
      <c r="B112" s="1"/>
      <c r="L112" s="68"/>
      <c r="Q112" s="1"/>
      <c r="R112" s="1"/>
      <c r="S112" s="1"/>
      <c r="T112" s="55"/>
    </row>
    <row r="113" spans="2:20" ht="12.75">
      <c r="B113" s="1"/>
      <c r="L113" s="68"/>
      <c r="Q113" s="1"/>
      <c r="R113" s="1"/>
      <c r="S113" s="1"/>
      <c r="T113" s="55"/>
    </row>
    <row r="114" spans="2:20" ht="12.75">
      <c r="B114" s="1"/>
      <c r="L114" s="68"/>
      <c r="Q114" s="1"/>
      <c r="R114" s="1"/>
      <c r="S114" s="1"/>
      <c r="T114" s="55"/>
    </row>
    <row r="115" spans="2:20" ht="12.75">
      <c r="B115" s="1"/>
      <c r="L115" s="68"/>
      <c r="Q115" s="1"/>
      <c r="R115" s="1"/>
      <c r="S115" s="1"/>
      <c r="T115" s="55"/>
    </row>
    <row r="116" spans="2:20" ht="12.75">
      <c r="B116" s="1"/>
      <c r="L116" s="68"/>
      <c r="Q116" s="1"/>
      <c r="R116" s="1"/>
      <c r="S116" s="1"/>
      <c r="T116" s="55"/>
    </row>
    <row r="117" spans="2:20" ht="12.75">
      <c r="B117" s="1"/>
      <c r="L117" s="68"/>
      <c r="Q117" s="1"/>
      <c r="R117" s="1"/>
      <c r="S117" s="1"/>
      <c r="T117" s="55"/>
    </row>
    <row r="118" spans="2:20" ht="12.75">
      <c r="B118" s="1"/>
      <c r="L118" s="68"/>
      <c r="Q118" s="1"/>
      <c r="R118" s="1"/>
      <c r="S118" s="1"/>
      <c r="T118" s="55"/>
    </row>
    <row r="119" spans="2:20" ht="12.75">
      <c r="B119" s="1"/>
      <c r="L119" s="68"/>
      <c r="Q119" s="1"/>
      <c r="R119" s="1"/>
      <c r="S119" s="1"/>
      <c r="T119" s="55"/>
    </row>
    <row r="120" spans="2:20" ht="12.75">
      <c r="B120" s="1"/>
      <c r="L120" s="68"/>
      <c r="Q120" s="1"/>
      <c r="R120" s="1"/>
      <c r="S120" s="1"/>
      <c r="T120" s="55"/>
    </row>
    <row r="121" spans="2:20" ht="12.75">
      <c r="B121" s="1"/>
      <c r="L121" s="68"/>
      <c r="Q121" s="1"/>
      <c r="R121" s="1"/>
      <c r="S121" s="1"/>
      <c r="T121" s="55"/>
    </row>
    <row r="122" spans="2:20" ht="12.75">
      <c r="B122" s="1"/>
      <c r="L122" s="68"/>
      <c r="Q122" s="1"/>
      <c r="R122" s="1"/>
      <c r="S122" s="1"/>
      <c r="T122" s="55"/>
    </row>
    <row r="123" spans="2:20" ht="12.75">
      <c r="B123" s="1"/>
      <c r="L123" s="68"/>
      <c r="Q123" s="1"/>
      <c r="R123" s="1"/>
      <c r="S123" s="1"/>
      <c r="T123" s="55"/>
    </row>
    <row r="124" spans="2:20" ht="12.75">
      <c r="B124" s="1"/>
      <c r="L124" s="68"/>
      <c r="Q124" s="1"/>
      <c r="R124" s="1"/>
      <c r="S124" s="1"/>
      <c r="T124" s="55"/>
    </row>
    <row r="125" spans="2:20" ht="12.75">
      <c r="B125" s="1"/>
      <c r="L125" s="68"/>
      <c r="Q125" s="1"/>
      <c r="R125" s="1"/>
      <c r="S125" s="1"/>
      <c r="T125" s="55"/>
    </row>
    <row r="126" spans="2:20" ht="12.75">
      <c r="B126" s="1"/>
      <c r="L126" s="68"/>
      <c r="Q126" s="1"/>
      <c r="R126" s="1"/>
      <c r="S126" s="1"/>
      <c r="T126" s="55"/>
    </row>
    <row r="127" spans="2:20" ht="12.75">
      <c r="L127" s="68"/>
      <c r="R127" s="1"/>
      <c r="S127" s="1"/>
      <c r="T127" s="55"/>
    </row>
    <row r="128" spans="2:20" ht="12.75">
      <c r="L128" s="68"/>
      <c r="R128" s="1"/>
      <c r="S128" s="1"/>
      <c r="T128" s="55"/>
    </row>
    <row r="129" spans="12:20" ht="12.75">
      <c r="L129" s="68"/>
      <c r="R129" s="1"/>
      <c r="S129" s="1"/>
      <c r="T129" s="55"/>
    </row>
    <row r="130" spans="12:20" ht="12.75">
      <c r="L130" s="68"/>
      <c r="R130" s="1"/>
      <c r="S130" s="1"/>
      <c r="T130" s="55"/>
    </row>
    <row r="131" spans="12:20" ht="12.75">
      <c r="L131" s="68"/>
      <c r="R131" s="1"/>
      <c r="S131" s="1"/>
      <c r="T131" s="55"/>
    </row>
    <row r="132" spans="12:20" ht="12.75">
      <c r="L132" s="68"/>
      <c r="R132" s="1"/>
      <c r="S132" s="1"/>
      <c r="T132" s="55"/>
    </row>
    <row r="133" spans="12:20" ht="12.75">
      <c r="L133" s="68"/>
      <c r="R133" s="1"/>
      <c r="S133" s="1"/>
      <c r="T133" s="55"/>
    </row>
    <row r="134" spans="12:20" ht="12.75">
      <c r="L134" s="68"/>
      <c r="R134" s="1"/>
      <c r="S134" s="1"/>
      <c r="T134" s="55"/>
    </row>
    <row r="135" spans="12:20" ht="12.75">
      <c r="L135" s="68"/>
      <c r="R135" s="1"/>
      <c r="S135" s="1"/>
      <c r="T135" s="55"/>
    </row>
    <row r="136" spans="12:20" ht="12.75">
      <c r="L136" s="68"/>
      <c r="R136" s="1"/>
      <c r="S136" s="1"/>
      <c r="T136" s="55"/>
    </row>
    <row r="137" spans="12:20" ht="12.75">
      <c r="L137" s="68"/>
      <c r="R137" s="1"/>
      <c r="S137" s="1"/>
      <c r="T137" s="55"/>
    </row>
    <row r="138" spans="12:20" ht="12.75">
      <c r="L138" s="68"/>
      <c r="R138" s="1"/>
      <c r="S138" s="1"/>
      <c r="T138" s="55"/>
    </row>
    <row r="139" spans="12:20" ht="12.75">
      <c r="L139" s="68"/>
      <c r="R139" s="1"/>
      <c r="S139" s="1"/>
      <c r="T139" s="55"/>
    </row>
    <row r="140" spans="12:20" ht="12.75">
      <c r="L140" s="68"/>
      <c r="R140" s="1"/>
      <c r="S140" s="1"/>
      <c r="T140" s="55"/>
    </row>
    <row r="141" spans="12:20" ht="12.75">
      <c r="L141" s="68"/>
      <c r="R141" s="1"/>
      <c r="S141" s="1"/>
      <c r="T141" s="55"/>
    </row>
    <row r="142" spans="12:20" ht="12.75">
      <c r="L142" s="68"/>
      <c r="R142" s="1"/>
      <c r="S142" s="1"/>
      <c r="T142" s="55"/>
    </row>
    <row r="143" spans="12:20" ht="12.75">
      <c r="L143" s="68"/>
      <c r="R143" s="1"/>
      <c r="S143" s="1"/>
      <c r="T143" s="55"/>
    </row>
    <row r="144" spans="12:20" ht="12.75">
      <c r="L144" s="68"/>
      <c r="R144" s="1"/>
      <c r="S144" s="1"/>
      <c r="T144" s="55"/>
    </row>
    <row r="145" spans="12:20" ht="12.75">
      <c r="L145" s="68"/>
      <c r="R145" s="1"/>
      <c r="S145" s="1"/>
      <c r="T145" s="55"/>
    </row>
    <row r="146" spans="12:20" ht="12.75">
      <c r="L146" s="68"/>
      <c r="R146" s="1"/>
      <c r="S146" s="1"/>
      <c r="T146" s="55"/>
    </row>
    <row r="147" spans="12:20" ht="12.75">
      <c r="L147" s="68"/>
      <c r="R147" s="1"/>
      <c r="S147" s="1"/>
      <c r="T147" s="55"/>
    </row>
    <row r="148" spans="12:20" ht="12.75">
      <c r="L148" s="68"/>
      <c r="R148" s="1"/>
      <c r="S148" s="1"/>
      <c r="T148" s="55"/>
    </row>
    <row r="149" spans="12:20" ht="12.75">
      <c r="L149" s="68"/>
      <c r="R149" s="1"/>
      <c r="S149" s="1"/>
      <c r="T149" s="55"/>
    </row>
    <row r="150" spans="12:20" ht="12.75">
      <c r="L150" s="68"/>
      <c r="R150" s="1"/>
      <c r="S150" s="1"/>
      <c r="T150" s="55"/>
    </row>
    <row r="151" spans="12:20" ht="12.75">
      <c r="L151" s="68"/>
      <c r="R151" s="1"/>
      <c r="S151" s="1"/>
      <c r="T151" s="55"/>
    </row>
    <row r="152" spans="12:20" ht="12.75">
      <c r="L152" s="68"/>
      <c r="R152" s="1"/>
      <c r="S152" s="1"/>
      <c r="T152" s="55"/>
    </row>
    <row r="153" spans="12:20" ht="12.75">
      <c r="L153" s="68"/>
      <c r="R153" s="1"/>
      <c r="S153" s="1"/>
      <c r="T153" s="55"/>
    </row>
    <row r="154" spans="12:20" ht="12.75">
      <c r="L154" s="68"/>
      <c r="R154" s="1"/>
      <c r="S154" s="1"/>
      <c r="T154" s="55"/>
    </row>
    <row r="155" spans="12:20" ht="12.75">
      <c r="L155" s="68"/>
      <c r="R155" s="1"/>
      <c r="S155" s="1"/>
      <c r="T155" s="55"/>
    </row>
    <row r="156" spans="12:20" ht="12.75">
      <c r="L156" s="68"/>
      <c r="R156" s="1"/>
      <c r="S156" s="1"/>
      <c r="T156" s="55"/>
    </row>
    <row r="157" spans="12:20" ht="12.75">
      <c r="L157" s="68"/>
      <c r="R157" s="1"/>
      <c r="S157" s="1"/>
      <c r="T157" s="55"/>
    </row>
    <row r="158" spans="12:20" ht="12.75">
      <c r="L158" s="68"/>
      <c r="R158" s="1"/>
      <c r="S158" s="1"/>
      <c r="T158" s="55"/>
    </row>
    <row r="159" spans="12:20" ht="12.75">
      <c r="L159" s="68"/>
      <c r="R159" s="1"/>
      <c r="S159" s="1"/>
      <c r="T159" s="55"/>
    </row>
    <row r="160" spans="12:20" ht="12.75">
      <c r="L160" s="68"/>
      <c r="R160" s="1"/>
      <c r="S160" s="1"/>
      <c r="T160" s="55"/>
    </row>
    <row r="161" spans="2:20" ht="12.75">
      <c r="L161" s="68"/>
      <c r="R161" s="1"/>
      <c r="S161" s="1"/>
      <c r="T161" s="55"/>
    </row>
    <row r="162" spans="2:20" ht="12.75">
      <c r="L162" s="68"/>
      <c r="R162" s="1"/>
      <c r="S162" s="1"/>
      <c r="T162" s="55"/>
    </row>
    <row r="163" spans="2:20" ht="12.75">
      <c r="L163" s="68"/>
      <c r="R163" s="1"/>
      <c r="S163" s="1"/>
      <c r="T163" s="55"/>
    </row>
    <row r="164" spans="2:20" ht="12.75">
      <c r="B164" s="1"/>
      <c r="L164" s="68"/>
      <c r="Q164" s="1"/>
      <c r="R164" s="1"/>
      <c r="S164" s="1"/>
      <c r="T164" s="55"/>
    </row>
    <row r="165" spans="2:20" ht="12.75">
      <c r="B165" s="1"/>
      <c r="L165" s="68"/>
      <c r="Q165" s="1"/>
      <c r="R165" s="1"/>
      <c r="S165" s="1"/>
      <c r="T165" s="55"/>
    </row>
    <row r="166" spans="2:20" ht="12.75">
      <c r="B166" s="1"/>
      <c r="L166" s="68"/>
      <c r="Q166" s="1"/>
      <c r="R166" s="1"/>
      <c r="S166" s="1"/>
      <c r="T166" s="55"/>
    </row>
    <row r="167" spans="2:20" ht="12.75">
      <c r="B167" s="1"/>
      <c r="L167" s="68"/>
      <c r="Q167" s="1"/>
      <c r="R167" s="1"/>
      <c r="S167" s="1"/>
      <c r="T167" s="55"/>
    </row>
    <row r="168" spans="2:20" ht="12.75">
      <c r="B168" s="1"/>
      <c r="L168" s="68"/>
      <c r="Q168" s="1"/>
      <c r="R168" s="1"/>
      <c r="S168" s="1"/>
      <c r="T168" s="55"/>
    </row>
    <row r="169" spans="2:20" ht="12.75">
      <c r="B169" s="1"/>
      <c r="L169" s="68"/>
      <c r="Q169" s="1"/>
      <c r="R169" s="1"/>
      <c r="S169" s="1"/>
      <c r="T169" s="55"/>
    </row>
    <row r="170" spans="2:20" ht="12.75">
      <c r="B170" s="1"/>
      <c r="L170" s="68"/>
      <c r="Q170" s="1"/>
      <c r="R170" s="1"/>
      <c r="S170" s="1"/>
      <c r="T170" s="55"/>
    </row>
    <row r="171" spans="2:20" ht="12.75">
      <c r="B171" s="1"/>
      <c r="L171" s="68"/>
      <c r="Q171" s="1"/>
      <c r="R171" s="1"/>
      <c r="S171" s="1"/>
      <c r="T171" s="55"/>
    </row>
    <row r="172" spans="2:20" ht="12.75">
      <c r="B172" s="1"/>
      <c r="L172" s="68"/>
      <c r="Q172" s="1"/>
      <c r="R172" s="1"/>
      <c r="S172" s="1"/>
      <c r="T172" s="55"/>
    </row>
    <row r="173" spans="2:20" ht="12.75">
      <c r="B173" s="1"/>
      <c r="L173" s="68"/>
      <c r="Q173" s="1"/>
      <c r="R173" s="1"/>
      <c r="S173" s="1"/>
      <c r="T173" s="55"/>
    </row>
    <row r="174" spans="2:20" ht="12.75">
      <c r="B174" s="1"/>
      <c r="L174" s="68"/>
      <c r="Q174" s="1"/>
      <c r="R174" s="1"/>
      <c r="S174" s="1"/>
      <c r="T174" s="55"/>
    </row>
    <row r="175" spans="2:20" ht="12.75">
      <c r="B175" s="1"/>
      <c r="L175" s="68"/>
      <c r="Q175" s="1"/>
      <c r="R175" s="1"/>
      <c r="S175" s="1"/>
      <c r="T175" s="55"/>
    </row>
    <row r="176" spans="2:20" ht="12.75">
      <c r="B176" s="1"/>
      <c r="L176" s="68"/>
      <c r="Q176" s="1"/>
      <c r="R176" s="1"/>
      <c r="S176" s="1"/>
      <c r="T176" s="55"/>
    </row>
    <row r="177" spans="2:20" ht="12.75">
      <c r="B177" s="1"/>
      <c r="L177" s="68"/>
      <c r="Q177" s="1"/>
      <c r="R177" s="1"/>
      <c r="S177" s="1"/>
      <c r="T177" s="55"/>
    </row>
    <row r="178" spans="2:20" ht="12.75">
      <c r="B178" s="1"/>
      <c r="L178" s="68"/>
      <c r="Q178" s="1"/>
      <c r="R178" s="1"/>
      <c r="S178" s="1"/>
      <c r="T178" s="55"/>
    </row>
    <row r="179" spans="2:20" ht="12.75">
      <c r="B179" s="1"/>
      <c r="L179" s="68"/>
      <c r="Q179" s="1"/>
      <c r="R179" s="1"/>
      <c r="S179" s="1"/>
      <c r="T179" s="55"/>
    </row>
    <row r="180" spans="2:20" ht="12.75">
      <c r="B180" s="1"/>
      <c r="L180" s="68"/>
      <c r="Q180" s="1"/>
      <c r="R180" s="1"/>
      <c r="S180" s="1"/>
      <c r="T180" s="55"/>
    </row>
    <row r="181" spans="2:20" ht="12.75">
      <c r="B181" s="1"/>
      <c r="L181" s="68"/>
      <c r="Q181" s="1"/>
      <c r="R181" s="1"/>
      <c r="S181" s="1"/>
      <c r="T181" s="55"/>
    </row>
    <row r="182" spans="2:20" ht="12.75">
      <c r="B182" s="1"/>
      <c r="L182" s="68"/>
      <c r="Q182" s="1"/>
      <c r="R182" s="1"/>
      <c r="S182" s="1"/>
      <c r="T182" s="55"/>
    </row>
    <row r="183" spans="2:20" ht="12.75">
      <c r="B183" s="1"/>
      <c r="L183" s="68"/>
      <c r="Q183" s="1"/>
      <c r="R183" s="1"/>
      <c r="S183" s="1"/>
      <c r="T183" s="55"/>
    </row>
    <row r="184" spans="2:20" ht="12.75">
      <c r="B184" s="1"/>
      <c r="L184" s="68"/>
      <c r="Q184" s="1"/>
      <c r="R184" s="1"/>
      <c r="S184" s="1"/>
      <c r="T184" s="55"/>
    </row>
    <row r="185" spans="2:20" ht="12.75">
      <c r="B185" s="1"/>
      <c r="L185" s="68"/>
      <c r="Q185" s="1"/>
      <c r="R185" s="1"/>
      <c r="S185" s="1"/>
      <c r="T185" s="55"/>
    </row>
    <row r="186" spans="2:20" ht="12.75">
      <c r="B186" s="1"/>
      <c r="L186" s="68"/>
      <c r="Q186" s="1"/>
      <c r="R186" s="1"/>
      <c r="S186" s="1"/>
      <c r="T186" s="55"/>
    </row>
    <row r="187" spans="2:20" ht="12.75">
      <c r="B187" s="1"/>
      <c r="L187" s="68"/>
      <c r="Q187" s="1"/>
      <c r="R187" s="1"/>
      <c r="S187" s="1"/>
      <c r="T187" s="55"/>
    </row>
    <row r="188" spans="2:20" ht="12.75">
      <c r="B188" s="1"/>
      <c r="L188" s="68"/>
      <c r="Q188" s="1"/>
      <c r="R188" s="1"/>
      <c r="S188" s="1"/>
      <c r="T188" s="55"/>
    </row>
    <row r="189" spans="2:20" ht="12.75">
      <c r="B189" s="1"/>
      <c r="L189" s="68"/>
      <c r="Q189" s="1"/>
      <c r="R189" s="1"/>
      <c r="S189" s="1"/>
      <c r="T189" s="55"/>
    </row>
    <row r="190" spans="2:20" ht="12.75">
      <c r="B190" s="1"/>
      <c r="L190" s="68"/>
      <c r="Q190" s="1"/>
      <c r="R190" s="1"/>
      <c r="S190" s="1"/>
      <c r="T190" s="55"/>
    </row>
    <row r="191" spans="2:20" ht="12.75">
      <c r="B191" s="1"/>
      <c r="L191" s="68"/>
      <c r="Q191" s="1"/>
      <c r="R191" s="1"/>
      <c r="S191" s="1"/>
      <c r="T191" s="55"/>
    </row>
    <row r="192" spans="2:20" ht="12.75">
      <c r="B192" s="1"/>
      <c r="L192" s="68"/>
      <c r="Q192" s="1"/>
      <c r="R192" s="1"/>
      <c r="S192" s="1"/>
      <c r="T192" s="55"/>
    </row>
    <row r="193" spans="2:20" ht="12.75">
      <c r="B193" s="1"/>
      <c r="L193" s="68"/>
      <c r="Q193" s="1"/>
      <c r="R193" s="1"/>
      <c r="S193" s="1"/>
      <c r="T193" s="55"/>
    </row>
    <row r="194" spans="2:20" ht="12.75">
      <c r="B194" s="1"/>
      <c r="L194" s="68"/>
      <c r="Q194" s="1"/>
      <c r="R194" s="1"/>
      <c r="S194" s="1"/>
      <c r="T194" s="55"/>
    </row>
    <row r="195" spans="2:20" ht="12.75">
      <c r="B195" s="1"/>
      <c r="L195" s="68"/>
      <c r="Q195" s="1"/>
      <c r="R195" s="1"/>
      <c r="S195" s="1"/>
      <c r="T195" s="55"/>
    </row>
    <row r="196" spans="2:20" ht="12.75">
      <c r="B196" s="1"/>
      <c r="L196" s="68"/>
      <c r="Q196" s="1"/>
      <c r="R196" s="1"/>
      <c r="S196" s="1"/>
      <c r="T196" s="55"/>
    </row>
    <row r="197" spans="2:20" ht="12.75">
      <c r="B197" s="1"/>
      <c r="L197" s="68"/>
      <c r="Q197" s="1"/>
      <c r="R197" s="1"/>
      <c r="S197" s="1"/>
      <c r="T197" s="55"/>
    </row>
    <row r="198" spans="2:20" ht="12.75">
      <c r="B198" s="1"/>
      <c r="L198" s="68"/>
      <c r="Q198" s="1"/>
      <c r="R198" s="1"/>
      <c r="S198" s="1"/>
      <c r="T198" s="55"/>
    </row>
    <row r="199" spans="2:20" ht="12.75">
      <c r="B199" s="1"/>
      <c r="L199" s="68"/>
      <c r="Q199" s="1"/>
      <c r="R199" s="1"/>
      <c r="S199" s="1"/>
      <c r="T199" s="55"/>
    </row>
    <row r="200" spans="2:20" ht="12.75">
      <c r="B200" s="1"/>
      <c r="L200" s="68"/>
      <c r="Q200" s="1"/>
      <c r="R200" s="1"/>
      <c r="S200" s="1"/>
      <c r="T200" s="55"/>
    </row>
    <row r="201" spans="2:20" ht="12.75">
      <c r="B201" s="1"/>
      <c r="L201" s="68"/>
      <c r="Q201" s="1"/>
      <c r="R201" s="1"/>
      <c r="S201" s="1"/>
      <c r="T201" s="55"/>
    </row>
    <row r="202" spans="2:20" ht="12.75">
      <c r="B202" s="1"/>
      <c r="L202" s="68"/>
      <c r="Q202" s="1"/>
      <c r="R202" s="1"/>
      <c r="S202" s="1"/>
      <c r="T202" s="55"/>
    </row>
    <row r="203" spans="2:20" ht="12.75">
      <c r="B203" s="1"/>
      <c r="L203" s="68"/>
      <c r="Q203" s="1"/>
      <c r="R203" s="1"/>
      <c r="S203" s="1"/>
      <c r="T203" s="55"/>
    </row>
    <row r="204" spans="2:20" ht="12.75">
      <c r="B204" s="1"/>
      <c r="L204" s="68"/>
      <c r="Q204" s="1"/>
      <c r="R204" s="1"/>
      <c r="S204" s="1"/>
      <c r="T204" s="55"/>
    </row>
    <row r="205" spans="2:20" ht="12.75">
      <c r="B205" s="1"/>
      <c r="L205" s="68"/>
      <c r="Q205" s="1"/>
      <c r="R205" s="1"/>
      <c r="S205" s="1"/>
      <c r="T205" s="55"/>
    </row>
    <row r="206" spans="2:20" ht="12.75">
      <c r="B206" s="1"/>
      <c r="L206" s="68"/>
      <c r="Q206" s="1"/>
      <c r="R206" s="1"/>
      <c r="S206" s="1"/>
      <c r="T206" s="55"/>
    </row>
    <row r="207" spans="2:20" ht="12.75">
      <c r="B207" s="1"/>
      <c r="L207" s="68"/>
      <c r="Q207" s="1"/>
      <c r="R207" s="1"/>
      <c r="S207" s="1"/>
      <c r="T207" s="55"/>
    </row>
    <row r="208" spans="2:20" ht="12.75">
      <c r="B208" s="1"/>
      <c r="L208" s="68"/>
      <c r="Q208" s="1"/>
      <c r="R208" s="1"/>
      <c r="S208" s="1"/>
      <c r="T208" s="55"/>
    </row>
    <row r="209" spans="2:20" ht="12.75">
      <c r="B209" s="1"/>
      <c r="L209" s="68"/>
      <c r="Q209" s="1"/>
      <c r="R209" s="1"/>
      <c r="S209" s="1"/>
      <c r="T209" s="55"/>
    </row>
    <row r="210" spans="2:20" ht="12.75">
      <c r="B210" s="1"/>
      <c r="L210" s="68"/>
      <c r="Q210" s="1"/>
      <c r="R210" s="1"/>
      <c r="S210" s="1"/>
      <c r="T210" s="55"/>
    </row>
    <row r="211" spans="2:20" ht="12.75">
      <c r="B211" s="1"/>
      <c r="L211" s="68"/>
      <c r="Q211" s="1"/>
      <c r="R211" s="1"/>
      <c r="S211" s="1"/>
      <c r="T211" s="55"/>
    </row>
    <row r="212" spans="2:20" ht="12.75">
      <c r="B212" s="1"/>
      <c r="L212" s="68"/>
      <c r="Q212" s="1"/>
      <c r="R212" s="1"/>
      <c r="S212" s="1"/>
      <c r="T212" s="55"/>
    </row>
    <row r="213" spans="2:20" ht="12.75">
      <c r="B213" s="1"/>
      <c r="L213" s="68"/>
      <c r="Q213" s="1"/>
      <c r="R213" s="1"/>
      <c r="S213" s="1"/>
      <c r="T213" s="55"/>
    </row>
    <row r="214" spans="2:20" ht="12.75">
      <c r="B214" s="1"/>
      <c r="L214" s="68"/>
      <c r="Q214" s="1"/>
      <c r="R214" s="1"/>
      <c r="S214" s="1"/>
      <c r="T214" s="55"/>
    </row>
    <row r="215" spans="2:20" ht="12.75">
      <c r="B215" s="1"/>
      <c r="L215" s="68"/>
      <c r="Q215" s="1"/>
      <c r="R215" s="1"/>
      <c r="S215" s="1"/>
      <c r="T215" s="55"/>
    </row>
    <row r="216" spans="2:20" ht="12.75">
      <c r="B216" s="1"/>
      <c r="L216" s="68"/>
      <c r="Q216" s="1"/>
      <c r="R216" s="1"/>
      <c r="S216" s="1"/>
      <c r="T216" s="55"/>
    </row>
    <row r="217" spans="2:20" ht="12.75">
      <c r="B217" s="1"/>
      <c r="L217" s="68"/>
      <c r="Q217" s="1"/>
      <c r="R217" s="1"/>
      <c r="S217" s="1"/>
      <c r="T217" s="55"/>
    </row>
    <row r="218" spans="2:20" ht="12.75">
      <c r="B218" s="1"/>
      <c r="L218" s="68"/>
      <c r="Q218" s="1"/>
      <c r="R218" s="1"/>
      <c r="S218" s="1"/>
      <c r="T218" s="55"/>
    </row>
    <row r="219" spans="2:20" ht="12.75">
      <c r="B219" s="1"/>
      <c r="L219" s="68"/>
      <c r="Q219" s="1"/>
      <c r="R219" s="1"/>
      <c r="S219" s="1"/>
      <c r="T219" s="55"/>
    </row>
    <row r="220" spans="2:20" ht="12.75">
      <c r="B220" s="1"/>
      <c r="L220" s="68"/>
      <c r="Q220" s="1"/>
      <c r="R220" s="1"/>
      <c r="S220" s="1"/>
      <c r="T220" s="55"/>
    </row>
    <row r="221" spans="2:20" ht="12.75">
      <c r="B221" s="1"/>
      <c r="L221" s="68"/>
      <c r="Q221" s="1"/>
      <c r="R221" s="1"/>
      <c r="S221" s="1"/>
      <c r="T221" s="55"/>
    </row>
    <row r="222" spans="2:20" ht="12.75">
      <c r="B222" s="1"/>
      <c r="L222" s="68"/>
      <c r="Q222" s="1"/>
      <c r="R222" s="1"/>
      <c r="S222" s="1"/>
      <c r="T222" s="55"/>
    </row>
    <row r="223" spans="2:20" ht="12.75">
      <c r="B223" s="1"/>
      <c r="L223" s="68"/>
      <c r="Q223" s="1"/>
      <c r="R223" s="1"/>
      <c r="S223" s="1"/>
      <c r="T223" s="55"/>
    </row>
    <row r="224" spans="2:20" ht="12.75">
      <c r="B224" s="1"/>
      <c r="L224" s="68"/>
      <c r="Q224" s="1"/>
      <c r="R224" s="1"/>
      <c r="S224" s="1"/>
      <c r="T224" s="55"/>
    </row>
    <row r="225" spans="2:20" ht="12.75">
      <c r="B225" s="1"/>
      <c r="L225" s="68"/>
      <c r="Q225" s="1"/>
      <c r="R225" s="1"/>
      <c r="S225" s="1"/>
      <c r="T225" s="55"/>
    </row>
    <row r="226" spans="2:20" ht="12.75">
      <c r="B226" s="1"/>
      <c r="L226" s="68"/>
      <c r="Q226" s="1"/>
      <c r="R226" s="1"/>
      <c r="S226" s="1"/>
      <c r="T226" s="55"/>
    </row>
    <row r="227" spans="2:20" ht="12.75">
      <c r="B227" s="1"/>
      <c r="L227" s="68"/>
      <c r="Q227" s="1"/>
      <c r="R227" s="1"/>
      <c r="S227" s="1"/>
      <c r="T227" s="55"/>
    </row>
    <row r="228" spans="2:20" ht="12.75">
      <c r="B228" s="1"/>
      <c r="L228" s="68"/>
      <c r="Q228" s="1"/>
      <c r="R228" s="1"/>
      <c r="S228" s="1"/>
      <c r="T228" s="55"/>
    </row>
    <row r="229" spans="2:20" ht="12.75">
      <c r="B229" s="1"/>
      <c r="L229" s="68"/>
      <c r="Q229" s="1"/>
      <c r="R229" s="1"/>
      <c r="S229" s="1"/>
      <c r="T229" s="55"/>
    </row>
    <row r="230" spans="2:20" ht="12.75">
      <c r="B230" s="1"/>
      <c r="L230" s="68"/>
      <c r="Q230" s="1"/>
      <c r="R230" s="1"/>
      <c r="S230" s="1"/>
      <c r="T230" s="55"/>
    </row>
    <row r="231" spans="2:20" ht="12.75">
      <c r="B231" s="1"/>
      <c r="L231" s="68"/>
      <c r="Q231" s="1"/>
      <c r="R231" s="1"/>
      <c r="S231" s="1"/>
      <c r="T231" s="55"/>
    </row>
    <row r="232" spans="2:20" ht="12.75">
      <c r="B232" s="1"/>
      <c r="L232" s="68"/>
      <c r="Q232" s="1"/>
      <c r="R232" s="1"/>
      <c r="S232" s="1"/>
      <c r="T232" s="55"/>
    </row>
    <row r="233" spans="2:20" ht="12.75">
      <c r="B233" s="1"/>
      <c r="L233" s="68"/>
      <c r="Q233" s="1"/>
      <c r="R233" s="1"/>
      <c r="S233" s="1"/>
      <c r="T233" s="55"/>
    </row>
    <row r="234" spans="2:20" ht="12.75">
      <c r="B234" s="1"/>
      <c r="L234" s="68"/>
      <c r="Q234" s="1"/>
      <c r="R234" s="1"/>
      <c r="S234" s="1"/>
      <c r="T234" s="55"/>
    </row>
    <row r="235" spans="2:20" ht="12.75">
      <c r="B235" s="1"/>
      <c r="L235" s="68"/>
      <c r="Q235" s="1"/>
      <c r="R235" s="1"/>
      <c r="S235" s="1"/>
      <c r="T235" s="55"/>
    </row>
    <row r="236" spans="2:20" ht="12.75">
      <c r="B236" s="1"/>
      <c r="L236" s="68"/>
      <c r="Q236" s="1"/>
      <c r="R236" s="1"/>
      <c r="S236" s="1"/>
      <c r="T236" s="55"/>
    </row>
    <row r="237" spans="2:20" ht="12.75">
      <c r="B237" s="1"/>
      <c r="L237" s="68"/>
      <c r="Q237" s="1"/>
      <c r="R237" s="1"/>
      <c r="S237" s="1"/>
      <c r="T237" s="55"/>
    </row>
    <row r="238" spans="2:20" ht="12.75">
      <c r="B238" s="1"/>
      <c r="L238" s="68"/>
      <c r="Q238" s="1"/>
      <c r="R238" s="1"/>
      <c r="S238" s="1"/>
      <c r="T238" s="55"/>
    </row>
    <row r="239" spans="2:20" ht="12.75">
      <c r="B239" s="1"/>
      <c r="L239" s="68"/>
      <c r="Q239" s="1"/>
      <c r="R239" s="1"/>
      <c r="S239" s="1"/>
      <c r="T239" s="55"/>
    </row>
    <row r="240" spans="2:20" ht="12.75">
      <c r="B240" s="1"/>
      <c r="L240" s="68"/>
      <c r="Q240" s="1"/>
      <c r="R240" s="1"/>
      <c r="S240" s="1"/>
      <c r="T240" s="55"/>
    </row>
    <row r="241" spans="2:20" ht="12.75">
      <c r="B241" s="1"/>
      <c r="L241" s="68"/>
      <c r="Q241" s="1"/>
      <c r="R241" s="1"/>
      <c r="S241" s="1"/>
      <c r="T241" s="55"/>
    </row>
    <row r="242" spans="2:20" ht="12.75">
      <c r="B242" s="1"/>
      <c r="L242" s="68"/>
      <c r="Q242" s="1"/>
      <c r="R242" s="1"/>
      <c r="S242" s="1"/>
      <c r="T242" s="55"/>
    </row>
    <row r="243" spans="2:20" ht="12.75">
      <c r="B243" s="1"/>
      <c r="L243" s="68"/>
      <c r="Q243" s="1"/>
      <c r="R243" s="1"/>
      <c r="S243" s="1"/>
      <c r="T243" s="55"/>
    </row>
    <row r="244" spans="2:20" ht="12.75">
      <c r="B244" s="1"/>
      <c r="L244" s="68"/>
      <c r="Q244" s="1"/>
      <c r="R244" s="1"/>
      <c r="S244" s="1"/>
      <c r="T244" s="55"/>
    </row>
    <row r="245" spans="2:20" ht="12.75">
      <c r="B245" s="1"/>
      <c r="L245" s="68"/>
      <c r="Q245" s="1"/>
      <c r="R245" s="1"/>
      <c r="S245" s="1"/>
      <c r="T245" s="55"/>
    </row>
    <row r="246" spans="2:20" ht="12.75">
      <c r="B246" s="1"/>
      <c r="L246" s="68"/>
      <c r="Q246" s="1"/>
      <c r="R246" s="1"/>
      <c r="S246" s="1"/>
      <c r="T246" s="55"/>
    </row>
    <row r="247" spans="2:20" ht="12.75">
      <c r="B247" s="1"/>
      <c r="L247" s="68"/>
      <c r="Q247" s="1"/>
      <c r="R247" s="1"/>
      <c r="S247" s="1"/>
      <c r="T247" s="55"/>
    </row>
    <row r="248" spans="2:20" ht="12.75">
      <c r="B248" s="1"/>
      <c r="L248" s="68"/>
      <c r="Q248" s="1"/>
      <c r="R248" s="1"/>
      <c r="S248" s="1"/>
      <c r="T248" s="55"/>
    </row>
    <row r="249" spans="2:20" ht="12.75">
      <c r="B249" s="1"/>
      <c r="L249" s="68"/>
      <c r="Q249" s="1"/>
      <c r="R249" s="1"/>
      <c r="S249" s="1"/>
      <c r="T249" s="55"/>
    </row>
    <row r="250" spans="2:20" ht="12.75">
      <c r="B250" s="1"/>
      <c r="L250" s="68"/>
      <c r="Q250" s="1"/>
      <c r="R250" s="1"/>
      <c r="S250" s="1"/>
      <c r="T250" s="55"/>
    </row>
    <row r="251" spans="2:20" ht="12.75">
      <c r="B251" s="1"/>
      <c r="L251" s="68"/>
      <c r="Q251" s="1"/>
      <c r="R251" s="1"/>
      <c r="S251" s="1"/>
      <c r="T251" s="55"/>
    </row>
    <row r="252" spans="2:20" ht="12.75">
      <c r="B252" s="1"/>
      <c r="L252" s="68"/>
      <c r="Q252" s="1"/>
      <c r="R252" s="1"/>
      <c r="S252" s="1"/>
      <c r="T252" s="55"/>
    </row>
    <row r="253" spans="2:20" ht="12.75">
      <c r="B253" s="1"/>
      <c r="L253" s="68"/>
      <c r="Q253" s="1"/>
      <c r="R253" s="1"/>
      <c r="S253" s="1"/>
      <c r="T253" s="55"/>
    </row>
    <row r="254" spans="2:20" ht="12.75">
      <c r="B254" s="1"/>
      <c r="L254" s="68"/>
      <c r="Q254" s="1"/>
      <c r="R254" s="1"/>
      <c r="S254" s="1"/>
      <c r="T254" s="55"/>
    </row>
    <row r="255" spans="2:20" ht="12.75">
      <c r="B255" s="1"/>
      <c r="L255" s="68"/>
      <c r="Q255" s="1"/>
      <c r="R255" s="1"/>
      <c r="S255" s="1"/>
      <c r="T255" s="55"/>
    </row>
    <row r="256" spans="2:20" ht="12.75">
      <c r="B256" s="1"/>
      <c r="L256" s="68"/>
      <c r="Q256" s="1"/>
      <c r="R256" s="1"/>
      <c r="S256" s="1"/>
      <c r="T256" s="55"/>
    </row>
    <row r="257" spans="2:20" ht="12.75">
      <c r="B257" s="1"/>
      <c r="L257" s="68"/>
      <c r="Q257" s="1"/>
      <c r="R257" s="1"/>
      <c r="S257" s="1"/>
      <c r="T257" s="55"/>
    </row>
    <row r="258" spans="2:20" ht="12.75">
      <c r="B258" s="1"/>
      <c r="L258" s="68"/>
      <c r="Q258" s="1"/>
      <c r="R258" s="1"/>
      <c r="S258" s="1"/>
      <c r="T258" s="55"/>
    </row>
    <row r="259" spans="2:20" ht="12.75">
      <c r="B259" s="1"/>
      <c r="L259" s="68"/>
      <c r="Q259" s="1"/>
      <c r="R259" s="1"/>
      <c r="S259" s="1"/>
      <c r="T259" s="55"/>
    </row>
    <row r="260" spans="2:20" ht="12.75">
      <c r="B260" s="1"/>
      <c r="L260" s="68"/>
      <c r="Q260" s="1"/>
      <c r="R260" s="1"/>
      <c r="S260" s="1"/>
      <c r="T260" s="55"/>
    </row>
    <row r="261" spans="2:20" ht="12.75">
      <c r="B261" s="1"/>
      <c r="L261" s="68"/>
      <c r="Q261" s="1"/>
      <c r="R261" s="1"/>
      <c r="S261" s="1"/>
      <c r="T261" s="55"/>
    </row>
    <row r="262" spans="2:20" ht="12.75">
      <c r="B262" s="1"/>
      <c r="L262" s="68"/>
      <c r="Q262" s="1"/>
      <c r="R262" s="1"/>
      <c r="S262" s="1"/>
      <c r="T262" s="55"/>
    </row>
    <row r="263" spans="2:20" ht="12.75">
      <c r="B263" s="1"/>
      <c r="L263" s="68"/>
      <c r="Q263" s="1"/>
      <c r="R263" s="1"/>
      <c r="S263" s="1"/>
      <c r="T263" s="55"/>
    </row>
    <row r="264" spans="2:20" ht="12.75">
      <c r="B264" s="1"/>
      <c r="L264" s="68"/>
      <c r="Q264" s="1"/>
      <c r="R264" s="1"/>
      <c r="S264" s="1"/>
      <c r="T264" s="55"/>
    </row>
    <row r="265" spans="2:20" ht="12.75">
      <c r="B265" s="1"/>
      <c r="L265" s="68"/>
      <c r="Q265" s="1"/>
      <c r="R265" s="1"/>
      <c r="S265" s="1"/>
      <c r="T265" s="55"/>
    </row>
    <row r="266" spans="2:20" ht="12.75">
      <c r="B266" s="1"/>
      <c r="L266" s="68"/>
      <c r="Q266" s="1"/>
      <c r="R266" s="1"/>
      <c r="S266" s="1"/>
      <c r="T266" s="55"/>
    </row>
    <row r="267" spans="2:20" ht="12.75">
      <c r="B267" s="1"/>
      <c r="L267" s="68"/>
      <c r="Q267" s="1"/>
      <c r="R267" s="1"/>
      <c r="S267" s="1"/>
      <c r="T267" s="55"/>
    </row>
    <row r="268" spans="2:20" ht="12.75">
      <c r="B268" s="1"/>
      <c r="L268" s="68"/>
      <c r="Q268" s="1"/>
      <c r="R268" s="1"/>
      <c r="S268" s="1"/>
      <c r="T268" s="55"/>
    </row>
    <row r="269" spans="2:20" ht="12.75">
      <c r="B269" s="1"/>
      <c r="L269" s="68"/>
      <c r="Q269" s="1"/>
      <c r="R269" s="1"/>
      <c r="S269" s="1"/>
      <c r="T269" s="55"/>
    </row>
    <row r="270" spans="2:20" ht="12.75">
      <c r="B270" s="1"/>
      <c r="L270" s="68"/>
      <c r="Q270" s="1"/>
      <c r="R270" s="1"/>
      <c r="S270" s="1"/>
      <c r="T270" s="55"/>
    </row>
    <row r="271" spans="2:20" ht="12.75">
      <c r="B271" s="1"/>
      <c r="L271" s="68"/>
      <c r="Q271" s="1"/>
      <c r="R271" s="1"/>
      <c r="S271" s="1"/>
      <c r="T271" s="55"/>
    </row>
    <row r="272" spans="2:20" ht="12.75">
      <c r="B272" s="1"/>
      <c r="L272" s="68"/>
      <c r="Q272" s="1"/>
      <c r="R272" s="1"/>
      <c r="S272" s="1"/>
      <c r="T272" s="55"/>
    </row>
    <row r="273" spans="2:20" ht="12.75">
      <c r="B273" s="1"/>
      <c r="L273" s="68"/>
      <c r="Q273" s="1"/>
      <c r="R273" s="1"/>
      <c r="S273" s="1"/>
      <c r="T273" s="55"/>
    </row>
    <row r="274" spans="2:20" ht="12.75">
      <c r="B274" s="1"/>
      <c r="L274" s="68"/>
      <c r="Q274" s="1"/>
      <c r="R274" s="1"/>
      <c r="S274" s="1"/>
      <c r="T274" s="55"/>
    </row>
    <row r="275" spans="2:20" ht="12.75">
      <c r="B275" s="1"/>
      <c r="L275" s="68"/>
      <c r="Q275" s="1"/>
      <c r="R275" s="1"/>
      <c r="S275" s="1"/>
      <c r="T275" s="55"/>
    </row>
    <row r="276" spans="2:20" ht="12.75">
      <c r="B276" s="1"/>
      <c r="L276" s="68"/>
      <c r="Q276" s="1"/>
      <c r="R276" s="1"/>
      <c r="S276" s="1"/>
      <c r="T276" s="55"/>
    </row>
    <row r="277" spans="2:20" ht="12.75">
      <c r="B277" s="1"/>
      <c r="L277" s="68"/>
      <c r="Q277" s="1"/>
      <c r="R277" s="1"/>
      <c r="S277" s="1"/>
      <c r="T277" s="55"/>
    </row>
    <row r="278" spans="2:20" ht="12.75">
      <c r="B278" s="1"/>
      <c r="L278" s="68"/>
      <c r="Q278" s="1"/>
      <c r="R278" s="1"/>
      <c r="S278" s="1"/>
      <c r="T278" s="55"/>
    </row>
    <row r="279" spans="2:20" ht="12.75">
      <c r="B279" s="1"/>
      <c r="L279" s="68"/>
      <c r="Q279" s="1"/>
      <c r="R279" s="1"/>
      <c r="S279" s="1"/>
      <c r="T279" s="55"/>
    </row>
    <row r="280" spans="2:20" ht="12.75">
      <c r="B280" s="1"/>
      <c r="L280" s="68"/>
      <c r="Q280" s="1"/>
      <c r="R280" s="1"/>
      <c r="S280" s="1"/>
      <c r="T280" s="55"/>
    </row>
    <row r="281" spans="2:20" ht="12.75">
      <c r="B281" s="1"/>
      <c r="L281" s="68"/>
      <c r="Q281" s="1"/>
      <c r="R281" s="1"/>
      <c r="S281" s="1"/>
      <c r="T281" s="55"/>
    </row>
    <row r="282" spans="2:20" ht="12.75">
      <c r="B282" s="1"/>
      <c r="L282" s="68"/>
      <c r="Q282" s="1"/>
      <c r="R282" s="1"/>
      <c r="S282" s="1"/>
      <c r="T282" s="55"/>
    </row>
    <row r="283" spans="2:20" ht="12.75">
      <c r="B283" s="1"/>
      <c r="L283" s="68"/>
      <c r="Q283" s="1"/>
      <c r="R283" s="1"/>
      <c r="S283" s="1"/>
      <c r="T283" s="55"/>
    </row>
    <row r="284" spans="2:20" ht="12.75">
      <c r="B284" s="1"/>
      <c r="L284" s="68"/>
      <c r="Q284" s="1"/>
      <c r="R284" s="1"/>
      <c r="S284" s="1"/>
      <c r="T284" s="55"/>
    </row>
    <row r="285" spans="2:20" ht="12.75">
      <c r="B285" s="1"/>
      <c r="L285" s="68"/>
      <c r="Q285" s="1"/>
      <c r="R285" s="1"/>
      <c r="S285" s="1"/>
      <c r="T285" s="55"/>
    </row>
    <row r="286" spans="2:20" ht="12.75">
      <c r="B286" s="1"/>
      <c r="L286" s="68"/>
      <c r="Q286" s="1"/>
      <c r="R286" s="1"/>
      <c r="S286" s="1"/>
      <c r="T286" s="55"/>
    </row>
    <row r="287" spans="2:20" ht="12.75">
      <c r="B287" s="1"/>
      <c r="L287" s="68"/>
      <c r="Q287" s="1"/>
      <c r="R287" s="1"/>
      <c r="S287" s="1"/>
      <c r="T287" s="55"/>
    </row>
    <row r="288" spans="2:20" ht="12.75">
      <c r="B288" s="1"/>
      <c r="L288" s="68"/>
      <c r="Q288" s="1"/>
      <c r="R288" s="1"/>
      <c r="S288" s="1"/>
      <c r="T288" s="55"/>
    </row>
    <row r="289" spans="2:20" ht="12.75">
      <c r="B289" s="1"/>
      <c r="L289" s="68"/>
      <c r="Q289" s="1"/>
      <c r="R289" s="1"/>
      <c r="S289" s="1"/>
      <c r="T289" s="55"/>
    </row>
    <row r="290" spans="2:20" ht="12.75">
      <c r="B290" s="1"/>
      <c r="L290" s="68"/>
      <c r="Q290" s="1"/>
      <c r="R290" s="1"/>
      <c r="S290" s="1"/>
      <c r="T290" s="55"/>
    </row>
    <row r="291" spans="2:20" ht="12.75">
      <c r="B291" s="1"/>
      <c r="L291" s="68"/>
      <c r="Q291" s="1"/>
      <c r="R291" s="1"/>
      <c r="S291" s="1"/>
      <c r="T291" s="55"/>
    </row>
    <row r="292" spans="2:20" ht="12.75">
      <c r="B292" s="1"/>
      <c r="L292" s="68"/>
      <c r="Q292" s="1"/>
      <c r="R292" s="1"/>
      <c r="S292" s="1"/>
      <c r="T292" s="55"/>
    </row>
    <row r="293" spans="2:20" ht="12.75">
      <c r="B293" s="1"/>
      <c r="L293" s="68"/>
      <c r="Q293" s="1"/>
      <c r="R293" s="1"/>
      <c r="S293" s="1"/>
      <c r="T293" s="55"/>
    </row>
    <row r="294" spans="2:20" ht="12.75">
      <c r="B294" s="1"/>
      <c r="L294" s="68"/>
      <c r="Q294" s="1"/>
      <c r="R294" s="1"/>
      <c r="S294" s="1"/>
      <c r="T294" s="55"/>
    </row>
    <row r="295" spans="2:20" ht="12.75">
      <c r="B295" s="1"/>
      <c r="L295" s="68"/>
      <c r="Q295" s="1"/>
      <c r="R295" s="1"/>
      <c r="S295" s="1"/>
      <c r="T295" s="55"/>
    </row>
    <row r="296" spans="2:20" ht="12.75">
      <c r="B296" s="1"/>
      <c r="L296" s="68"/>
      <c r="Q296" s="1"/>
      <c r="R296" s="1"/>
      <c r="S296" s="1"/>
      <c r="T296" s="55"/>
    </row>
    <row r="297" spans="2:20" ht="12.75">
      <c r="B297" s="1"/>
      <c r="L297" s="68"/>
      <c r="Q297" s="1"/>
      <c r="R297" s="1"/>
      <c r="S297" s="1"/>
      <c r="T297" s="55"/>
    </row>
    <row r="298" spans="2:20" ht="12.75">
      <c r="B298" s="1"/>
      <c r="L298" s="68"/>
      <c r="Q298" s="1"/>
      <c r="R298" s="1"/>
      <c r="S298" s="1"/>
      <c r="T298" s="55"/>
    </row>
    <row r="299" spans="2:20" ht="12.75">
      <c r="B299" s="1"/>
      <c r="L299" s="68"/>
      <c r="Q299" s="1"/>
      <c r="R299" s="1"/>
      <c r="S299" s="1"/>
      <c r="T299" s="55"/>
    </row>
    <row r="300" spans="2:20" ht="12.75">
      <c r="B300" s="1"/>
      <c r="L300" s="68"/>
      <c r="Q300" s="1"/>
      <c r="R300" s="1"/>
      <c r="S300" s="1"/>
      <c r="T300" s="55"/>
    </row>
    <row r="301" spans="2:20" ht="12.75">
      <c r="B301" s="1"/>
      <c r="L301" s="68"/>
      <c r="Q301" s="1"/>
      <c r="R301" s="1"/>
      <c r="S301" s="1"/>
      <c r="T301" s="55"/>
    </row>
    <row r="302" spans="2:20" ht="12.75">
      <c r="B302" s="1"/>
      <c r="L302" s="68"/>
      <c r="Q302" s="1"/>
      <c r="R302" s="1"/>
      <c r="S302" s="1"/>
      <c r="T302" s="55"/>
    </row>
    <row r="303" spans="2:20" ht="12.75">
      <c r="B303" s="1"/>
      <c r="L303" s="68"/>
      <c r="Q303" s="1"/>
      <c r="R303" s="1"/>
      <c r="S303" s="1"/>
      <c r="T303" s="55"/>
    </row>
    <row r="304" spans="2:20" ht="12.75">
      <c r="B304" s="1"/>
      <c r="L304" s="68"/>
      <c r="Q304" s="1"/>
      <c r="R304" s="1"/>
      <c r="S304" s="1"/>
      <c r="T304" s="55"/>
    </row>
    <row r="305" spans="2:20" ht="12.75">
      <c r="B305" s="1"/>
      <c r="L305" s="68"/>
      <c r="Q305" s="1"/>
      <c r="R305" s="1"/>
      <c r="S305" s="1"/>
      <c r="T305" s="55"/>
    </row>
    <row r="306" spans="2:20" ht="12.75">
      <c r="B306" s="1"/>
      <c r="L306" s="68"/>
      <c r="Q306" s="1"/>
      <c r="R306" s="1"/>
      <c r="S306" s="1"/>
      <c r="T306" s="55"/>
    </row>
    <row r="307" spans="2:20" ht="12.75">
      <c r="B307" s="1"/>
      <c r="L307" s="68"/>
      <c r="Q307" s="1"/>
      <c r="R307" s="1"/>
      <c r="S307" s="1"/>
      <c r="T307" s="55"/>
    </row>
    <row r="308" spans="2:20" ht="12.75">
      <c r="B308" s="1"/>
      <c r="L308" s="68"/>
      <c r="Q308" s="1"/>
      <c r="R308" s="1"/>
      <c r="S308" s="1"/>
      <c r="T308" s="55"/>
    </row>
    <row r="309" spans="2:20" ht="12.75">
      <c r="B309" s="1"/>
      <c r="L309" s="68"/>
      <c r="Q309" s="1"/>
      <c r="R309" s="1"/>
      <c r="S309" s="1"/>
      <c r="T309" s="55"/>
    </row>
    <row r="310" spans="2:20" ht="12.75">
      <c r="B310" s="1"/>
      <c r="L310" s="68"/>
      <c r="Q310" s="1"/>
      <c r="R310" s="1"/>
      <c r="S310" s="1"/>
      <c r="T310" s="55"/>
    </row>
    <row r="311" spans="2:20" ht="12.75">
      <c r="B311" s="1"/>
      <c r="L311" s="68"/>
      <c r="Q311" s="1"/>
      <c r="R311" s="1"/>
      <c r="S311" s="1"/>
      <c r="T311" s="55"/>
    </row>
    <row r="312" spans="2:20" ht="12.75">
      <c r="B312" s="1"/>
      <c r="L312" s="68"/>
      <c r="Q312" s="1"/>
      <c r="R312" s="1"/>
      <c r="S312" s="1"/>
      <c r="T312" s="55"/>
    </row>
    <row r="313" spans="2:20" ht="12.75">
      <c r="B313" s="1"/>
      <c r="L313" s="68"/>
      <c r="Q313" s="1"/>
      <c r="R313" s="1"/>
      <c r="S313" s="1"/>
      <c r="T313" s="55"/>
    </row>
    <row r="314" spans="2:20" ht="12.75">
      <c r="B314" s="1"/>
      <c r="L314" s="68"/>
      <c r="Q314" s="1"/>
      <c r="R314" s="1"/>
      <c r="S314" s="1"/>
      <c r="T314" s="55"/>
    </row>
    <row r="315" spans="2:20" ht="12.75">
      <c r="B315" s="1"/>
      <c r="L315" s="68"/>
      <c r="Q315" s="1"/>
      <c r="R315" s="1"/>
      <c r="S315" s="1"/>
      <c r="T315" s="55"/>
    </row>
    <row r="316" spans="2:20" ht="12.75">
      <c r="B316" s="1"/>
      <c r="L316" s="68"/>
      <c r="Q316" s="1"/>
      <c r="R316" s="1"/>
      <c r="S316" s="1"/>
      <c r="T316" s="55"/>
    </row>
    <row r="317" spans="2:20" ht="12.75">
      <c r="B317" s="1"/>
      <c r="L317" s="68"/>
      <c r="Q317" s="1"/>
      <c r="R317" s="1"/>
      <c r="S317" s="1"/>
      <c r="T317" s="55"/>
    </row>
    <row r="318" spans="2:20" ht="12.75">
      <c r="B318" s="1"/>
      <c r="L318" s="68"/>
      <c r="Q318" s="1"/>
      <c r="R318" s="1"/>
      <c r="S318" s="1"/>
      <c r="T318" s="55"/>
    </row>
    <row r="319" spans="2:20" ht="12.75">
      <c r="B319" s="1"/>
      <c r="L319" s="68"/>
      <c r="Q319" s="1"/>
      <c r="R319" s="1"/>
      <c r="S319" s="1"/>
      <c r="T319" s="55"/>
    </row>
    <row r="320" spans="2:20" ht="12.75">
      <c r="B320" s="1"/>
      <c r="L320" s="68"/>
      <c r="Q320" s="1"/>
      <c r="R320" s="1"/>
      <c r="S320" s="1"/>
      <c r="T320" s="55"/>
    </row>
    <row r="321" spans="2:20" ht="12.75">
      <c r="B321" s="1"/>
      <c r="L321" s="68"/>
      <c r="Q321" s="1"/>
      <c r="R321" s="1"/>
      <c r="S321" s="1"/>
      <c r="T321" s="55"/>
    </row>
    <row r="322" spans="2:20" ht="12.75">
      <c r="B322" s="1"/>
      <c r="L322" s="68"/>
      <c r="Q322" s="1"/>
      <c r="R322" s="1"/>
      <c r="S322" s="1"/>
      <c r="T322" s="55"/>
    </row>
    <row r="323" spans="2:20" ht="12.75">
      <c r="B323" s="1"/>
      <c r="L323" s="68"/>
      <c r="Q323" s="1"/>
      <c r="R323" s="1"/>
      <c r="S323" s="1"/>
      <c r="T323" s="55"/>
    </row>
    <row r="324" spans="2:20" ht="12.75">
      <c r="B324" s="1"/>
      <c r="L324" s="68"/>
      <c r="Q324" s="1"/>
      <c r="R324" s="1"/>
      <c r="S324" s="1"/>
      <c r="T324" s="55"/>
    </row>
    <row r="325" spans="2:20" ht="12.75">
      <c r="B325" s="1"/>
      <c r="L325" s="68"/>
      <c r="Q325" s="1"/>
      <c r="R325" s="1"/>
      <c r="S325" s="1"/>
      <c r="T325" s="55"/>
    </row>
    <row r="326" spans="2:20" ht="12.75">
      <c r="B326" s="1"/>
      <c r="L326" s="68"/>
      <c r="Q326" s="1"/>
      <c r="R326" s="1"/>
      <c r="S326" s="1"/>
      <c r="T326" s="55"/>
    </row>
    <row r="327" spans="2:20" ht="12.75">
      <c r="B327" s="1"/>
      <c r="L327" s="68"/>
      <c r="Q327" s="1"/>
      <c r="R327" s="1"/>
      <c r="S327" s="1"/>
      <c r="T327" s="55"/>
    </row>
    <row r="328" spans="2:20" ht="12.75">
      <c r="B328" s="1"/>
      <c r="L328" s="68"/>
      <c r="Q328" s="1"/>
      <c r="R328" s="1"/>
      <c r="S328" s="1"/>
      <c r="T328" s="55"/>
    </row>
    <row r="329" spans="2:20" ht="12.75">
      <c r="B329" s="1"/>
      <c r="L329" s="68"/>
      <c r="Q329" s="1"/>
      <c r="R329" s="1"/>
      <c r="S329" s="1"/>
      <c r="T329" s="55"/>
    </row>
    <row r="330" spans="2:20" ht="12.75">
      <c r="B330" s="1"/>
      <c r="L330" s="68"/>
      <c r="Q330" s="1"/>
      <c r="R330" s="1"/>
      <c r="S330" s="1"/>
      <c r="T330" s="55"/>
    </row>
    <row r="331" spans="2:20" ht="12.75">
      <c r="B331" s="1"/>
      <c r="L331" s="68"/>
      <c r="Q331" s="1"/>
      <c r="R331" s="1"/>
      <c r="S331" s="1"/>
      <c r="T331" s="55"/>
    </row>
    <row r="332" spans="2:20" ht="12.75">
      <c r="B332" s="1"/>
      <c r="L332" s="68"/>
      <c r="Q332" s="1"/>
      <c r="R332" s="1"/>
      <c r="S332" s="1"/>
      <c r="T332" s="55"/>
    </row>
    <row r="333" spans="2:20" ht="12.75">
      <c r="B333" s="1"/>
      <c r="L333" s="68"/>
      <c r="Q333" s="1"/>
      <c r="R333" s="1"/>
      <c r="S333" s="1"/>
      <c r="T333" s="55"/>
    </row>
    <row r="334" spans="2:20" ht="12.75">
      <c r="B334" s="1"/>
      <c r="L334" s="68"/>
      <c r="Q334" s="1"/>
      <c r="R334" s="1"/>
      <c r="S334" s="1"/>
      <c r="T334" s="55"/>
    </row>
    <row r="335" spans="2:20" ht="12.75">
      <c r="B335" s="1"/>
      <c r="L335" s="68"/>
      <c r="Q335" s="1"/>
      <c r="R335" s="1"/>
      <c r="S335" s="1"/>
      <c r="T335" s="55"/>
    </row>
    <row r="336" spans="2:20" ht="12.75">
      <c r="B336" s="1"/>
      <c r="L336" s="68"/>
      <c r="Q336" s="1"/>
      <c r="R336" s="1"/>
      <c r="S336" s="1"/>
      <c r="T336" s="55"/>
    </row>
    <row r="337" spans="2:20" ht="12.75">
      <c r="B337" s="1"/>
      <c r="L337" s="68"/>
      <c r="Q337" s="1"/>
      <c r="R337" s="1"/>
      <c r="S337" s="1"/>
      <c r="T337" s="55"/>
    </row>
    <row r="338" spans="2:20" ht="12.75">
      <c r="B338" s="1"/>
      <c r="L338" s="68"/>
      <c r="Q338" s="1"/>
      <c r="R338" s="1"/>
      <c r="S338" s="1"/>
      <c r="T338" s="55"/>
    </row>
    <row r="339" spans="2:20" ht="12.75">
      <c r="B339" s="1"/>
      <c r="L339" s="68"/>
      <c r="Q339" s="1"/>
      <c r="R339" s="1"/>
      <c r="S339" s="1"/>
      <c r="T339" s="55"/>
    </row>
    <row r="340" spans="2:20" ht="12.75">
      <c r="B340" s="1"/>
      <c r="L340" s="68"/>
      <c r="Q340" s="1"/>
      <c r="R340" s="1"/>
      <c r="S340" s="1"/>
      <c r="T340" s="55"/>
    </row>
    <row r="341" spans="2:20" ht="12.75">
      <c r="B341" s="1"/>
      <c r="L341" s="68"/>
      <c r="Q341" s="1"/>
      <c r="R341" s="1"/>
      <c r="S341" s="1"/>
      <c r="T341" s="55"/>
    </row>
    <row r="342" spans="2:20" ht="12.75">
      <c r="B342" s="1"/>
      <c r="L342" s="68"/>
      <c r="Q342" s="1"/>
      <c r="R342" s="1"/>
      <c r="S342" s="1"/>
      <c r="T342" s="55"/>
    </row>
    <row r="343" spans="2:20" ht="12.75">
      <c r="B343" s="1"/>
      <c r="L343" s="68"/>
      <c r="Q343" s="1"/>
      <c r="R343" s="1"/>
      <c r="S343" s="1"/>
      <c r="T343" s="55"/>
    </row>
    <row r="344" spans="2:20" ht="12.75">
      <c r="B344" s="1"/>
      <c r="L344" s="68"/>
      <c r="Q344" s="1"/>
      <c r="R344" s="1"/>
      <c r="S344" s="1"/>
      <c r="T344" s="55"/>
    </row>
    <row r="345" spans="2:20" ht="12.75">
      <c r="B345" s="1"/>
      <c r="L345" s="68"/>
      <c r="Q345" s="1"/>
      <c r="R345" s="1"/>
      <c r="S345" s="1"/>
      <c r="T345" s="55"/>
    </row>
    <row r="346" spans="2:20" ht="12.75">
      <c r="B346" s="1"/>
      <c r="L346" s="68"/>
      <c r="Q346" s="1"/>
      <c r="R346" s="1"/>
      <c r="S346" s="1"/>
      <c r="T346" s="55"/>
    </row>
    <row r="347" spans="2:20" ht="12.75">
      <c r="B347" s="1"/>
      <c r="L347" s="68"/>
      <c r="Q347" s="1"/>
      <c r="R347" s="1"/>
      <c r="S347" s="1"/>
      <c r="T347" s="55"/>
    </row>
    <row r="348" spans="2:20" ht="12.75">
      <c r="B348" s="1"/>
      <c r="L348" s="68"/>
      <c r="Q348" s="1"/>
      <c r="R348" s="1"/>
      <c r="S348" s="1"/>
      <c r="T348" s="55"/>
    </row>
    <row r="349" spans="2:20" ht="12.75">
      <c r="B349" s="1"/>
      <c r="L349" s="68"/>
      <c r="Q349" s="1"/>
      <c r="R349" s="1"/>
      <c r="S349" s="1"/>
      <c r="T349" s="55"/>
    </row>
    <row r="350" spans="2:20" ht="12.75">
      <c r="B350" s="1"/>
      <c r="L350" s="68"/>
      <c r="Q350" s="1"/>
      <c r="R350" s="1"/>
      <c r="S350" s="1"/>
      <c r="T350" s="55"/>
    </row>
    <row r="351" spans="2:20" ht="12.75">
      <c r="B351" s="1"/>
      <c r="L351" s="68"/>
      <c r="Q351" s="1"/>
      <c r="R351" s="1"/>
      <c r="S351" s="1"/>
      <c r="T351" s="55"/>
    </row>
    <row r="352" spans="2:20" ht="12.75">
      <c r="B352" s="1"/>
      <c r="L352" s="68"/>
      <c r="Q352" s="1"/>
      <c r="R352" s="1"/>
      <c r="S352" s="1"/>
      <c r="T352" s="55"/>
    </row>
    <row r="353" spans="2:20" ht="12.75">
      <c r="B353" s="1"/>
      <c r="L353" s="68"/>
      <c r="Q353" s="1"/>
      <c r="R353" s="1"/>
      <c r="S353" s="1"/>
      <c r="T353" s="55"/>
    </row>
    <row r="354" spans="2:20" ht="12.75">
      <c r="B354" s="1"/>
      <c r="L354" s="68"/>
      <c r="Q354" s="1"/>
      <c r="R354" s="1"/>
      <c r="S354" s="1"/>
      <c r="T354" s="55"/>
    </row>
    <row r="355" spans="2:20" ht="12.75">
      <c r="B355" s="1"/>
      <c r="L355" s="68"/>
      <c r="Q355" s="1"/>
      <c r="R355" s="1"/>
      <c r="S355" s="1"/>
      <c r="T355" s="55"/>
    </row>
    <row r="356" spans="2:20" ht="12.75">
      <c r="B356" s="1"/>
      <c r="L356" s="68"/>
      <c r="Q356" s="1"/>
      <c r="R356" s="1"/>
      <c r="S356" s="1"/>
      <c r="T356" s="55"/>
    </row>
    <row r="357" spans="2:20" ht="12.75">
      <c r="B357" s="1"/>
      <c r="L357" s="68"/>
      <c r="Q357" s="1"/>
      <c r="R357" s="1"/>
      <c r="S357" s="1"/>
      <c r="T357" s="55"/>
    </row>
    <row r="358" spans="2:20" ht="12.75">
      <c r="B358" s="1"/>
      <c r="L358" s="68"/>
      <c r="Q358" s="1"/>
      <c r="R358" s="1"/>
      <c r="S358" s="1"/>
      <c r="T358" s="55"/>
    </row>
    <row r="359" spans="2:20" ht="12.75">
      <c r="B359" s="1"/>
      <c r="L359" s="68"/>
      <c r="Q359" s="1"/>
      <c r="R359" s="1"/>
      <c r="S359" s="1"/>
      <c r="T359" s="55"/>
    </row>
    <row r="360" spans="2:20" ht="12.75">
      <c r="B360" s="1"/>
      <c r="L360" s="68"/>
      <c r="Q360" s="1"/>
      <c r="R360" s="1"/>
      <c r="S360" s="1"/>
      <c r="T360" s="55"/>
    </row>
    <row r="361" spans="2:20" ht="12.75">
      <c r="B361" s="1"/>
      <c r="L361" s="68"/>
      <c r="Q361" s="1"/>
      <c r="R361" s="1"/>
      <c r="S361" s="1"/>
      <c r="T361" s="55"/>
    </row>
    <row r="362" spans="2:20" ht="12.75">
      <c r="B362" s="1"/>
      <c r="L362" s="68"/>
      <c r="Q362" s="1"/>
      <c r="R362" s="1"/>
      <c r="S362" s="1"/>
      <c r="T362" s="55"/>
    </row>
    <row r="363" spans="2:20" ht="12.75">
      <c r="B363" s="1"/>
      <c r="L363" s="68"/>
      <c r="Q363" s="1"/>
      <c r="R363" s="1"/>
      <c r="S363" s="1"/>
      <c r="T363" s="55"/>
    </row>
    <row r="364" spans="2:20" ht="12.75">
      <c r="B364" s="1"/>
      <c r="L364" s="68"/>
      <c r="Q364" s="1"/>
      <c r="R364" s="1"/>
      <c r="S364" s="1"/>
      <c r="T364" s="55"/>
    </row>
    <row r="365" spans="2:20" ht="12.75">
      <c r="B365" s="1"/>
      <c r="L365" s="68"/>
      <c r="Q365" s="1"/>
      <c r="R365" s="1"/>
      <c r="S365" s="1"/>
      <c r="T365" s="55"/>
    </row>
    <row r="366" spans="2:20" ht="12.75">
      <c r="B366" s="1"/>
      <c r="L366" s="68"/>
      <c r="Q366" s="1"/>
      <c r="R366" s="1"/>
      <c r="S366" s="1"/>
      <c r="T366" s="55"/>
    </row>
    <row r="367" spans="2:20" ht="12.75">
      <c r="B367" s="1"/>
      <c r="L367" s="68"/>
      <c r="Q367" s="1"/>
      <c r="R367" s="1"/>
      <c r="S367" s="1"/>
      <c r="T367" s="55"/>
    </row>
    <row r="368" spans="2:20" ht="12.75">
      <c r="B368" s="1"/>
      <c r="L368" s="68"/>
      <c r="Q368" s="1"/>
      <c r="R368" s="1"/>
      <c r="S368" s="1"/>
      <c r="T368" s="55"/>
    </row>
    <row r="369" spans="2:20" ht="12.75">
      <c r="B369" s="1"/>
      <c r="L369" s="68"/>
      <c r="Q369" s="1"/>
      <c r="R369" s="1"/>
      <c r="S369" s="1"/>
      <c r="T369" s="55"/>
    </row>
    <row r="370" spans="2:20" ht="12.75">
      <c r="B370" s="1"/>
      <c r="L370" s="68"/>
      <c r="Q370" s="1"/>
      <c r="R370" s="1"/>
      <c r="S370" s="1"/>
      <c r="T370" s="55"/>
    </row>
    <row r="371" spans="2:20" ht="12.75">
      <c r="B371" s="1"/>
      <c r="L371" s="68"/>
      <c r="Q371" s="1"/>
      <c r="R371" s="1"/>
      <c r="S371" s="1"/>
      <c r="T371" s="55"/>
    </row>
    <row r="372" spans="2:20" ht="12.75">
      <c r="B372" s="1"/>
      <c r="L372" s="68"/>
      <c r="Q372" s="1"/>
      <c r="R372" s="1"/>
      <c r="S372" s="1"/>
      <c r="T372" s="55"/>
    </row>
    <row r="373" spans="2:20" ht="12.75">
      <c r="B373" s="1"/>
      <c r="L373" s="68"/>
      <c r="Q373" s="1"/>
      <c r="R373" s="1"/>
      <c r="S373" s="1"/>
      <c r="T373" s="55"/>
    </row>
    <row r="374" spans="2:20" ht="12.75">
      <c r="B374" s="1"/>
      <c r="L374" s="68"/>
      <c r="Q374" s="1"/>
      <c r="R374" s="1"/>
      <c r="S374" s="1"/>
      <c r="T374" s="55"/>
    </row>
    <row r="375" spans="2:20" ht="12.75">
      <c r="B375" s="1"/>
      <c r="L375" s="68"/>
      <c r="Q375" s="1"/>
      <c r="R375" s="1"/>
      <c r="S375" s="1"/>
      <c r="T375" s="55"/>
    </row>
    <row r="376" spans="2:20" ht="12.75">
      <c r="B376" s="1"/>
      <c r="L376" s="68"/>
      <c r="Q376" s="1"/>
      <c r="R376" s="1"/>
      <c r="S376" s="1"/>
      <c r="T376" s="55"/>
    </row>
    <row r="377" spans="2:20" ht="12.75">
      <c r="B377" s="1"/>
      <c r="L377" s="68"/>
      <c r="Q377" s="1"/>
      <c r="R377" s="1"/>
      <c r="S377" s="1"/>
      <c r="T377" s="55"/>
    </row>
    <row r="378" spans="2:20" ht="12.75">
      <c r="B378" s="1"/>
      <c r="L378" s="68"/>
      <c r="Q378" s="1"/>
      <c r="R378" s="1"/>
      <c r="S378" s="1"/>
      <c r="T378" s="55"/>
    </row>
    <row r="379" spans="2:20" ht="12.75">
      <c r="B379" s="1"/>
      <c r="L379" s="68"/>
      <c r="Q379" s="1"/>
      <c r="R379" s="1"/>
      <c r="S379" s="1"/>
      <c r="T379" s="55"/>
    </row>
    <row r="380" spans="2:20" ht="12.75">
      <c r="B380" s="1"/>
      <c r="L380" s="68"/>
      <c r="Q380" s="1"/>
      <c r="R380" s="1"/>
      <c r="S380" s="1"/>
      <c r="T380" s="55"/>
    </row>
    <row r="381" spans="2:20" ht="12.75">
      <c r="B381" s="1"/>
      <c r="L381" s="68"/>
      <c r="Q381" s="1"/>
      <c r="R381" s="1"/>
      <c r="S381" s="1"/>
      <c r="T381" s="55"/>
    </row>
    <row r="382" spans="2:20" ht="12.75">
      <c r="B382" s="1"/>
      <c r="L382" s="68"/>
      <c r="Q382" s="1"/>
      <c r="R382" s="1"/>
      <c r="S382" s="1"/>
      <c r="T382" s="55"/>
    </row>
    <row r="383" spans="2:20" ht="12.75">
      <c r="B383" s="1"/>
      <c r="L383" s="68"/>
      <c r="Q383" s="1"/>
      <c r="R383" s="1"/>
      <c r="S383" s="1"/>
      <c r="T383" s="55"/>
    </row>
    <row r="384" spans="2:20" ht="12.75">
      <c r="B384" s="1"/>
      <c r="L384" s="68"/>
      <c r="Q384" s="1"/>
      <c r="R384" s="1"/>
      <c r="S384" s="1"/>
      <c r="T384" s="55"/>
    </row>
    <row r="385" spans="2:20" ht="12.75">
      <c r="B385" s="1"/>
      <c r="L385" s="68"/>
      <c r="Q385" s="1"/>
      <c r="R385" s="1"/>
      <c r="S385" s="1"/>
      <c r="T385" s="55"/>
    </row>
    <row r="386" spans="2:20" ht="12.75">
      <c r="B386" s="1"/>
      <c r="L386" s="68"/>
      <c r="Q386" s="1"/>
      <c r="R386" s="1"/>
      <c r="S386" s="1"/>
      <c r="T386" s="55"/>
    </row>
    <row r="387" spans="2:20" ht="12.75">
      <c r="B387" s="1"/>
      <c r="L387" s="68"/>
      <c r="Q387" s="1"/>
      <c r="R387" s="1"/>
      <c r="S387" s="1"/>
      <c r="T387" s="55"/>
    </row>
    <row r="388" spans="2:20" ht="12.75">
      <c r="B388" s="1"/>
      <c r="L388" s="68"/>
      <c r="Q388" s="1"/>
      <c r="R388" s="1"/>
      <c r="S388" s="1"/>
      <c r="T388" s="55"/>
    </row>
    <row r="389" spans="2:20" ht="12.75">
      <c r="B389" s="1"/>
      <c r="L389" s="68"/>
      <c r="Q389" s="1"/>
      <c r="R389" s="1"/>
      <c r="S389" s="1"/>
      <c r="T389" s="55"/>
    </row>
    <row r="390" spans="2:20" ht="12.75">
      <c r="B390" s="1"/>
      <c r="L390" s="68"/>
      <c r="Q390" s="1"/>
      <c r="R390" s="1"/>
      <c r="S390" s="1"/>
      <c r="T390" s="55"/>
    </row>
    <row r="391" spans="2:20" ht="12.75">
      <c r="B391" s="1"/>
      <c r="L391" s="68"/>
      <c r="Q391" s="1"/>
      <c r="R391" s="1"/>
      <c r="S391" s="1"/>
      <c r="T391" s="55"/>
    </row>
    <row r="392" spans="2:20" ht="12.75">
      <c r="B392" s="1"/>
      <c r="L392" s="68"/>
      <c r="Q392" s="1"/>
      <c r="R392" s="1"/>
      <c r="S392" s="1"/>
      <c r="T392" s="55"/>
    </row>
    <row r="393" spans="2:20" ht="12.75">
      <c r="B393" s="1"/>
      <c r="L393" s="68"/>
      <c r="Q393" s="1"/>
      <c r="R393" s="1"/>
      <c r="S393" s="1"/>
      <c r="T393" s="55"/>
    </row>
    <row r="394" spans="2:20" ht="12.75">
      <c r="B394" s="1"/>
      <c r="L394" s="68"/>
      <c r="Q394" s="1"/>
      <c r="R394" s="1"/>
      <c r="S394" s="1"/>
      <c r="T394" s="55"/>
    </row>
    <row r="395" spans="2:20" ht="12.75">
      <c r="B395" s="1"/>
      <c r="L395" s="68"/>
      <c r="Q395" s="1"/>
      <c r="R395" s="1"/>
      <c r="S395" s="1"/>
      <c r="T395" s="55"/>
    </row>
    <row r="396" spans="2:20" ht="12.75">
      <c r="B396" s="1"/>
      <c r="L396" s="68"/>
      <c r="Q396" s="1"/>
      <c r="R396" s="1"/>
      <c r="S396" s="1"/>
      <c r="T396" s="55"/>
    </row>
    <row r="397" spans="2:20" ht="12.75">
      <c r="B397" s="1"/>
      <c r="L397" s="68"/>
      <c r="Q397" s="1"/>
      <c r="R397" s="1"/>
      <c r="S397" s="1"/>
      <c r="T397" s="55"/>
    </row>
    <row r="398" spans="2:20" ht="12.75">
      <c r="B398" s="1"/>
      <c r="L398" s="68"/>
      <c r="Q398" s="1"/>
      <c r="R398" s="1"/>
      <c r="S398" s="1"/>
      <c r="T398" s="55"/>
    </row>
    <row r="399" spans="2:20" ht="12.75">
      <c r="B399" s="1"/>
      <c r="L399" s="68"/>
      <c r="Q399" s="1"/>
      <c r="R399" s="1"/>
      <c r="S399" s="1"/>
      <c r="T399" s="55"/>
    </row>
    <row r="400" spans="2:20" ht="12.75">
      <c r="B400" s="1"/>
      <c r="L400" s="68"/>
      <c r="Q400" s="1"/>
      <c r="R400" s="1"/>
      <c r="S400" s="1"/>
      <c r="T400" s="55"/>
    </row>
    <row r="401" spans="2:20" ht="12.75">
      <c r="B401" s="1"/>
      <c r="L401" s="68"/>
      <c r="Q401" s="1"/>
      <c r="R401" s="1"/>
      <c r="S401" s="1"/>
      <c r="T401" s="55"/>
    </row>
    <row r="402" spans="2:20" ht="12.75">
      <c r="B402" s="1"/>
      <c r="L402" s="68"/>
      <c r="Q402" s="1"/>
      <c r="R402" s="1"/>
      <c r="S402" s="1"/>
      <c r="T402" s="55"/>
    </row>
    <row r="403" spans="2:20" ht="12.75">
      <c r="B403" s="1"/>
      <c r="L403" s="68"/>
      <c r="Q403" s="1"/>
      <c r="R403" s="1"/>
      <c r="S403" s="1"/>
      <c r="T403" s="55"/>
    </row>
    <row r="404" spans="2:20" ht="12.75">
      <c r="B404" s="1"/>
      <c r="L404" s="68"/>
      <c r="Q404" s="1"/>
      <c r="R404" s="1"/>
      <c r="S404" s="1"/>
      <c r="T404" s="55"/>
    </row>
    <row r="405" spans="2:20" ht="12.75">
      <c r="B405" s="1"/>
      <c r="L405" s="68"/>
      <c r="Q405" s="1"/>
      <c r="R405" s="1"/>
      <c r="S405" s="1"/>
      <c r="T405" s="55"/>
    </row>
    <row r="406" spans="2:20" ht="12.75">
      <c r="B406" s="1"/>
      <c r="L406" s="68"/>
      <c r="Q406" s="1"/>
      <c r="R406" s="1"/>
      <c r="S406" s="1"/>
      <c r="T406" s="55"/>
    </row>
    <row r="407" spans="2:20" ht="12.75">
      <c r="B407" s="1"/>
      <c r="L407" s="68"/>
      <c r="Q407" s="1"/>
      <c r="R407" s="1"/>
      <c r="S407" s="1"/>
      <c r="T407" s="55"/>
    </row>
    <row r="408" spans="2:20" ht="12.75">
      <c r="B408" s="1"/>
      <c r="L408" s="68"/>
      <c r="Q408" s="1"/>
      <c r="R408" s="1"/>
      <c r="S408" s="1"/>
      <c r="T408" s="55"/>
    </row>
    <row r="409" spans="2:20" ht="12.75">
      <c r="B409" s="1"/>
      <c r="L409" s="68"/>
      <c r="Q409" s="1"/>
      <c r="R409" s="1"/>
      <c r="S409" s="1"/>
      <c r="T409" s="55"/>
    </row>
    <row r="410" spans="2:20" ht="12.75">
      <c r="B410" s="1"/>
      <c r="L410" s="68"/>
      <c r="Q410" s="1"/>
      <c r="R410" s="1"/>
      <c r="S410" s="1"/>
      <c r="T410" s="55"/>
    </row>
    <row r="411" spans="2:20" ht="12.75">
      <c r="B411" s="1"/>
      <c r="L411" s="68"/>
      <c r="Q411" s="1"/>
      <c r="R411" s="1"/>
      <c r="S411" s="1"/>
      <c r="T411" s="55"/>
    </row>
    <row r="412" spans="2:20" ht="12.75">
      <c r="B412" s="1"/>
      <c r="L412" s="68"/>
      <c r="Q412" s="1"/>
      <c r="R412" s="1"/>
      <c r="S412" s="1"/>
      <c r="T412" s="55"/>
    </row>
    <row r="413" spans="2:20" ht="12.75">
      <c r="B413" s="1"/>
      <c r="L413" s="68"/>
      <c r="Q413" s="1"/>
      <c r="R413" s="1"/>
      <c r="S413" s="1"/>
      <c r="T413" s="55"/>
    </row>
    <row r="414" spans="2:20" ht="12.75">
      <c r="B414" s="1"/>
      <c r="L414" s="68"/>
      <c r="Q414" s="1"/>
      <c r="R414" s="1"/>
      <c r="S414" s="1"/>
      <c r="T414" s="55"/>
    </row>
    <row r="415" spans="2:20" ht="12.75">
      <c r="B415" s="1"/>
      <c r="L415" s="68"/>
      <c r="Q415" s="1"/>
      <c r="R415" s="1"/>
      <c r="S415" s="1"/>
      <c r="T415" s="55"/>
    </row>
    <row r="416" spans="2:20" ht="12.75">
      <c r="B416" s="1"/>
      <c r="L416" s="68"/>
      <c r="Q416" s="1"/>
      <c r="R416" s="1"/>
      <c r="S416" s="1"/>
      <c r="T416" s="55"/>
    </row>
    <row r="417" spans="2:20" ht="12.75">
      <c r="B417" s="1"/>
      <c r="L417" s="68"/>
      <c r="Q417" s="1"/>
      <c r="R417" s="1"/>
      <c r="S417" s="1"/>
      <c r="T417" s="55"/>
    </row>
    <row r="418" spans="2:20" ht="12.75">
      <c r="B418" s="1"/>
      <c r="L418" s="68"/>
      <c r="Q418" s="1"/>
      <c r="R418" s="1"/>
      <c r="S418" s="1"/>
      <c r="T418" s="55"/>
    </row>
    <row r="419" spans="2:20" ht="12.75">
      <c r="B419" s="1"/>
      <c r="L419" s="68"/>
      <c r="Q419" s="1"/>
      <c r="R419" s="1"/>
      <c r="S419" s="1"/>
      <c r="T419" s="55"/>
    </row>
    <row r="420" spans="2:20" ht="12.75">
      <c r="B420" s="1"/>
      <c r="L420" s="68"/>
      <c r="Q420" s="1"/>
      <c r="R420" s="1"/>
      <c r="S420" s="1"/>
      <c r="T420" s="55"/>
    </row>
    <row r="421" spans="2:20" ht="12.75">
      <c r="B421" s="1"/>
      <c r="L421" s="68"/>
      <c r="Q421" s="1"/>
      <c r="R421" s="1"/>
      <c r="S421" s="1"/>
      <c r="T421" s="55"/>
    </row>
    <row r="422" spans="2:20" ht="12.75">
      <c r="B422" s="1"/>
      <c r="L422" s="68"/>
      <c r="Q422" s="1"/>
      <c r="R422" s="1"/>
      <c r="S422" s="1"/>
      <c r="T422" s="55"/>
    </row>
    <row r="423" spans="2:20" ht="12.75">
      <c r="B423" s="1"/>
      <c r="L423" s="68"/>
      <c r="Q423" s="1"/>
      <c r="R423" s="1"/>
      <c r="S423" s="1"/>
      <c r="T423" s="55"/>
    </row>
    <row r="424" spans="2:20" ht="12.75">
      <c r="B424" s="1"/>
      <c r="L424" s="68"/>
      <c r="Q424" s="1"/>
      <c r="R424" s="1"/>
      <c r="S424" s="1"/>
      <c r="T424" s="55"/>
    </row>
    <row r="425" spans="2:20" ht="12.75">
      <c r="B425" s="1"/>
      <c r="L425" s="68"/>
      <c r="Q425" s="1"/>
      <c r="R425" s="1"/>
      <c r="S425" s="1"/>
      <c r="T425" s="55"/>
    </row>
    <row r="426" spans="2:20" ht="12.75">
      <c r="B426" s="1"/>
      <c r="L426" s="68"/>
      <c r="Q426" s="1"/>
      <c r="R426" s="1"/>
      <c r="S426" s="1"/>
      <c r="T426" s="55"/>
    </row>
    <row r="427" spans="2:20" ht="12.75">
      <c r="B427" s="1"/>
      <c r="L427" s="68"/>
      <c r="Q427" s="1"/>
      <c r="R427" s="1"/>
      <c r="S427" s="1"/>
      <c r="T427" s="55"/>
    </row>
    <row r="428" spans="2:20" ht="12.75">
      <c r="B428" s="1"/>
      <c r="L428" s="68"/>
      <c r="Q428" s="1"/>
      <c r="R428" s="1"/>
      <c r="S428" s="1"/>
      <c r="T428" s="55"/>
    </row>
    <row r="429" spans="2:20" ht="12.75">
      <c r="B429" s="1"/>
      <c r="L429" s="68"/>
      <c r="Q429" s="1"/>
      <c r="R429" s="1"/>
      <c r="S429" s="1"/>
      <c r="T429" s="55"/>
    </row>
    <row r="430" spans="2:20" ht="12.75">
      <c r="B430" s="1"/>
      <c r="L430" s="68"/>
      <c r="Q430" s="1"/>
      <c r="R430" s="1"/>
      <c r="S430" s="1"/>
      <c r="T430" s="55"/>
    </row>
    <row r="431" spans="2:20" ht="12.75">
      <c r="B431" s="1"/>
      <c r="L431" s="68"/>
      <c r="Q431" s="1"/>
      <c r="R431" s="1"/>
      <c r="S431" s="1"/>
      <c r="T431" s="55"/>
    </row>
    <row r="432" spans="2:20" ht="12.75">
      <c r="B432" s="1"/>
      <c r="L432" s="68"/>
      <c r="Q432" s="1"/>
      <c r="R432" s="1"/>
      <c r="S432" s="1"/>
      <c r="T432" s="55"/>
    </row>
    <row r="433" spans="2:20" ht="12.75">
      <c r="B433" s="1"/>
      <c r="L433" s="68"/>
      <c r="Q433" s="1"/>
      <c r="R433" s="1"/>
      <c r="S433" s="1"/>
      <c r="T433" s="55"/>
    </row>
    <row r="434" spans="2:20" ht="12.75">
      <c r="B434" s="1"/>
      <c r="L434" s="68"/>
      <c r="Q434" s="1"/>
      <c r="R434" s="1"/>
      <c r="S434" s="1"/>
      <c r="T434" s="55"/>
    </row>
    <row r="435" spans="2:20" ht="12.75">
      <c r="B435" s="1"/>
      <c r="L435" s="68"/>
      <c r="Q435" s="1"/>
      <c r="R435" s="1"/>
      <c r="S435" s="1"/>
      <c r="T435" s="55"/>
    </row>
    <row r="436" spans="2:20" ht="12.75">
      <c r="B436" s="1"/>
      <c r="L436" s="68"/>
      <c r="Q436" s="1"/>
      <c r="R436" s="1"/>
      <c r="S436" s="1"/>
      <c r="T436" s="55"/>
    </row>
    <row r="437" spans="2:20" ht="12.75">
      <c r="B437" s="1"/>
      <c r="L437" s="68"/>
      <c r="Q437" s="1"/>
      <c r="R437" s="1"/>
      <c r="S437" s="1"/>
      <c r="T437" s="55"/>
    </row>
    <row r="438" spans="2:20" ht="12.75">
      <c r="B438" s="1"/>
      <c r="L438" s="68"/>
      <c r="Q438" s="1"/>
      <c r="R438" s="1"/>
      <c r="S438" s="1"/>
      <c r="T438" s="55"/>
    </row>
    <row r="439" spans="2:20" ht="12.75">
      <c r="B439" s="1"/>
      <c r="L439" s="68"/>
      <c r="Q439" s="1"/>
      <c r="R439" s="1"/>
      <c r="S439" s="1"/>
      <c r="T439" s="55"/>
    </row>
    <row r="440" spans="2:20" ht="12.75">
      <c r="B440" s="1"/>
      <c r="L440" s="68"/>
      <c r="Q440" s="1"/>
      <c r="R440" s="1"/>
      <c r="S440" s="1"/>
      <c r="T440" s="55"/>
    </row>
    <row r="441" spans="2:20" ht="12.75">
      <c r="B441" s="1"/>
      <c r="L441" s="68"/>
      <c r="Q441" s="1"/>
      <c r="R441" s="1"/>
      <c r="S441" s="1"/>
      <c r="T441" s="55"/>
    </row>
    <row r="442" spans="2:20" ht="12.75">
      <c r="B442" s="1"/>
      <c r="L442" s="68"/>
      <c r="Q442" s="1"/>
      <c r="R442" s="1"/>
      <c r="S442" s="1"/>
      <c r="T442" s="55"/>
    </row>
    <row r="443" spans="2:20" ht="12.75">
      <c r="B443" s="1"/>
      <c r="L443" s="68"/>
      <c r="Q443" s="1"/>
      <c r="R443" s="1"/>
      <c r="S443" s="1"/>
      <c r="T443" s="55"/>
    </row>
    <row r="444" spans="2:20" ht="12.75">
      <c r="B444" s="1"/>
      <c r="L444" s="68"/>
      <c r="Q444" s="1"/>
      <c r="R444" s="1"/>
      <c r="S444" s="1"/>
      <c r="T444" s="55"/>
    </row>
    <row r="445" spans="2:20" ht="12.75">
      <c r="B445" s="1"/>
      <c r="L445" s="68"/>
      <c r="Q445" s="1"/>
      <c r="R445" s="1"/>
      <c r="S445" s="1"/>
      <c r="T445" s="55"/>
    </row>
    <row r="446" spans="2:20" ht="12.75">
      <c r="B446" s="1"/>
      <c r="L446" s="68"/>
      <c r="Q446" s="1"/>
      <c r="R446" s="1"/>
      <c r="S446" s="1"/>
      <c r="T446" s="55"/>
    </row>
    <row r="447" spans="2:20" ht="12.75">
      <c r="B447" s="1"/>
      <c r="L447" s="68"/>
      <c r="Q447" s="1"/>
      <c r="R447" s="1"/>
      <c r="S447" s="1"/>
      <c r="T447" s="55"/>
    </row>
    <row r="448" spans="2:20" ht="12.75">
      <c r="B448" s="1"/>
      <c r="L448" s="68"/>
      <c r="Q448" s="1"/>
      <c r="R448" s="1"/>
      <c r="S448" s="1"/>
      <c r="T448" s="55"/>
    </row>
    <row r="449" spans="2:20" ht="12.75">
      <c r="B449" s="1"/>
      <c r="L449" s="68"/>
      <c r="Q449" s="1"/>
      <c r="R449" s="1"/>
      <c r="S449" s="1"/>
      <c r="T449" s="55"/>
    </row>
    <row r="450" spans="2:20" ht="12.75">
      <c r="B450" s="1"/>
      <c r="L450" s="68"/>
      <c r="Q450" s="1"/>
      <c r="R450" s="1"/>
      <c r="S450" s="1"/>
      <c r="T450" s="55"/>
    </row>
    <row r="451" spans="2:20" ht="12.75">
      <c r="B451" s="1"/>
      <c r="L451" s="68"/>
      <c r="Q451" s="1"/>
      <c r="R451" s="1"/>
      <c r="S451" s="1"/>
      <c r="T451" s="55"/>
    </row>
    <row r="452" spans="2:20" ht="12.75">
      <c r="B452" s="1"/>
      <c r="L452" s="68"/>
      <c r="Q452" s="1"/>
      <c r="R452" s="1"/>
      <c r="S452" s="1"/>
      <c r="T452" s="55"/>
    </row>
    <row r="453" spans="2:20" ht="12.75">
      <c r="B453" s="1"/>
      <c r="L453" s="68"/>
      <c r="Q453" s="1"/>
      <c r="R453" s="1"/>
      <c r="S453" s="1"/>
      <c r="T453" s="55"/>
    </row>
    <row r="454" spans="2:20" ht="12.75">
      <c r="B454" s="1"/>
      <c r="L454" s="68"/>
      <c r="Q454" s="1"/>
      <c r="R454" s="1"/>
      <c r="S454" s="1"/>
      <c r="T454" s="55"/>
    </row>
    <row r="455" spans="2:20" ht="12.75">
      <c r="B455" s="1"/>
      <c r="L455" s="68"/>
      <c r="Q455" s="1"/>
      <c r="R455" s="1"/>
      <c r="S455" s="1"/>
      <c r="T455" s="55"/>
    </row>
    <row r="456" spans="2:20" ht="12.75">
      <c r="B456" s="1"/>
      <c r="L456" s="68"/>
      <c r="Q456" s="1"/>
      <c r="R456" s="1"/>
      <c r="S456" s="1"/>
      <c r="T456" s="55"/>
    </row>
    <row r="457" spans="2:20" ht="12.75">
      <c r="B457" s="1"/>
      <c r="L457" s="68"/>
      <c r="Q457" s="1"/>
      <c r="R457" s="1"/>
      <c r="S457" s="1"/>
      <c r="T457" s="55"/>
    </row>
    <row r="458" spans="2:20" ht="12.75">
      <c r="B458" s="1"/>
      <c r="L458" s="68"/>
      <c r="Q458" s="1"/>
      <c r="R458" s="1"/>
      <c r="S458" s="1"/>
      <c r="T458" s="55"/>
    </row>
    <row r="459" spans="2:20" ht="12.75">
      <c r="B459" s="1"/>
      <c r="L459" s="68"/>
      <c r="Q459" s="1"/>
      <c r="R459" s="1"/>
      <c r="S459" s="1"/>
      <c r="T459" s="55"/>
    </row>
    <row r="460" spans="2:20" ht="12.75">
      <c r="B460" s="1"/>
      <c r="L460" s="68"/>
      <c r="Q460" s="1"/>
      <c r="R460" s="1"/>
      <c r="S460" s="1"/>
      <c r="T460" s="55"/>
    </row>
    <row r="461" spans="2:20" ht="12.75">
      <c r="B461" s="1"/>
      <c r="L461" s="68"/>
      <c r="Q461" s="1"/>
      <c r="R461" s="1"/>
      <c r="S461" s="1"/>
      <c r="T461" s="55"/>
    </row>
    <row r="462" spans="2:20" ht="12.75">
      <c r="B462" s="1"/>
      <c r="L462" s="68"/>
      <c r="Q462" s="1"/>
      <c r="R462" s="1"/>
      <c r="S462" s="1"/>
      <c r="T462" s="55"/>
    </row>
    <row r="463" spans="2:20" ht="12.75">
      <c r="B463" s="1"/>
      <c r="L463" s="68"/>
      <c r="Q463" s="1"/>
      <c r="R463" s="1"/>
      <c r="S463" s="1"/>
      <c r="T463" s="55"/>
    </row>
    <row r="464" spans="2:20" ht="12.75">
      <c r="B464" s="1"/>
      <c r="L464" s="68"/>
      <c r="Q464" s="1"/>
      <c r="R464" s="1"/>
      <c r="S464" s="1"/>
      <c r="T464" s="55"/>
    </row>
    <row r="465" spans="2:20" ht="12.75">
      <c r="B465" s="1"/>
      <c r="L465" s="68"/>
      <c r="Q465" s="1"/>
      <c r="R465" s="1"/>
      <c r="S465" s="1"/>
      <c r="T465" s="55"/>
    </row>
    <row r="466" spans="2:20" ht="12.75">
      <c r="B466" s="1"/>
      <c r="L466" s="68"/>
      <c r="Q466" s="1"/>
      <c r="R466" s="1"/>
      <c r="S466" s="1"/>
      <c r="T466" s="55"/>
    </row>
    <row r="467" spans="2:20" ht="12.75">
      <c r="B467" s="1"/>
      <c r="L467" s="68"/>
      <c r="Q467" s="1"/>
      <c r="R467" s="1"/>
      <c r="S467" s="1"/>
      <c r="T467" s="55"/>
    </row>
    <row r="468" spans="2:20" ht="12.75">
      <c r="B468" s="1"/>
      <c r="L468" s="68"/>
      <c r="Q468" s="1"/>
      <c r="R468" s="1"/>
      <c r="S468" s="1"/>
      <c r="T468" s="55"/>
    </row>
    <row r="469" spans="2:20" ht="12.75">
      <c r="B469" s="1"/>
      <c r="L469" s="68"/>
      <c r="Q469" s="1"/>
      <c r="R469" s="1"/>
      <c r="S469" s="1"/>
      <c r="T469" s="55"/>
    </row>
    <row r="470" spans="2:20" ht="12.75">
      <c r="B470" s="1"/>
      <c r="L470" s="68"/>
      <c r="Q470" s="1"/>
      <c r="R470" s="1"/>
      <c r="S470" s="1"/>
      <c r="T470" s="55"/>
    </row>
    <row r="471" spans="2:20" ht="12.75">
      <c r="B471" s="1"/>
      <c r="L471" s="68"/>
      <c r="Q471" s="1"/>
      <c r="R471" s="1"/>
      <c r="S471" s="1"/>
      <c r="T471" s="55"/>
    </row>
    <row r="472" spans="2:20" ht="12.75">
      <c r="B472" s="1"/>
      <c r="L472" s="68"/>
      <c r="Q472" s="1"/>
      <c r="R472" s="1"/>
      <c r="S472" s="1"/>
      <c r="T472" s="55"/>
    </row>
    <row r="473" spans="2:20" ht="12.75">
      <c r="B473" s="1"/>
      <c r="L473" s="68"/>
      <c r="Q473" s="1"/>
      <c r="R473" s="1"/>
      <c r="S473" s="1"/>
      <c r="T473" s="55"/>
    </row>
    <row r="474" spans="2:20" ht="12.75">
      <c r="B474" s="1"/>
      <c r="L474" s="68"/>
      <c r="Q474" s="1"/>
      <c r="R474" s="1"/>
      <c r="S474" s="1"/>
      <c r="T474" s="55"/>
    </row>
    <row r="475" spans="2:20" ht="12.75">
      <c r="B475" s="1"/>
      <c r="L475" s="68"/>
      <c r="Q475" s="1"/>
      <c r="R475" s="1"/>
      <c r="S475" s="1"/>
      <c r="T475" s="55"/>
    </row>
    <row r="476" spans="2:20" ht="12.75">
      <c r="B476" s="1"/>
      <c r="L476" s="68"/>
      <c r="Q476" s="1"/>
      <c r="R476" s="1"/>
      <c r="S476" s="1"/>
      <c r="T476" s="55"/>
    </row>
    <row r="477" spans="2:20" ht="12.75">
      <c r="B477" s="1"/>
      <c r="L477" s="68"/>
      <c r="Q477" s="1"/>
      <c r="R477" s="1"/>
      <c r="S477" s="1"/>
      <c r="T477" s="55"/>
    </row>
    <row r="478" spans="2:20" ht="12.75">
      <c r="B478" s="1"/>
      <c r="L478" s="68"/>
      <c r="Q478" s="1"/>
      <c r="R478" s="1"/>
      <c r="S478" s="1"/>
      <c r="T478" s="55"/>
    </row>
    <row r="479" spans="2:20" ht="12.75">
      <c r="B479" s="1"/>
      <c r="L479" s="68"/>
      <c r="Q479" s="1"/>
      <c r="R479" s="1"/>
      <c r="S479" s="1"/>
      <c r="T479" s="55"/>
    </row>
    <row r="480" spans="2:20" ht="12.75">
      <c r="B480" s="1"/>
      <c r="L480" s="68"/>
      <c r="Q480" s="1"/>
      <c r="R480" s="1"/>
      <c r="S480" s="1"/>
      <c r="T480" s="55"/>
    </row>
    <row r="481" spans="2:20" ht="12.75">
      <c r="B481" s="1"/>
      <c r="L481" s="68"/>
      <c r="Q481" s="1"/>
      <c r="R481" s="1"/>
      <c r="S481" s="1"/>
      <c r="T481" s="55"/>
    </row>
    <row r="482" spans="2:20" ht="12.75">
      <c r="B482" s="1"/>
      <c r="L482" s="68"/>
      <c r="Q482" s="1"/>
      <c r="R482" s="1"/>
      <c r="S482" s="1"/>
      <c r="T482" s="55"/>
    </row>
    <row r="483" spans="2:20" ht="12.75">
      <c r="B483" s="1"/>
      <c r="L483" s="68"/>
      <c r="Q483" s="1"/>
      <c r="R483" s="1"/>
      <c r="S483" s="1"/>
      <c r="T483" s="55"/>
    </row>
    <row r="484" spans="2:20" ht="12.75">
      <c r="B484" s="1"/>
      <c r="L484" s="68"/>
      <c r="Q484" s="1"/>
      <c r="R484" s="1"/>
      <c r="S484" s="1"/>
      <c r="T484" s="55"/>
    </row>
    <row r="485" spans="2:20" ht="12.75">
      <c r="B485" s="1"/>
      <c r="L485" s="68"/>
      <c r="Q485" s="1"/>
      <c r="R485" s="1"/>
      <c r="S485" s="1"/>
      <c r="T485" s="55"/>
    </row>
    <row r="486" spans="2:20" ht="12.75">
      <c r="B486" s="1"/>
      <c r="L486" s="68"/>
      <c r="Q486" s="1"/>
      <c r="R486" s="1"/>
      <c r="S486" s="1"/>
      <c r="T486" s="55"/>
    </row>
    <row r="487" spans="2:20" ht="12.75">
      <c r="B487" s="1"/>
      <c r="L487" s="68"/>
      <c r="Q487" s="1"/>
      <c r="R487" s="1"/>
      <c r="S487" s="1"/>
      <c r="T487" s="55"/>
    </row>
    <row r="488" spans="2:20" ht="12.75">
      <c r="B488" s="1"/>
      <c r="L488" s="68"/>
      <c r="Q488" s="1"/>
      <c r="R488" s="1"/>
      <c r="S488" s="1"/>
      <c r="T488" s="55"/>
    </row>
    <row r="489" spans="2:20" ht="12.75">
      <c r="B489" s="1"/>
      <c r="L489" s="68"/>
      <c r="Q489" s="1"/>
      <c r="R489" s="1"/>
      <c r="S489" s="1"/>
      <c r="T489" s="55"/>
    </row>
    <row r="490" spans="2:20" ht="12.75">
      <c r="B490" s="1"/>
      <c r="L490" s="68"/>
      <c r="Q490" s="1"/>
      <c r="R490" s="1"/>
      <c r="S490" s="1"/>
      <c r="T490" s="55"/>
    </row>
    <row r="491" spans="2:20" ht="12.75">
      <c r="B491" s="1"/>
      <c r="L491" s="68"/>
      <c r="Q491" s="1"/>
      <c r="R491" s="1"/>
      <c r="S491" s="1"/>
      <c r="T491" s="55"/>
    </row>
    <row r="492" spans="2:20" ht="12.75">
      <c r="B492" s="1"/>
      <c r="L492" s="68"/>
      <c r="Q492" s="1"/>
      <c r="R492" s="1"/>
      <c r="S492" s="1"/>
      <c r="T492" s="55"/>
    </row>
    <row r="493" spans="2:20" ht="12.75">
      <c r="B493" s="1"/>
      <c r="L493" s="68"/>
      <c r="Q493" s="1"/>
      <c r="R493" s="1"/>
      <c r="S493" s="1"/>
      <c r="T493" s="55"/>
    </row>
    <row r="494" spans="2:20" ht="12.75">
      <c r="B494" s="1"/>
      <c r="L494" s="68"/>
      <c r="Q494" s="1"/>
      <c r="R494" s="1"/>
      <c r="S494" s="1"/>
      <c r="T494" s="55"/>
    </row>
    <row r="495" spans="2:20" ht="12.75">
      <c r="B495" s="1"/>
      <c r="L495" s="68"/>
      <c r="Q495" s="1"/>
      <c r="R495" s="1"/>
      <c r="S495" s="1"/>
      <c r="T495" s="55"/>
    </row>
    <row r="496" spans="2:20" ht="12.75">
      <c r="B496" s="1"/>
      <c r="L496" s="68"/>
      <c r="Q496" s="1"/>
      <c r="R496" s="1"/>
      <c r="S496" s="1"/>
      <c r="T496" s="55"/>
    </row>
    <row r="497" spans="2:20" ht="12.75">
      <c r="B497" s="1"/>
      <c r="L497" s="68"/>
      <c r="Q497" s="1"/>
      <c r="R497" s="1"/>
      <c r="S497" s="1"/>
      <c r="T497" s="55"/>
    </row>
    <row r="498" spans="2:20" ht="12.75">
      <c r="B498" s="1"/>
      <c r="L498" s="68"/>
      <c r="Q498" s="1"/>
      <c r="R498" s="1"/>
      <c r="S498" s="1"/>
      <c r="T498" s="55"/>
    </row>
    <row r="499" spans="2:20" ht="12.75">
      <c r="B499" s="1"/>
      <c r="L499" s="68"/>
      <c r="Q499" s="1"/>
      <c r="R499" s="1"/>
      <c r="S499" s="1"/>
      <c r="T499" s="55"/>
    </row>
    <row r="500" spans="2:20" ht="12.75">
      <c r="B500" s="1"/>
      <c r="L500" s="68"/>
      <c r="Q500" s="1"/>
      <c r="R500" s="1"/>
      <c r="S500" s="1"/>
      <c r="T500" s="55"/>
    </row>
    <row r="501" spans="2:20" ht="12.75">
      <c r="B501" s="1"/>
      <c r="L501" s="68"/>
      <c r="Q501" s="1"/>
      <c r="R501" s="1"/>
      <c r="S501" s="1"/>
      <c r="T501" s="55"/>
    </row>
    <row r="502" spans="2:20" ht="12.75">
      <c r="B502" s="1"/>
      <c r="L502" s="68"/>
      <c r="Q502" s="1"/>
      <c r="R502" s="1"/>
      <c r="S502" s="1"/>
      <c r="T502" s="55"/>
    </row>
    <row r="503" spans="2:20" ht="12.75">
      <c r="B503" s="1"/>
      <c r="L503" s="68"/>
      <c r="Q503" s="1"/>
      <c r="R503" s="1"/>
      <c r="S503" s="1"/>
      <c r="T503" s="55"/>
    </row>
    <row r="504" spans="2:20" ht="12.75">
      <c r="B504" s="1"/>
      <c r="L504" s="68"/>
      <c r="Q504" s="1"/>
      <c r="R504" s="1"/>
      <c r="S504" s="1"/>
      <c r="T504" s="55"/>
    </row>
    <row r="505" spans="2:20" ht="12.75">
      <c r="B505" s="1"/>
      <c r="L505" s="68"/>
      <c r="Q505" s="1"/>
      <c r="R505" s="1"/>
      <c r="S505" s="1"/>
      <c r="T505" s="55"/>
    </row>
    <row r="506" spans="2:20" ht="12.75">
      <c r="B506" s="1"/>
      <c r="L506" s="68"/>
      <c r="Q506" s="1"/>
      <c r="R506" s="1"/>
      <c r="S506" s="1"/>
      <c r="T506" s="55"/>
    </row>
    <row r="507" spans="2:20" ht="12.75">
      <c r="B507" s="1"/>
      <c r="L507" s="68"/>
      <c r="Q507" s="1"/>
      <c r="R507" s="1"/>
      <c r="S507" s="1"/>
      <c r="T507" s="55"/>
    </row>
    <row r="508" spans="2:20" ht="12.75">
      <c r="B508" s="1"/>
      <c r="L508" s="68"/>
      <c r="Q508" s="1"/>
      <c r="R508" s="1"/>
      <c r="S508" s="1"/>
      <c r="T508" s="55"/>
    </row>
    <row r="509" spans="2:20" ht="12.75">
      <c r="B509" s="1"/>
      <c r="L509" s="68"/>
      <c r="Q509" s="1"/>
      <c r="R509" s="1"/>
      <c r="S509" s="1"/>
      <c r="T509" s="55"/>
    </row>
    <row r="510" spans="2:20" ht="12.75">
      <c r="B510" s="1"/>
      <c r="L510" s="68"/>
      <c r="Q510" s="1"/>
      <c r="R510" s="1"/>
      <c r="S510" s="1"/>
      <c r="T510" s="55"/>
    </row>
    <row r="511" spans="2:20" ht="12.75">
      <c r="B511" s="1"/>
      <c r="L511" s="68"/>
      <c r="Q511" s="1"/>
      <c r="R511" s="1"/>
      <c r="S511" s="1"/>
      <c r="T511" s="55"/>
    </row>
    <row r="512" spans="2:20" ht="12.75">
      <c r="B512" s="1"/>
      <c r="L512" s="68"/>
      <c r="Q512" s="1"/>
      <c r="R512" s="1"/>
      <c r="S512" s="1"/>
      <c r="T512" s="55"/>
    </row>
    <row r="513" spans="2:20" ht="12.75">
      <c r="B513" s="1"/>
      <c r="L513" s="68"/>
      <c r="Q513" s="1"/>
      <c r="R513" s="1"/>
      <c r="S513" s="1"/>
      <c r="T513" s="55"/>
    </row>
    <row r="514" spans="2:20" ht="12.75">
      <c r="B514" s="1"/>
      <c r="L514" s="68"/>
      <c r="Q514" s="1"/>
      <c r="R514" s="1"/>
      <c r="S514" s="1"/>
      <c r="T514" s="55"/>
    </row>
    <row r="515" spans="2:20" ht="12.75">
      <c r="B515" s="1"/>
      <c r="L515" s="68"/>
      <c r="Q515" s="1"/>
      <c r="R515" s="1"/>
      <c r="S515" s="1"/>
      <c r="T515" s="55"/>
    </row>
    <row r="516" spans="2:20" ht="12.75">
      <c r="B516" s="1"/>
      <c r="L516" s="68"/>
      <c r="Q516" s="1"/>
      <c r="R516" s="1"/>
      <c r="S516" s="1"/>
      <c r="T516" s="55"/>
    </row>
    <row r="517" spans="2:20" ht="12.75">
      <c r="B517" s="1"/>
      <c r="L517" s="68"/>
      <c r="Q517" s="1"/>
      <c r="R517" s="1"/>
      <c r="S517" s="1"/>
      <c r="T517" s="55"/>
    </row>
    <row r="518" spans="2:20" ht="12.75">
      <c r="B518" s="1"/>
      <c r="L518" s="68"/>
      <c r="Q518" s="1"/>
      <c r="R518" s="1"/>
      <c r="S518" s="1"/>
      <c r="T518" s="55"/>
    </row>
    <row r="519" spans="2:20" ht="12.75">
      <c r="B519" s="1"/>
      <c r="L519" s="68"/>
      <c r="Q519" s="1"/>
      <c r="R519" s="1"/>
      <c r="S519" s="1"/>
      <c r="T519" s="55"/>
    </row>
    <row r="520" spans="2:20" ht="12.75">
      <c r="B520" s="1"/>
      <c r="L520" s="68"/>
      <c r="Q520" s="1"/>
      <c r="R520" s="1"/>
      <c r="S520" s="1"/>
      <c r="T520" s="55"/>
    </row>
    <row r="521" spans="2:20" ht="12.75">
      <c r="B521" s="1"/>
      <c r="L521" s="68"/>
      <c r="Q521" s="1"/>
      <c r="R521" s="1"/>
      <c r="S521" s="1"/>
      <c r="T521" s="55"/>
    </row>
    <row r="522" spans="2:20" ht="12.75">
      <c r="B522" s="1"/>
      <c r="L522" s="68"/>
      <c r="Q522" s="1"/>
      <c r="R522" s="1"/>
      <c r="S522" s="1"/>
      <c r="T522" s="55"/>
    </row>
    <row r="523" spans="2:20" ht="12.75">
      <c r="B523" s="1"/>
      <c r="L523" s="68"/>
      <c r="Q523" s="1"/>
      <c r="R523" s="1"/>
      <c r="S523" s="1"/>
      <c r="T523" s="55"/>
    </row>
    <row r="524" spans="2:20" ht="12.75">
      <c r="B524" s="1"/>
      <c r="L524" s="68"/>
      <c r="Q524" s="1"/>
      <c r="R524" s="1"/>
      <c r="S524" s="1"/>
      <c r="T524" s="55"/>
    </row>
    <row r="525" spans="2:20" ht="12.75">
      <c r="B525" s="1"/>
      <c r="L525" s="68"/>
      <c r="Q525" s="1"/>
      <c r="R525" s="1"/>
      <c r="S525" s="1"/>
      <c r="T525" s="55"/>
    </row>
    <row r="526" spans="2:20" ht="12.75">
      <c r="B526" s="1"/>
      <c r="L526" s="68"/>
      <c r="Q526" s="1"/>
      <c r="R526" s="1"/>
      <c r="S526" s="1"/>
      <c r="T526" s="55"/>
    </row>
    <row r="527" spans="2:20" ht="12.75">
      <c r="B527" s="1"/>
      <c r="L527" s="68"/>
      <c r="Q527" s="1"/>
      <c r="R527" s="1"/>
      <c r="S527" s="1"/>
      <c r="T527" s="55"/>
    </row>
    <row r="528" spans="2:20" ht="12.75">
      <c r="B528" s="1"/>
      <c r="L528" s="68"/>
      <c r="Q528" s="1"/>
      <c r="R528" s="1"/>
      <c r="S528" s="1"/>
      <c r="T528" s="55"/>
    </row>
    <row r="529" spans="2:20" ht="12.75">
      <c r="B529" s="1"/>
      <c r="L529" s="68"/>
      <c r="Q529" s="1"/>
      <c r="R529" s="1"/>
      <c r="S529" s="1"/>
      <c r="T529" s="55"/>
    </row>
    <row r="530" spans="2:20" ht="12.75">
      <c r="B530" s="1"/>
      <c r="L530" s="68"/>
      <c r="Q530" s="1"/>
      <c r="R530" s="1"/>
      <c r="S530" s="1"/>
      <c r="T530" s="55"/>
    </row>
    <row r="531" spans="2:20" ht="12.75">
      <c r="B531" s="1"/>
      <c r="L531" s="68"/>
      <c r="Q531" s="1"/>
      <c r="R531" s="1"/>
      <c r="S531" s="1"/>
      <c r="T531" s="55"/>
    </row>
    <row r="532" spans="2:20" ht="12.75">
      <c r="B532" s="1"/>
      <c r="L532" s="68"/>
      <c r="Q532" s="1"/>
      <c r="R532" s="1"/>
      <c r="S532" s="1"/>
      <c r="T532" s="55"/>
    </row>
    <row r="533" spans="2:20" ht="12.75">
      <c r="B533" s="1"/>
      <c r="L533" s="68"/>
      <c r="Q533" s="1"/>
      <c r="R533" s="1"/>
      <c r="S533" s="1"/>
      <c r="T533" s="55"/>
    </row>
    <row r="534" spans="2:20" ht="12.75">
      <c r="B534" s="1"/>
      <c r="L534" s="68"/>
      <c r="Q534" s="1"/>
      <c r="R534" s="1"/>
      <c r="S534" s="1"/>
      <c r="T534" s="55"/>
    </row>
    <row r="535" spans="2:20" ht="12.75">
      <c r="B535" s="1"/>
      <c r="L535" s="68"/>
      <c r="Q535" s="1"/>
      <c r="R535" s="1"/>
      <c r="S535" s="1"/>
      <c r="T535" s="55"/>
    </row>
    <row r="536" spans="2:20" ht="12.75">
      <c r="B536" s="1"/>
      <c r="L536" s="68"/>
      <c r="Q536" s="1"/>
      <c r="R536" s="1"/>
      <c r="S536" s="1"/>
      <c r="T536" s="55"/>
    </row>
    <row r="537" spans="2:20" ht="12.75">
      <c r="B537" s="1"/>
      <c r="L537" s="68"/>
      <c r="Q537" s="1"/>
      <c r="R537" s="1"/>
      <c r="S537" s="1"/>
      <c r="T537" s="55"/>
    </row>
    <row r="538" spans="2:20" ht="12.75">
      <c r="B538" s="1"/>
      <c r="L538" s="68"/>
      <c r="Q538" s="1"/>
      <c r="R538" s="1"/>
      <c r="S538" s="1"/>
      <c r="T538" s="55"/>
    </row>
    <row r="539" spans="2:20" ht="12.75">
      <c r="B539" s="1"/>
      <c r="L539" s="68"/>
      <c r="Q539" s="1"/>
      <c r="R539" s="1"/>
      <c r="S539" s="1"/>
      <c r="T539" s="55"/>
    </row>
    <row r="540" spans="2:20" ht="12.75">
      <c r="B540" s="1"/>
      <c r="L540" s="68"/>
      <c r="Q540" s="1"/>
      <c r="R540" s="1"/>
      <c r="S540" s="1"/>
      <c r="T540" s="55"/>
    </row>
    <row r="541" spans="2:20" ht="12.75">
      <c r="B541" s="1"/>
      <c r="L541" s="68"/>
      <c r="Q541" s="1"/>
      <c r="R541" s="1"/>
      <c r="S541" s="1"/>
      <c r="T541" s="55"/>
    </row>
    <row r="542" spans="2:20" ht="12.75">
      <c r="B542" s="1"/>
      <c r="L542" s="68"/>
      <c r="Q542" s="1"/>
      <c r="R542" s="1"/>
      <c r="S542" s="1"/>
      <c r="T542" s="55"/>
    </row>
    <row r="543" spans="2:20" ht="12.75">
      <c r="B543" s="1"/>
      <c r="L543" s="68"/>
      <c r="Q543" s="1"/>
      <c r="R543" s="1"/>
      <c r="S543" s="1"/>
      <c r="T543" s="55"/>
    </row>
    <row r="544" spans="2:20" ht="12.75">
      <c r="B544" s="1"/>
      <c r="L544" s="68"/>
      <c r="Q544" s="1"/>
      <c r="R544" s="1"/>
      <c r="S544" s="1"/>
      <c r="T544" s="55"/>
    </row>
    <row r="545" spans="2:20" ht="12.75">
      <c r="B545" s="1"/>
      <c r="L545" s="68"/>
      <c r="Q545" s="1"/>
      <c r="R545" s="1"/>
      <c r="S545" s="1"/>
      <c r="T545" s="55"/>
    </row>
    <row r="546" spans="2:20" ht="12.75">
      <c r="B546" s="1"/>
      <c r="L546" s="68"/>
      <c r="Q546" s="1"/>
      <c r="R546" s="1"/>
      <c r="S546" s="1"/>
      <c r="T546" s="55"/>
    </row>
    <row r="547" spans="2:20" ht="12.75">
      <c r="B547" s="1"/>
      <c r="L547" s="68"/>
      <c r="Q547" s="1"/>
      <c r="R547" s="1"/>
      <c r="S547" s="1"/>
      <c r="T547" s="55"/>
    </row>
    <row r="548" spans="2:20" ht="12.75">
      <c r="B548" s="1"/>
      <c r="L548" s="68"/>
      <c r="Q548" s="1"/>
      <c r="R548" s="1"/>
      <c r="S548" s="1"/>
      <c r="T548" s="55"/>
    </row>
    <row r="549" spans="2:20" ht="12.75">
      <c r="B549" s="1"/>
      <c r="L549" s="68"/>
      <c r="Q549" s="1"/>
      <c r="R549" s="1"/>
      <c r="S549" s="1"/>
      <c r="T549" s="55"/>
    </row>
    <row r="550" spans="2:20" ht="12.75">
      <c r="B550" s="1"/>
      <c r="L550" s="68"/>
      <c r="Q550" s="1"/>
      <c r="R550" s="1"/>
      <c r="S550" s="1"/>
      <c r="T550" s="55"/>
    </row>
    <row r="551" spans="2:20" ht="12.75">
      <c r="B551" s="1"/>
      <c r="L551" s="68"/>
      <c r="Q551" s="1"/>
      <c r="R551" s="1"/>
      <c r="S551" s="1"/>
      <c r="T551" s="55"/>
    </row>
    <row r="552" spans="2:20" ht="12.75">
      <c r="B552" s="1"/>
      <c r="L552" s="68"/>
      <c r="Q552" s="1"/>
      <c r="R552" s="1"/>
      <c r="S552" s="1"/>
      <c r="T552" s="55"/>
    </row>
    <row r="553" spans="2:20" ht="12.75">
      <c r="B553" s="1"/>
      <c r="L553" s="68"/>
      <c r="Q553" s="1"/>
      <c r="R553" s="1"/>
      <c r="S553" s="1"/>
      <c r="T553" s="55"/>
    </row>
    <row r="554" spans="2:20" ht="12.75">
      <c r="B554" s="1"/>
      <c r="L554" s="68"/>
      <c r="Q554" s="1"/>
      <c r="R554" s="1"/>
      <c r="S554" s="1"/>
      <c r="T554" s="55"/>
    </row>
    <row r="555" spans="2:20" ht="12.75">
      <c r="B555" s="1"/>
      <c r="L555" s="68"/>
      <c r="Q555" s="1"/>
      <c r="R555" s="1"/>
      <c r="S555" s="1"/>
      <c r="T555" s="55"/>
    </row>
    <row r="556" spans="2:20" ht="12.75">
      <c r="B556" s="1"/>
      <c r="L556" s="68"/>
      <c r="Q556" s="1"/>
      <c r="R556" s="1"/>
      <c r="S556" s="1"/>
      <c r="T556" s="55"/>
    </row>
    <row r="557" spans="2:20" ht="12.75">
      <c r="B557" s="1"/>
      <c r="L557" s="68"/>
      <c r="Q557" s="1"/>
      <c r="R557" s="1"/>
      <c r="S557" s="1"/>
      <c r="T557" s="55"/>
    </row>
    <row r="558" spans="2:20" ht="12.75">
      <c r="B558" s="1"/>
      <c r="L558" s="68"/>
      <c r="Q558" s="1"/>
      <c r="R558" s="1"/>
      <c r="S558" s="1"/>
      <c r="T558" s="55"/>
    </row>
    <row r="559" spans="2:20" ht="12.75">
      <c r="B559" s="1"/>
      <c r="L559" s="68"/>
      <c r="Q559" s="1"/>
      <c r="R559" s="1"/>
      <c r="S559" s="1"/>
      <c r="T559" s="55"/>
    </row>
    <row r="560" spans="2:20" ht="12.75">
      <c r="B560" s="1"/>
      <c r="L560" s="68"/>
      <c r="Q560" s="1"/>
      <c r="R560" s="1"/>
      <c r="S560" s="1"/>
      <c r="T560" s="55"/>
    </row>
    <row r="561" spans="2:20" ht="12.75">
      <c r="B561" s="1"/>
      <c r="L561" s="68"/>
      <c r="Q561" s="1"/>
      <c r="R561" s="1"/>
      <c r="S561" s="1"/>
      <c r="T561" s="55"/>
    </row>
    <row r="562" spans="2:20" ht="12.75">
      <c r="B562" s="1"/>
      <c r="L562" s="68"/>
      <c r="Q562" s="1"/>
      <c r="R562" s="1"/>
      <c r="S562" s="1"/>
      <c r="T562" s="55"/>
    </row>
    <row r="563" spans="2:20" ht="12.75">
      <c r="B563" s="1"/>
      <c r="L563" s="68"/>
      <c r="Q563" s="1"/>
      <c r="R563" s="1"/>
      <c r="S563" s="1"/>
      <c r="T563" s="55"/>
    </row>
    <row r="564" spans="2:20" ht="12.75">
      <c r="B564" s="1"/>
      <c r="L564" s="68"/>
      <c r="Q564" s="1"/>
      <c r="R564" s="1"/>
      <c r="S564" s="1"/>
      <c r="T564" s="55"/>
    </row>
    <row r="565" spans="2:20" ht="12.75">
      <c r="B565" s="1"/>
      <c r="L565" s="68"/>
      <c r="Q565" s="1"/>
      <c r="R565" s="1"/>
      <c r="S565" s="1"/>
      <c r="T565" s="55"/>
    </row>
    <row r="566" spans="2:20" ht="12.75">
      <c r="B566" s="1"/>
      <c r="L566" s="68"/>
      <c r="Q566" s="1"/>
      <c r="R566" s="1"/>
      <c r="S566" s="1"/>
      <c r="T566" s="55"/>
    </row>
    <row r="567" spans="2:20" ht="12.75">
      <c r="B567" s="1"/>
      <c r="L567" s="68"/>
      <c r="Q567" s="1"/>
      <c r="R567" s="1"/>
      <c r="S567" s="1"/>
      <c r="T567" s="55"/>
    </row>
    <row r="568" spans="2:20" ht="12.75">
      <c r="B568" s="1"/>
      <c r="L568" s="68"/>
      <c r="Q568" s="1"/>
      <c r="R568" s="1"/>
      <c r="S568" s="1"/>
      <c r="T568" s="55"/>
    </row>
    <row r="569" spans="2:20" ht="12.75">
      <c r="B569" s="1"/>
      <c r="L569" s="68"/>
      <c r="Q569" s="1"/>
      <c r="R569" s="1"/>
      <c r="S569" s="1"/>
      <c r="T569" s="55"/>
    </row>
    <row r="570" spans="2:20" ht="12.75">
      <c r="B570" s="1"/>
      <c r="L570" s="68"/>
      <c r="Q570" s="1"/>
      <c r="R570" s="1"/>
      <c r="S570" s="1"/>
      <c r="T570" s="55"/>
    </row>
    <row r="571" spans="2:20" ht="12.75">
      <c r="B571" s="1"/>
      <c r="L571" s="68"/>
      <c r="Q571" s="1"/>
      <c r="R571" s="1"/>
      <c r="S571" s="1"/>
      <c r="T571" s="55"/>
    </row>
    <row r="572" spans="2:20" ht="12.75">
      <c r="B572" s="1"/>
      <c r="L572" s="68"/>
      <c r="Q572" s="1"/>
      <c r="R572" s="1"/>
      <c r="S572" s="1"/>
      <c r="T572" s="55"/>
    </row>
    <row r="573" spans="2:20" ht="12.75">
      <c r="B573" s="1"/>
      <c r="L573" s="68"/>
      <c r="Q573" s="1"/>
      <c r="R573" s="1"/>
      <c r="S573" s="1"/>
      <c r="T573" s="55"/>
    </row>
    <row r="574" spans="2:20" ht="12.75">
      <c r="B574" s="1"/>
      <c r="L574" s="68"/>
      <c r="Q574" s="1"/>
      <c r="R574" s="1"/>
      <c r="S574" s="1"/>
      <c r="T574" s="55"/>
    </row>
    <row r="575" spans="2:20" ht="12.75">
      <c r="B575" s="1"/>
      <c r="L575" s="68"/>
      <c r="Q575" s="1"/>
      <c r="R575" s="1"/>
      <c r="S575" s="1"/>
      <c r="T575" s="55"/>
    </row>
    <row r="576" spans="2:20" ht="12.75">
      <c r="B576" s="1"/>
      <c r="L576" s="68"/>
      <c r="Q576" s="1"/>
      <c r="R576" s="1"/>
      <c r="S576" s="1"/>
      <c r="T576" s="55"/>
    </row>
    <row r="577" spans="2:20" ht="12.75">
      <c r="B577" s="1"/>
      <c r="L577" s="68"/>
      <c r="Q577" s="1"/>
      <c r="R577" s="1"/>
      <c r="S577" s="1"/>
      <c r="T577" s="55"/>
    </row>
    <row r="578" spans="2:20" ht="12.75">
      <c r="B578" s="1"/>
      <c r="L578" s="68"/>
      <c r="Q578" s="1"/>
      <c r="R578" s="1"/>
      <c r="S578" s="1"/>
      <c r="T578" s="55"/>
    </row>
    <row r="579" spans="2:20" ht="12.75">
      <c r="B579" s="1"/>
      <c r="L579" s="68"/>
      <c r="Q579" s="1"/>
      <c r="R579" s="1"/>
      <c r="S579" s="1"/>
      <c r="T579" s="55"/>
    </row>
    <row r="580" spans="2:20" ht="12.75">
      <c r="B580" s="1"/>
      <c r="L580" s="68"/>
      <c r="Q580" s="1"/>
      <c r="R580" s="1"/>
      <c r="S580" s="1"/>
      <c r="T580" s="55"/>
    </row>
    <row r="581" spans="2:20" ht="12.75">
      <c r="B581" s="1"/>
      <c r="L581" s="68"/>
      <c r="Q581" s="1"/>
      <c r="R581" s="1"/>
      <c r="S581" s="1"/>
      <c r="T581" s="55"/>
    </row>
    <row r="582" spans="2:20" ht="12.75">
      <c r="B582" s="1"/>
      <c r="L582" s="68"/>
      <c r="Q582" s="1"/>
      <c r="R582" s="1"/>
      <c r="S582" s="1"/>
      <c r="T582" s="55"/>
    </row>
    <row r="583" spans="2:20" ht="12.75">
      <c r="B583" s="1"/>
      <c r="L583" s="68"/>
      <c r="Q583" s="1"/>
      <c r="R583" s="1"/>
      <c r="S583" s="1"/>
      <c r="T583" s="55"/>
    </row>
    <row r="584" spans="2:20" ht="12.75">
      <c r="B584" s="1"/>
      <c r="L584" s="68"/>
      <c r="Q584" s="1"/>
      <c r="R584" s="1"/>
      <c r="S584" s="1"/>
      <c r="T584" s="55"/>
    </row>
    <row r="585" spans="2:20" ht="12.75">
      <c r="B585" s="1"/>
      <c r="L585" s="68"/>
      <c r="Q585" s="1"/>
      <c r="R585" s="1"/>
      <c r="S585" s="1"/>
      <c r="T585" s="55"/>
    </row>
    <row r="586" spans="2:20" ht="12.75">
      <c r="B586" s="1"/>
      <c r="L586" s="68"/>
      <c r="Q586" s="1"/>
      <c r="R586" s="1"/>
      <c r="S586" s="1"/>
      <c r="T586" s="55"/>
    </row>
    <row r="587" spans="2:20" ht="12.75">
      <c r="B587" s="1"/>
      <c r="L587" s="68"/>
      <c r="Q587" s="1"/>
      <c r="R587" s="1"/>
      <c r="S587" s="1"/>
      <c r="T587" s="55"/>
    </row>
    <row r="588" spans="2:20" ht="12.75">
      <c r="B588" s="1"/>
      <c r="L588" s="68"/>
      <c r="Q588" s="1"/>
      <c r="R588" s="1"/>
      <c r="S588" s="1"/>
      <c r="T588" s="55"/>
    </row>
    <row r="589" spans="2:20" ht="12.75">
      <c r="B589" s="1"/>
      <c r="L589" s="68"/>
      <c r="Q589" s="1"/>
      <c r="R589" s="1"/>
      <c r="S589" s="1"/>
      <c r="T589" s="55"/>
    </row>
    <row r="590" spans="2:20" ht="12.75">
      <c r="B590" s="1"/>
      <c r="L590" s="68"/>
      <c r="Q590" s="1"/>
      <c r="R590" s="1"/>
      <c r="S590" s="1"/>
      <c r="T590" s="55"/>
    </row>
    <row r="591" spans="2:20" ht="12.75">
      <c r="B591" s="1"/>
      <c r="L591" s="68"/>
      <c r="Q591" s="1"/>
      <c r="R591" s="1"/>
      <c r="S591" s="1"/>
      <c r="T591" s="55"/>
    </row>
    <row r="592" spans="2:20" ht="12.75">
      <c r="B592" s="1"/>
      <c r="L592" s="68"/>
      <c r="Q592" s="1"/>
      <c r="R592" s="1"/>
      <c r="S592" s="1"/>
      <c r="T592" s="55"/>
    </row>
    <row r="593" spans="2:20" ht="12.75">
      <c r="B593" s="1"/>
      <c r="L593" s="68"/>
      <c r="Q593" s="1"/>
      <c r="R593" s="1"/>
      <c r="S593" s="1"/>
      <c r="T593" s="55"/>
    </row>
    <row r="594" spans="2:20" ht="12.75">
      <c r="B594" s="1"/>
      <c r="L594" s="68"/>
      <c r="Q594" s="1"/>
      <c r="R594" s="1"/>
      <c r="S594" s="1"/>
      <c r="T594" s="55"/>
    </row>
    <row r="595" spans="2:20" ht="12.75">
      <c r="B595" s="1"/>
      <c r="L595" s="68"/>
      <c r="Q595" s="1"/>
      <c r="R595" s="1"/>
      <c r="S595" s="1"/>
      <c r="T595" s="55"/>
    </row>
    <row r="596" spans="2:20" ht="12.75">
      <c r="B596" s="1"/>
      <c r="L596" s="68"/>
      <c r="Q596" s="1"/>
      <c r="R596" s="1"/>
      <c r="S596" s="1"/>
      <c r="T596" s="55"/>
    </row>
    <row r="597" spans="2:20" ht="12.75">
      <c r="B597" s="1"/>
      <c r="L597" s="68"/>
      <c r="Q597" s="1"/>
      <c r="R597" s="1"/>
      <c r="S597" s="1"/>
      <c r="T597" s="55"/>
    </row>
    <row r="598" spans="2:20" ht="12.75">
      <c r="B598" s="1"/>
      <c r="L598" s="68"/>
      <c r="Q598" s="1"/>
      <c r="R598" s="1"/>
      <c r="S598" s="1"/>
      <c r="T598" s="55"/>
    </row>
    <row r="599" spans="2:20" ht="12.75">
      <c r="B599" s="1"/>
      <c r="L599" s="68"/>
      <c r="Q599" s="1"/>
      <c r="R599" s="1"/>
      <c r="S599" s="1"/>
      <c r="T599" s="55"/>
    </row>
    <row r="600" spans="2:20" ht="12.75">
      <c r="B600" s="1"/>
      <c r="L600" s="68"/>
      <c r="Q600" s="1"/>
      <c r="R600" s="1"/>
      <c r="S600" s="1"/>
      <c r="T600" s="55"/>
    </row>
    <row r="601" spans="2:20" ht="12.75">
      <c r="B601" s="1"/>
      <c r="L601" s="68"/>
      <c r="Q601" s="1"/>
      <c r="R601" s="1"/>
      <c r="S601" s="1"/>
      <c r="T601" s="55"/>
    </row>
    <row r="602" spans="2:20" ht="12.75">
      <c r="B602" s="1"/>
      <c r="L602" s="68"/>
      <c r="Q602" s="1"/>
      <c r="R602" s="1"/>
      <c r="S602" s="1"/>
      <c r="T602" s="55"/>
    </row>
    <row r="603" spans="2:20" ht="12.75">
      <c r="B603" s="1"/>
      <c r="L603" s="68"/>
      <c r="Q603" s="1"/>
      <c r="R603" s="1"/>
      <c r="S603" s="1"/>
      <c r="T603" s="55"/>
    </row>
    <row r="604" spans="2:20" ht="12.75">
      <c r="B604" s="1"/>
      <c r="L604" s="68"/>
      <c r="Q604" s="1"/>
      <c r="R604" s="1"/>
      <c r="S604" s="1"/>
      <c r="T604" s="55"/>
    </row>
    <row r="605" spans="2:20" ht="12.75">
      <c r="B605" s="1"/>
      <c r="L605" s="68"/>
      <c r="Q605" s="1"/>
      <c r="R605" s="1"/>
      <c r="S605" s="1"/>
      <c r="T605" s="55"/>
    </row>
    <row r="606" spans="2:20" ht="12.75">
      <c r="B606" s="1"/>
      <c r="L606" s="68"/>
      <c r="Q606" s="1"/>
      <c r="R606" s="1"/>
      <c r="S606" s="1"/>
      <c r="T606" s="55"/>
    </row>
    <row r="607" spans="2:20" ht="12.75">
      <c r="B607" s="1"/>
      <c r="L607" s="68"/>
      <c r="Q607" s="1"/>
      <c r="R607" s="1"/>
      <c r="S607" s="1"/>
      <c r="T607" s="55"/>
    </row>
    <row r="608" spans="2:20" ht="12.75">
      <c r="B608" s="1"/>
      <c r="L608" s="68"/>
      <c r="Q608" s="1"/>
      <c r="R608" s="1"/>
      <c r="S608" s="1"/>
      <c r="T608" s="55"/>
    </row>
    <row r="609" spans="2:20" ht="12.75">
      <c r="B609" s="1"/>
      <c r="L609" s="68"/>
      <c r="Q609" s="1"/>
      <c r="R609" s="1"/>
      <c r="S609" s="1"/>
      <c r="T609" s="55"/>
    </row>
    <row r="610" spans="2:20" ht="12.75">
      <c r="B610" s="1"/>
      <c r="L610" s="68"/>
      <c r="Q610" s="1"/>
      <c r="R610" s="1"/>
      <c r="S610" s="1"/>
      <c r="T610" s="55"/>
    </row>
    <row r="611" spans="2:20" ht="12.75">
      <c r="B611" s="1"/>
      <c r="L611" s="68"/>
      <c r="Q611" s="1"/>
      <c r="R611" s="1"/>
      <c r="S611" s="1"/>
      <c r="T611" s="55"/>
    </row>
    <row r="612" spans="2:20" ht="12.75">
      <c r="B612" s="1"/>
      <c r="L612" s="68"/>
      <c r="Q612" s="1"/>
      <c r="R612" s="1"/>
      <c r="S612" s="1"/>
      <c r="T612" s="55"/>
    </row>
    <row r="613" spans="2:20" ht="12.75">
      <c r="B613" s="1"/>
      <c r="L613" s="68"/>
      <c r="Q613" s="1"/>
      <c r="R613" s="1"/>
      <c r="S613" s="1"/>
      <c r="T613" s="55"/>
    </row>
    <row r="614" spans="2:20" ht="12.75">
      <c r="B614" s="1"/>
      <c r="L614" s="68"/>
      <c r="Q614" s="1"/>
      <c r="R614" s="1"/>
      <c r="S614" s="1"/>
      <c r="T614" s="55"/>
    </row>
    <row r="615" spans="2:20" ht="12.75">
      <c r="B615" s="1"/>
      <c r="L615" s="68"/>
      <c r="Q615" s="1"/>
      <c r="R615" s="1"/>
      <c r="S615" s="1"/>
      <c r="T615" s="55"/>
    </row>
    <row r="616" spans="2:20" ht="12.75">
      <c r="B616" s="1"/>
      <c r="L616" s="68"/>
      <c r="Q616" s="1"/>
      <c r="R616" s="1"/>
      <c r="S616" s="1"/>
      <c r="T616" s="55"/>
    </row>
    <row r="617" spans="2:20" ht="12.75">
      <c r="B617" s="1"/>
      <c r="L617" s="68"/>
      <c r="Q617" s="1"/>
      <c r="R617" s="1"/>
      <c r="S617" s="1"/>
      <c r="T617" s="55"/>
    </row>
    <row r="618" spans="2:20" ht="12.75">
      <c r="B618" s="1"/>
      <c r="L618" s="68"/>
      <c r="Q618" s="1"/>
      <c r="R618" s="1"/>
      <c r="S618" s="1"/>
      <c r="T618" s="55"/>
    </row>
    <row r="619" spans="2:20" ht="12.75">
      <c r="B619" s="1"/>
      <c r="L619" s="68"/>
      <c r="Q619" s="1"/>
      <c r="R619" s="1"/>
      <c r="S619" s="1"/>
      <c r="T619" s="55"/>
    </row>
    <row r="620" spans="2:20" ht="12.75">
      <c r="B620" s="1"/>
      <c r="L620" s="68"/>
      <c r="Q620" s="1"/>
      <c r="R620" s="1"/>
      <c r="S620" s="1"/>
      <c r="T620" s="55"/>
    </row>
    <row r="621" spans="2:20" ht="12.75">
      <c r="B621" s="1"/>
      <c r="L621" s="68"/>
      <c r="Q621" s="1"/>
      <c r="R621" s="1"/>
      <c r="S621" s="1"/>
      <c r="T621" s="55"/>
    </row>
    <row r="622" spans="2:20" ht="12.75">
      <c r="B622" s="1"/>
      <c r="L622" s="68"/>
      <c r="Q622" s="1"/>
      <c r="R622" s="1"/>
      <c r="S622" s="1"/>
      <c r="T622" s="55"/>
    </row>
    <row r="623" spans="2:20" ht="12.75">
      <c r="B623" s="1"/>
      <c r="L623" s="68"/>
      <c r="Q623" s="1"/>
      <c r="R623" s="1"/>
      <c r="S623" s="1"/>
      <c r="T623" s="55"/>
    </row>
    <row r="624" spans="2:20" ht="12.75">
      <c r="B624" s="1"/>
      <c r="L624" s="68"/>
      <c r="Q624" s="1"/>
      <c r="R624" s="1"/>
      <c r="S624" s="1"/>
      <c r="T624" s="55"/>
    </row>
    <row r="625" spans="2:20" ht="12.75">
      <c r="B625" s="1"/>
      <c r="L625" s="68"/>
      <c r="Q625" s="1"/>
      <c r="R625" s="1"/>
      <c r="S625" s="1"/>
      <c r="T625" s="55"/>
    </row>
    <row r="626" spans="2:20" ht="12.75">
      <c r="B626" s="1"/>
      <c r="L626" s="68"/>
      <c r="Q626" s="1"/>
      <c r="R626" s="1"/>
      <c r="S626" s="1"/>
      <c r="T626" s="55"/>
    </row>
    <row r="627" spans="2:20" ht="12.75">
      <c r="B627" s="1"/>
      <c r="L627" s="68"/>
      <c r="Q627" s="1"/>
      <c r="R627" s="1"/>
      <c r="S627" s="1"/>
      <c r="T627" s="55"/>
    </row>
    <row r="628" spans="2:20" ht="12.75">
      <c r="B628" s="1"/>
      <c r="L628" s="68"/>
      <c r="Q628" s="1"/>
      <c r="R628" s="1"/>
      <c r="S628" s="1"/>
      <c r="T628" s="55"/>
    </row>
    <row r="629" spans="2:20" ht="12.75">
      <c r="B629" s="1"/>
      <c r="L629" s="68"/>
      <c r="Q629" s="1"/>
      <c r="R629" s="1"/>
      <c r="S629" s="1"/>
      <c r="T629" s="55"/>
    </row>
    <row r="630" spans="2:20" ht="12.75">
      <c r="B630" s="1"/>
      <c r="L630" s="68"/>
      <c r="Q630" s="1"/>
      <c r="R630" s="1"/>
      <c r="S630" s="1"/>
      <c r="T630" s="55"/>
    </row>
    <row r="631" spans="2:20" ht="12.75">
      <c r="B631" s="1"/>
      <c r="L631" s="68"/>
      <c r="Q631" s="1"/>
      <c r="R631" s="1"/>
      <c r="S631" s="1"/>
      <c r="T631" s="55"/>
    </row>
    <row r="632" spans="2:20" ht="12.75">
      <c r="B632" s="1"/>
      <c r="L632" s="68"/>
      <c r="Q632" s="1"/>
      <c r="R632" s="1"/>
      <c r="S632" s="1"/>
      <c r="T632" s="55"/>
    </row>
    <row r="633" spans="2:20" ht="12.75">
      <c r="B633" s="1"/>
      <c r="L633" s="68"/>
      <c r="Q633" s="1"/>
      <c r="R633" s="1"/>
      <c r="S633" s="1"/>
      <c r="T633" s="55"/>
    </row>
    <row r="634" spans="2:20" ht="12.75">
      <c r="B634" s="1"/>
      <c r="L634" s="68"/>
      <c r="Q634" s="1"/>
      <c r="R634" s="1"/>
      <c r="S634" s="1"/>
      <c r="T634" s="55"/>
    </row>
    <row r="635" spans="2:20" ht="12.75">
      <c r="B635" s="1"/>
      <c r="L635" s="68"/>
      <c r="Q635" s="1"/>
      <c r="R635" s="1"/>
      <c r="S635" s="1"/>
      <c r="T635" s="55"/>
    </row>
    <row r="636" spans="2:20" ht="12.75">
      <c r="B636" s="1"/>
      <c r="L636" s="68"/>
      <c r="Q636" s="1"/>
      <c r="R636" s="1"/>
      <c r="S636" s="1"/>
      <c r="T636" s="55"/>
    </row>
    <row r="637" spans="2:20" ht="12.75">
      <c r="B637" s="1"/>
      <c r="L637" s="68"/>
      <c r="Q637" s="1"/>
      <c r="R637" s="1"/>
      <c r="S637" s="1"/>
      <c r="T637" s="55"/>
    </row>
    <row r="638" spans="2:20" ht="12.75">
      <c r="B638" s="1"/>
      <c r="L638" s="68"/>
      <c r="Q638" s="1"/>
      <c r="R638" s="1"/>
      <c r="S638" s="1"/>
      <c r="T638" s="55"/>
    </row>
    <row r="639" spans="2:20" ht="12.75">
      <c r="B639" s="1"/>
      <c r="L639" s="68"/>
      <c r="Q639" s="1"/>
      <c r="R639" s="1"/>
      <c r="S639" s="1"/>
      <c r="T639" s="55"/>
    </row>
    <row r="640" spans="2:20" ht="12.75">
      <c r="B640" s="1"/>
      <c r="L640" s="68"/>
      <c r="Q640" s="1"/>
      <c r="R640" s="1"/>
      <c r="S640" s="1"/>
      <c r="T640" s="55"/>
    </row>
    <row r="641" spans="2:20" ht="12.75">
      <c r="B641" s="1"/>
      <c r="L641" s="68"/>
      <c r="Q641" s="1"/>
      <c r="R641" s="1"/>
      <c r="S641" s="1"/>
      <c r="T641" s="55"/>
    </row>
    <row r="642" spans="2:20" ht="12.75">
      <c r="B642" s="1"/>
      <c r="L642" s="68"/>
      <c r="Q642" s="1"/>
      <c r="R642" s="1"/>
      <c r="S642" s="1"/>
      <c r="T642" s="55"/>
    </row>
    <row r="643" spans="2:20" ht="12.75">
      <c r="B643" s="1"/>
      <c r="L643" s="68"/>
      <c r="Q643" s="1"/>
      <c r="R643" s="1"/>
      <c r="S643" s="1"/>
      <c r="T643" s="55"/>
    </row>
    <row r="644" spans="2:20" ht="12.75">
      <c r="B644" s="1"/>
      <c r="L644" s="68"/>
      <c r="Q644" s="1"/>
      <c r="R644" s="1"/>
      <c r="S644" s="1"/>
      <c r="T644" s="55"/>
    </row>
    <row r="645" spans="2:20" ht="12.75">
      <c r="B645" s="1"/>
      <c r="L645" s="68"/>
      <c r="Q645" s="1"/>
      <c r="R645" s="1"/>
      <c r="S645" s="1"/>
      <c r="T645" s="55"/>
    </row>
    <row r="646" spans="2:20" ht="12.75">
      <c r="B646" s="1"/>
      <c r="L646" s="68"/>
      <c r="Q646" s="1"/>
      <c r="R646" s="1"/>
      <c r="S646" s="1"/>
      <c r="T646" s="55"/>
    </row>
    <row r="647" spans="2:20" ht="12.75">
      <c r="B647" s="1"/>
      <c r="L647" s="68"/>
      <c r="Q647" s="1"/>
      <c r="R647" s="1"/>
      <c r="S647" s="1"/>
      <c r="T647" s="55"/>
    </row>
    <row r="648" spans="2:20" ht="12.75">
      <c r="B648" s="1"/>
      <c r="L648" s="68"/>
      <c r="Q648" s="1"/>
      <c r="R648" s="1"/>
      <c r="S648" s="1"/>
      <c r="T648" s="55"/>
    </row>
    <row r="649" spans="2:20" ht="12.75">
      <c r="B649" s="1"/>
      <c r="L649" s="68"/>
      <c r="Q649" s="1"/>
      <c r="R649" s="1"/>
      <c r="S649" s="1"/>
      <c r="T649" s="55"/>
    </row>
    <row r="650" spans="2:20" ht="12.75">
      <c r="B650" s="1"/>
      <c r="L650" s="68"/>
      <c r="Q650" s="1"/>
      <c r="R650" s="1"/>
      <c r="S650" s="1"/>
      <c r="T650" s="55"/>
    </row>
    <row r="651" spans="2:20" ht="12.75">
      <c r="B651" s="1"/>
      <c r="L651" s="68"/>
      <c r="Q651" s="1"/>
      <c r="R651" s="1"/>
      <c r="S651" s="1"/>
      <c r="T651" s="55"/>
    </row>
    <row r="652" spans="2:20" ht="12.75">
      <c r="B652" s="1"/>
      <c r="L652" s="68"/>
      <c r="Q652" s="1"/>
      <c r="R652" s="1"/>
      <c r="S652" s="1"/>
      <c r="T652" s="55"/>
    </row>
    <row r="653" spans="2:20" ht="12.75">
      <c r="B653" s="1"/>
      <c r="L653" s="68"/>
      <c r="Q653" s="1"/>
      <c r="R653" s="1"/>
      <c r="S653" s="1"/>
      <c r="T653" s="55"/>
    </row>
    <row r="654" spans="2:20" ht="12.75">
      <c r="B654" s="1"/>
      <c r="L654" s="68"/>
      <c r="Q654" s="1"/>
      <c r="R654" s="1"/>
      <c r="S654" s="1"/>
      <c r="T654" s="55"/>
    </row>
    <row r="655" spans="2:20" ht="12.75">
      <c r="B655" s="1"/>
      <c r="L655" s="68"/>
      <c r="Q655" s="1"/>
      <c r="R655" s="1"/>
      <c r="S655" s="1"/>
      <c r="T655" s="55"/>
    </row>
    <row r="656" spans="2:20" ht="12.75">
      <c r="B656" s="1"/>
      <c r="L656" s="68"/>
      <c r="Q656" s="1"/>
      <c r="R656" s="1"/>
      <c r="S656" s="1"/>
      <c r="T656" s="55"/>
    </row>
    <row r="657" spans="2:20" ht="12.75">
      <c r="B657" s="1"/>
      <c r="L657" s="68"/>
      <c r="Q657" s="1"/>
      <c r="R657" s="1"/>
      <c r="S657" s="1"/>
      <c r="T657" s="55"/>
    </row>
    <row r="658" spans="2:20" ht="12.75">
      <c r="B658" s="1"/>
      <c r="L658" s="68"/>
      <c r="Q658" s="1"/>
      <c r="R658" s="1"/>
      <c r="S658" s="1"/>
      <c r="T658" s="55"/>
    </row>
    <row r="659" spans="2:20" ht="12.75">
      <c r="B659" s="1"/>
      <c r="L659" s="68"/>
      <c r="Q659" s="1"/>
      <c r="R659" s="1"/>
      <c r="S659" s="1"/>
      <c r="T659" s="55"/>
    </row>
    <row r="660" spans="2:20" ht="12.75">
      <c r="B660" s="1"/>
      <c r="L660" s="68"/>
      <c r="Q660" s="1"/>
      <c r="R660" s="1"/>
      <c r="S660" s="1"/>
      <c r="T660" s="55"/>
    </row>
    <row r="661" spans="2:20" ht="12.75">
      <c r="B661" s="1"/>
      <c r="L661" s="68"/>
      <c r="Q661" s="1"/>
      <c r="R661" s="1"/>
      <c r="S661" s="1"/>
      <c r="T661" s="55"/>
    </row>
    <row r="662" spans="2:20" ht="12.75">
      <c r="B662" s="1"/>
      <c r="L662" s="68"/>
      <c r="Q662" s="1"/>
      <c r="R662" s="1"/>
      <c r="S662" s="1"/>
      <c r="T662" s="55"/>
    </row>
    <row r="663" spans="2:20" ht="12.75">
      <c r="B663" s="1"/>
      <c r="L663" s="68"/>
      <c r="Q663" s="1"/>
      <c r="R663" s="1"/>
      <c r="S663" s="1"/>
      <c r="T663" s="55"/>
    </row>
    <row r="664" spans="2:20" ht="12.75">
      <c r="B664" s="1"/>
      <c r="L664" s="68"/>
      <c r="Q664" s="1"/>
      <c r="R664" s="1"/>
      <c r="S664" s="1"/>
      <c r="T664" s="55"/>
    </row>
    <row r="665" spans="2:20" ht="12.75">
      <c r="B665" s="1"/>
      <c r="L665" s="68"/>
      <c r="Q665" s="1"/>
      <c r="R665" s="1"/>
      <c r="S665" s="1"/>
      <c r="T665" s="55"/>
    </row>
    <row r="666" spans="2:20" ht="12.75">
      <c r="B666" s="1"/>
      <c r="L666" s="68"/>
      <c r="Q666" s="1"/>
      <c r="R666" s="1"/>
      <c r="S666" s="1"/>
      <c r="T666" s="55"/>
    </row>
    <row r="667" spans="2:20" ht="12.75">
      <c r="B667" s="1"/>
      <c r="L667" s="68"/>
      <c r="Q667" s="1"/>
      <c r="R667" s="1"/>
      <c r="S667" s="1"/>
      <c r="T667" s="55"/>
    </row>
    <row r="668" spans="2:20" ht="12.75">
      <c r="B668" s="1"/>
      <c r="L668" s="68"/>
      <c r="Q668" s="1"/>
      <c r="R668" s="1"/>
      <c r="S668" s="1"/>
      <c r="T668" s="55"/>
    </row>
    <row r="669" spans="2:20" ht="12.75">
      <c r="B669" s="1"/>
      <c r="L669" s="68"/>
      <c r="Q669" s="1"/>
      <c r="R669" s="1"/>
      <c r="S669" s="1"/>
      <c r="T669" s="55"/>
    </row>
    <row r="670" spans="2:20" ht="12.75">
      <c r="B670" s="1"/>
      <c r="L670" s="68"/>
      <c r="Q670" s="1"/>
      <c r="R670" s="1"/>
      <c r="S670" s="1"/>
      <c r="T670" s="55"/>
    </row>
    <row r="671" spans="2:20" ht="12.75">
      <c r="B671" s="1"/>
      <c r="L671" s="68"/>
      <c r="Q671" s="1"/>
      <c r="R671" s="1"/>
      <c r="S671" s="1"/>
      <c r="T671" s="55"/>
    </row>
    <row r="672" spans="2:20" ht="12.75">
      <c r="B672" s="1"/>
      <c r="L672" s="68"/>
      <c r="Q672" s="1"/>
      <c r="R672" s="1"/>
      <c r="S672" s="1"/>
      <c r="T672" s="55"/>
    </row>
    <row r="673" spans="2:20" ht="12.75">
      <c r="B673" s="1"/>
      <c r="L673" s="68"/>
      <c r="Q673" s="1"/>
      <c r="R673" s="1"/>
      <c r="S673" s="1"/>
      <c r="T673" s="55"/>
    </row>
    <row r="674" spans="2:20" ht="12.75">
      <c r="B674" s="1"/>
      <c r="L674" s="68"/>
      <c r="Q674" s="1"/>
      <c r="R674" s="1"/>
      <c r="S674" s="1"/>
      <c r="T674" s="55"/>
    </row>
    <row r="675" spans="2:20" ht="12.75">
      <c r="B675" s="1"/>
      <c r="L675" s="68"/>
      <c r="Q675" s="1"/>
      <c r="R675" s="1"/>
      <c r="S675" s="1"/>
      <c r="T675" s="55"/>
    </row>
    <row r="676" spans="2:20" ht="12.75">
      <c r="B676" s="1"/>
      <c r="L676" s="68"/>
      <c r="Q676" s="1"/>
      <c r="R676" s="1"/>
      <c r="S676" s="1"/>
      <c r="T676" s="55"/>
    </row>
    <row r="677" spans="2:20" ht="12.75">
      <c r="B677" s="1"/>
      <c r="L677" s="68"/>
      <c r="Q677" s="1"/>
      <c r="R677" s="1"/>
      <c r="S677" s="1"/>
      <c r="T677" s="55"/>
    </row>
    <row r="678" spans="2:20" ht="12.75">
      <c r="B678" s="1"/>
      <c r="L678" s="68"/>
      <c r="Q678" s="1"/>
      <c r="R678" s="1"/>
      <c r="S678" s="1"/>
      <c r="T678" s="55"/>
    </row>
    <row r="679" spans="2:20" ht="12.75">
      <c r="B679" s="1"/>
      <c r="L679" s="68"/>
      <c r="Q679" s="1"/>
      <c r="R679" s="1"/>
      <c r="S679" s="1"/>
      <c r="T679" s="55"/>
    </row>
    <row r="680" spans="2:20" ht="12.75">
      <c r="B680" s="1"/>
      <c r="L680" s="68"/>
      <c r="Q680" s="1"/>
      <c r="R680" s="1"/>
      <c r="S680" s="1"/>
      <c r="T680" s="55"/>
    </row>
    <row r="681" spans="2:20" ht="12.75">
      <c r="B681" s="1"/>
      <c r="L681" s="68"/>
      <c r="Q681" s="1"/>
      <c r="R681" s="1"/>
      <c r="S681" s="1"/>
      <c r="T681" s="55"/>
    </row>
    <row r="682" spans="2:20" ht="12.75">
      <c r="B682" s="1"/>
      <c r="L682" s="68"/>
      <c r="Q682" s="1"/>
      <c r="R682" s="1"/>
      <c r="S682" s="1"/>
      <c r="T682" s="55"/>
    </row>
    <row r="683" spans="2:20" ht="12.75">
      <c r="B683" s="1"/>
      <c r="L683" s="68"/>
      <c r="Q683" s="1"/>
      <c r="R683" s="1"/>
      <c r="S683" s="1"/>
      <c r="T683" s="55"/>
    </row>
    <row r="684" spans="2:20" ht="12.75">
      <c r="B684" s="1"/>
      <c r="L684" s="68"/>
      <c r="Q684" s="1"/>
      <c r="R684" s="1"/>
      <c r="S684" s="1"/>
      <c r="T684" s="55"/>
    </row>
    <row r="685" spans="2:20" ht="12.75">
      <c r="B685" s="1"/>
      <c r="L685" s="68"/>
      <c r="Q685" s="1"/>
      <c r="R685" s="1"/>
      <c r="S685" s="1"/>
      <c r="T685" s="55"/>
    </row>
    <row r="686" spans="2:20" ht="12.75">
      <c r="B686" s="1"/>
      <c r="L686" s="68"/>
      <c r="Q686" s="1"/>
      <c r="R686" s="1"/>
      <c r="S686" s="1"/>
      <c r="T686" s="55"/>
    </row>
    <row r="687" spans="2:20" ht="12.75">
      <c r="B687" s="1"/>
      <c r="L687" s="68"/>
      <c r="Q687" s="1"/>
      <c r="R687" s="1"/>
      <c r="S687" s="1"/>
      <c r="T687" s="55"/>
    </row>
    <row r="688" spans="2:20" ht="12.75">
      <c r="B688" s="1"/>
      <c r="L688" s="68"/>
      <c r="Q688" s="1"/>
      <c r="R688" s="1"/>
      <c r="S688" s="1"/>
      <c r="T688" s="55"/>
    </row>
    <row r="689" spans="2:20" ht="12.75">
      <c r="B689" s="1"/>
      <c r="L689" s="68"/>
      <c r="Q689" s="1"/>
      <c r="R689" s="1"/>
      <c r="S689" s="1"/>
      <c r="T689" s="55"/>
    </row>
    <row r="690" spans="2:20" ht="12.75">
      <c r="B690" s="1"/>
      <c r="L690" s="68"/>
      <c r="Q690" s="1"/>
      <c r="R690" s="1"/>
      <c r="S690" s="1"/>
      <c r="T690" s="55"/>
    </row>
    <row r="691" spans="2:20" ht="12.75">
      <c r="B691" s="1"/>
      <c r="L691" s="68"/>
      <c r="Q691" s="1"/>
      <c r="R691" s="1"/>
      <c r="S691" s="1"/>
      <c r="T691" s="55"/>
    </row>
    <row r="692" spans="2:20" ht="12.75">
      <c r="B692" s="1"/>
      <c r="L692" s="68"/>
      <c r="Q692" s="1"/>
      <c r="R692" s="1"/>
      <c r="S692" s="1"/>
      <c r="T692" s="55"/>
    </row>
    <row r="693" spans="2:20" ht="12.75">
      <c r="B693" s="1"/>
      <c r="L693" s="68"/>
      <c r="Q693" s="1"/>
      <c r="R693" s="1"/>
      <c r="S693" s="1"/>
      <c r="T693" s="55"/>
    </row>
    <row r="694" spans="2:20" ht="12.75">
      <c r="B694" s="1"/>
      <c r="L694" s="68"/>
      <c r="Q694" s="1"/>
      <c r="R694" s="1"/>
      <c r="S694" s="1"/>
      <c r="T694" s="55"/>
    </row>
    <row r="695" spans="2:20" ht="12.75">
      <c r="B695" s="1"/>
      <c r="L695" s="68"/>
      <c r="Q695" s="1"/>
      <c r="R695" s="1"/>
      <c r="S695" s="1"/>
      <c r="T695" s="55"/>
    </row>
    <row r="696" spans="2:20" ht="12.75">
      <c r="B696" s="1"/>
      <c r="L696" s="68"/>
      <c r="Q696" s="1"/>
      <c r="R696" s="1"/>
      <c r="S696" s="1"/>
      <c r="T696" s="55"/>
    </row>
    <row r="697" spans="2:20" ht="12.75">
      <c r="B697" s="1"/>
      <c r="L697" s="68"/>
      <c r="Q697" s="1"/>
      <c r="R697" s="1"/>
      <c r="S697" s="1"/>
      <c r="T697" s="55"/>
    </row>
    <row r="698" spans="2:20" ht="12.75">
      <c r="B698" s="1"/>
      <c r="L698" s="68"/>
      <c r="Q698" s="1"/>
      <c r="R698" s="1"/>
      <c r="S698" s="1"/>
      <c r="T698" s="55"/>
    </row>
    <row r="699" spans="2:20" ht="12.75">
      <c r="B699" s="1"/>
      <c r="L699" s="68"/>
      <c r="Q699" s="1"/>
      <c r="R699" s="1"/>
      <c r="S699" s="1"/>
      <c r="T699" s="55"/>
    </row>
    <row r="700" spans="2:20" ht="12.75">
      <c r="B700" s="1"/>
      <c r="L700" s="68"/>
      <c r="Q700" s="1"/>
      <c r="R700" s="1"/>
      <c r="S700" s="1"/>
      <c r="T700" s="55"/>
    </row>
    <row r="701" spans="2:20" ht="12.75">
      <c r="B701" s="1"/>
      <c r="L701" s="68"/>
      <c r="Q701" s="1"/>
      <c r="R701" s="1"/>
      <c r="S701" s="1"/>
      <c r="T701" s="55"/>
    </row>
    <row r="702" spans="2:20" ht="12.75">
      <c r="B702" s="1"/>
      <c r="L702" s="68"/>
      <c r="Q702" s="1"/>
      <c r="R702" s="1"/>
      <c r="S702" s="1"/>
      <c r="T702" s="55"/>
    </row>
    <row r="703" spans="2:20" ht="12.75">
      <c r="B703" s="1"/>
      <c r="L703" s="68"/>
      <c r="Q703" s="1"/>
      <c r="R703" s="1"/>
      <c r="S703" s="1"/>
      <c r="T703" s="55"/>
    </row>
    <row r="704" spans="2:20" ht="12.75">
      <c r="B704" s="1"/>
      <c r="L704" s="68"/>
      <c r="Q704" s="1"/>
      <c r="R704" s="1"/>
      <c r="S704" s="1"/>
      <c r="T704" s="55"/>
    </row>
    <row r="705" spans="2:20" ht="12.75">
      <c r="B705" s="1"/>
      <c r="L705" s="68"/>
      <c r="Q705" s="1"/>
      <c r="R705" s="1"/>
      <c r="S705" s="1"/>
      <c r="T705" s="55"/>
    </row>
    <row r="706" spans="2:20" ht="12.75">
      <c r="B706" s="1"/>
      <c r="L706" s="68"/>
      <c r="Q706" s="1"/>
      <c r="R706" s="1"/>
      <c r="S706" s="1"/>
      <c r="T706" s="55"/>
    </row>
    <row r="707" spans="2:20" ht="12.75">
      <c r="B707" s="1"/>
      <c r="L707" s="68"/>
      <c r="Q707" s="1"/>
      <c r="R707" s="1"/>
      <c r="S707" s="1"/>
      <c r="T707" s="55"/>
    </row>
    <row r="708" spans="2:20" ht="12.75">
      <c r="B708" s="1"/>
      <c r="L708" s="68"/>
      <c r="Q708" s="1"/>
      <c r="R708" s="1"/>
      <c r="S708" s="1"/>
      <c r="T708" s="55"/>
    </row>
    <row r="709" spans="2:20" ht="12.75">
      <c r="B709" s="1"/>
      <c r="L709" s="68"/>
      <c r="Q709" s="1"/>
      <c r="R709" s="1"/>
      <c r="S709" s="1"/>
      <c r="T709" s="55"/>
    </row>
    <row r="710" spans="2:20" ht="12.75">
      <c r="B710" s="1"/>
      <c r="L710" s="68"/>
      <c r="Q710" s="1"/>
      <c r="R710" s="1"/>
      <c r="S710" s="1"/>
      <c r="T710" s="55"/>
    </row>
    <row r="711" spans="2:20" ht="12.75">
      <c r="B711" s="1"/>
      <c r="L711" s="68"/>
      <c r="Q711" s="1"/>
      <c r="R711" s="1"/>
      <c r="S711" s="1"/>
      <c r="T711" s="55"/>
    </row>
    <row r="712" spans="2:20" ht="12.75">
      <c r="B712" s="1"/>
      <c r="L712" s="68"/>
      <c r="Q712" s="1"/>
      <c r="R712" s="1"/>
      <c r="S712" s="1"/>
      <c r="T712" s="55"/>
    </row>
    <row r="713" spans="2:20" ht="12.75">
      <c r="B713" s="1"/>
      <c r="L713" s="68"/>
      <c r="Q713" s="1"/>
      <c r="R713" s="1"/>
      <c r="S713" s="1"/>
      <c r="T713" s="55"/>
    </row>
    <row r="714" spans="2:20" ht="12.75">
      <c r="B714" s="1"/>
      <c r="L714" s="68"/>
      <c r="Q714" s="1"/>
      <c r="R714" s="1"/>
      <c r="S714" s="1"/>
      <c r="T714" s="55"/>
    </row>
    <row r="715" spans="2:20" ht="12.75">
      <c r="B715" s="1"/>
      <c r="L715" s="68"/>
      <c r="Q715" s="1"/>
      <c r="R715" s="1"/>
      <c r="S715" s="1"/>
      <c r="T715" s="55"/>
    </row>
    <row r="716" spans="2:20" ht="12.75">
      <c r="B716" s="1"/>
      <c r="L716" s="68"/>
      <c r="Q716" s="1"/>
      <c r="R716" s="1"/>
      <c r="S716" s="1"/>
      <c r="T716" s="55"/>
    </row>
    <row r="717" spans="2:20" ht="12.75">
      <c r="B717" s="1"/>
      <c r="L717" s="68"/>
      <c r="Q717" s="1"/>
      <c r="R717" s="1"/>
      <c r="S717" s="1"/>
      <c r="T717" s="55"/>
    </row>
    <row r="718" spans="2:20" ht="12.75">
      <c r="B718" s="1"/>
      <c r="L718" s="68"/>
      <c r="Q718" s="1"/>
      <c r="R718" s="1"/>
      <c r="S718" s="1"/>
      <c r="T718" s="55"/>
    </row>
    <row r="719" spans="2:20" ht="12.75">
      <c r="B719" s="1"/>
      <c r="L719" s="68"/>
      <c r="Q719" s="1"/>
      <c r="R719" s="1"/>
      <c r="S719" s="1"/>
      <c r="T719" s="55"/>
    </row>
    <row r="720" spans="2:20" ht="12.75">
      <c r="B720" s="1"/>
      <c r="L720" s="68"/>
      <c r="Q720" s="1"/>
      <c r="R720" s="1"/>
      <c r="S720" s="1"/>
      <c r="T720" s="55"/>
    </row>
    <row r="721" spans="2:20" ht="12.75">
      <c r="B721" s="1"/>
      <c r="L721" s="68"/>
      <c r="Q721" s="1"/>
      <c r="R721" s="1"/>
      <c r="S721" s="1"/>
      <c r="T721" s="55"/>
    </row>
    <row r="722" spans="2:20" ht="12.75">
      <c r="B722" s="1"/>
      <c r="L722" s="68"/>
      <c r="Q722" s="1"/>
      <c r="R722" s="1"/>
      <c r="S722" s="1"/>
      <c r="T722" s="55"/>
    </row>
    <row r="723" spans="2:20" ht="12.75">
      <c r="B723" s="1"/>
      <c r="L723" s="68"/>
      <c r="Q723" s="1"/>
      <c r="R723" s="1"/>
      <c r="S723" s="1"/>
      <c r="T723" s="55"/>
    </row>
    <row r="724" spans="2:20" ht="12.75">
      <c r="B724" s="1"/>
      <c r="L724" s="68"/>
      <c r="Q724" s="1"/>
      <c r="R724" s="1"/>
      <c r="S724" s="1"/>
      <c r="T724" s="55"/>
    </row>
    <row r="725" spans="2:20" ht="12.75">
      <c r="B725" s="1"/>
      <c r="L725" s="68"/>
      <c r="Q725" s="1"/>
      <c r="R725" s="1"/>
      <c r="S725" s="1"/>
      <c r="T725" s="55"/>
    </row>
    <row r="726" spans="2:20" ht="12.75">
      <c r="B726" s="1"/>
      <c r="L726" s="68"/>
      <c r="Q726" s="1"/>
      <c r="R726" s="1"/>
      <c r="S726" s="1"/>
      <c r="T726" s="55"/>
    </row>
    <row r="727" spans="2:20" ht="12.75">
      <c r="B727" s="1"/>
      <c r="L727" s="68"/>
      <c r="Q727" s="1"/>
      <c r="R727" s="1"/>
      <c r="S727" s="1"/>
      <c r="T727" s="55"/>
    </row>
    <row r="728" spans="2:20" ht="12.75">
      <c r="B728" s="1"/>
      <c r="L728" s="68"/>
      <c r="Q728" s="1"/>
      <c r="R728" s="1"/>
      <c r="S728" s="1"/>
      <c r="T728" s="55"/>
    </row>
    <row r="729" spans="2:20" ht="12.75">
      <c r="B729" s="1"/>
      <c r="L729" s="68"/>
      <c r="Q729" s="1"/>
      <c r="R729" s="1"/>
      <c r="S729" s="1"/>
      <c r="T729" s="55"/>
    </row>
    <row r="730" spans="2:20" ht="12.75">
      <c r="B730" s="1"/>
      <c r="L730" s="68"/>
      <c r="Q730" s="1"/>
      <c r="R730" s="1"/>
      <c r="S730" s="1"/>
      <c r="T730" s="55"/>
    </row>
    <row r="731" spans="2:20" ht="12.75">
      <c r="B731" s="1"/>
      <c r="L731" s="68"/>
      <c r="Q731" s="1"/>
      <c r="R731" s="1"/>
      <c r="S731" s="1"/>
      <c r="T731" s="55"/>
    </row>
    <row r="732" spans="2:20" ht="12.75">
      <c r="B732" s="1"/>
      <c r="L732" s="68"/>
      <c r="Q732" s="1"/>
      <c r="R732" s="1"/>
      <c r="S732" s="1"/>
      <c r="T732" s="55"/>
    </row>
    <row r="733" spans="2:20" ht="12.75">
      <c r="B733" s="1"/>
      <c r="L733" s="68"/>
      <c r="Q733" s="1"/>
      <c r="R733" s="1"/>
      <c r="S733" s="1"/>
      <c r="T733" s="55"/>
    </row>
    <row r="734" spans="2:20" ht="12.75">
      <c r="B734" s="1"/>
      <c r="L734" s="68"/>
      <c r="Q734" s="1"/>
      <c r="R734" s="1"/>
      <c r="S734" s="1"/>
      <c r="T734" s="55"/>
    </row>
    <row r="735" spans="2:20" ht="12.75">
      <c r="B735" s="1"/>
      <c r="L735" s="68"/>
      <c r="Q735" s="1"/>
      <c r="R735" s="1"/>
      <c r="S735" s="1"/>
      <c r="T735" s="55"/>
    </row>
    <row r="736" spans="2:20" ht="12.75">
      <c r="B736" s="1"/>
      <c r="L736" s="68"/>
      <c r="Q736" s="1"/>
      <c r="R736" s="1"/>
      <c r="S736" s="1"/>
      <c r="T736" s="55"/>
    </row>
    <row r="737" spans="2:20" ht="12.75">
      <c r="B737" s="1"/>
      <c r="L737" s="68"/>
      <c r="Q737" s="1"/>
      <c r="R737" s="1"/>
      <c r="S737" s="1"/>
      <c r="T737" s="55"/>
    </row>
    <row r="738" spans="2:20" ht="12.75">
      <c r="B738" s="1"/>
      <c r="L738" s="68"/>
      <c r="Q738" s="1"/>
      <c r="R738" s="1"/>
      <c r="S738" s="1"/>
      <c r="T738" s="55"/>
    </row>
    <row r="739" spans="2:20" ht="12.75">
      <c r="B739" s="1"/>
      <c r="L739" s="68"/>
      <c r="Q739" s="1"/>
      <c r="R739" s="1"/>
      <c r="S739" s="1"/>
      <c r="T739" s="55"/>
    </row>
    <row r="740" spans="2:20" ht="12.75">
      <c r="B740" s="1"/>
      <c r="L740" s="68"/>
      <c r="Q740" s="1"/>
      <c r="R740" s="1"/>
      <c r="S740" s="1"/>
      <c r="T740" s="55"/>
    </row>
    <row r="741" spans="2:20" ht="12.75">
      <c r="B741" s="1"/>
      <c r="L741" s="68"/>
      <c r="Q741" s="1"/>
      <c r="R741" s="1"/>
      <c r="S741" s="1"/>
      <c r="T741" s="55"/>
    </row>
    <row r="742" spans="2:20" ht="12.75">
      <c r="B742" s="1"/>
      <c r="L742" s="68"/>
      <c r="Q742" s="1"/>
      <c r="R742" s="1"/>
      <c r="S742" s="1"/>
      <c r="T742" s="55"/>
    </row>
    <row r="743" spans="2:20" ht="12.75">
      <c r="B743" s="1"/>
      <c r="L743" s="68"/>
      <c r="Q743" s="1"/>
      <c r="R743" s="1"/>
      <c r="S743" s="1"/>
      <c r="T743" s="55"/>
    </row>
    <row r="744" spans="2:20" ht="12.75">
      <c r="B744" s="1"/>
      <c r="L744" s="68"/>
      <c r="Q744" s="1"/>
      <c r="R744" s="1"/>
      <c r="S744" s="1"/>
      <c r="T744" s="55"/>
    </row>
    <row r="745" spans="2:20" ht="12.75">
      <c r="B745" s="1"/>
      <c r="L745" s="68"/>
      <c r="Q745" s="1"/>
      <c r="R745" s="1"/>
      <c r="S745" s="1"/>
      <c r="T745" s="55"/>
    </row>
    <row r="746" spans="2:20" ht="12.75">
      <c r="B746" s="1"/>
      <c r="L746" s="68"/>
      <c r="Q746" s="1"/>
      <c r="R746" s="1"/>
      <c r="S746" s="1"/>
      <c r="T746" s="55"/>
    </row>
    <row r="747" spans="2:20" ht="12.75">
      <c r="B747" s="1"/>
      <c r="L747" s="68"/>
      <c r="Q747" s="1"/>
      <c r="R747" s="1"/>
      <c r="S747" s="1"/>
      <c r="T747" s="55"/>
    </row>
    <row r="748" spans="2:20" ht="12.75">
      <c r="B748" s="1"/>
      <c r="L748" s="68"/>
      <c r="Q748" s="1"/>
      <c r="R748" s="1"/>
      <c r="S748" s="1"/>
      <c r="T748" s="55"/>
    </row>
    <row r="749" spans="2:20" ht="12.75">
      <c r="B749" s="1"/>
      <c r="L749" s="68"/>
      <c r="Q749" s="1"/>
      <c r="R749" s="1"/>
      <c r="S749" s="1"/>
      <c r="T749" s="55"/>
    </row>
    <row r="750" spans="2:20" ht="12.75">
      <c r="B750" s="1"/>
      <c r="L750" s="68"/>
      <c r="Q750" s="1"/>
      <c r="R750" s="1"/>
      <c r="S750" s="1"/>
      <c r="T750" s="55"/>
    </row>
    <row r="751" spans="2:20" ht="12.75">
      <c r="B751" s="1"/>
      <c r="L751" s="68"/>
      <c r="Q751" s="1"/>
      <c r="R751" s="1"/>
      <c r="S751" s="1"/>
      <c r="T751" s="55"/>
    </row>
    <row r="752" spans="2:20" ht="12.75">
      <c r="B752" s="1"/>
      <c r="L752" s="68"/>
      <c r="Q752" s="1"/>
      <c r="R752" s="1"/>
      <c r="S752" s="1"/>
      <c r="T752" s="55"/>
    </row>
    <row r="753" spans="2:20" ht="12.75">
      <c r="B753" s="1"/>
      <c r="L753" s="68"/>
      <c r="Q753" s="1"/>
      <c r="R753" s="1"/>
      <c r="S753" s="1"/>
      <c r="T753" s="55"/>
    </row>
    <row r="754" spans="2:20" ht="12.75">
      <c r="B754" s="1"/>
      <c r="L754" s="68"/>
      <c r="Q754" s="1"/>
      <c r="R754" s="1"/>
      <c r="S754" s="1"/>
      <c r="T754" s="55"/>
    </row>
    <row r="755" spans="2:20" ht="12.75">
      <c r="B755" s="1"/>
      <c r="L755" s="68"/>
      <c r="Q755" s="1"/>
      <c r="R755" s="1"/>
      <c r="S755" s="1"/>
      <c r="T755" s="55"/>
    </row>
    <row r="756" spans="2:20" ht="12.75">
      <c r="B756" s="1"/>
      <c r="L756" s="68"/>
      <c r="Q756" s="1"/>
      <c r="R756" s="1"/>
      <c r="S756" s="1"/>
      <c r="T756" s="55"/>
    </row>
    <row r="757" spans="2:20" ht="12.75">
      <c r="B757" s="1"/>
      <c r="L757" s="68"/>
      <c r="Q757" s="1"/>
      <c r="R757" s="1"/>
      <c r="S757" s="1"/>
      <c r="T757" s="55"/>
    </row>
    <row r="758" spans="2:20" ht="12.75">
      <c r="B758" s="1"/>
      <c r="L758" s="68"/>
      <c r="Q758" s="1"/>
      <c r="R758" s="1"/>
      <c r="S758" s="1"/>
      <c r="T758" s="55"/>
    </row>
    <row r="759" spans="2:20" ht="12.75">
      <c r="B759" s="1"/>
      <c r="L759" s="68"/>
      <c r="Q759" s="1"/>
      <c r="R759" s="1"/>
      <c r="S759" s="1"/>
      <c r="T759" s="55"/>
    </row>
    <row r="760" spans="2:20" ht="12.75">
      <c r="B760" s="1"/>
      <c r="L760" s="68"/>
      <c r="Q760" s="1"/>
      <c r="R760" s="1"/>
      <c r="S760" s="1"/>
      <c r="T760" s="55"/>
    </row>
    <row r="761" spans="2:20" ht="12.75">
      <c r="B761" s="1"/>
      <c r="L761" s="68"/>
      <c r="Q761" s="1"/>
      <c r="R761" s="1"/>
      <c r="S761" s="1"/>
      <c r="T761" s="55"/>
    </row>
    <row r="762" spans="2:20" ht="12.75">
      <c r="B762" s="1"/>
      <c r="L762" s="68"/>
      <c r="Q762" s="1"/>
      <c r="R762" s="1"/>
      <c r="S762" s="1"/>
      <c r="T762" s="55"/>
    </row>
    <row r="763" spans="2:20" ht="12.75">
      <c r="B763" s="1"/>
      <c r="L763" s="68"/>
      <c r="Q763" s="1"/>
      <c r="R763" s="1"/>
      <c r="S763" s="1"/>
      <c r="T763" s="55"/>
    </row>
    <row r="764" spans="2:20" ht="12.75">
      <c r="B764" s="1"/>
      <c r="L764" s="68"/>
      <c r="Q764" s="1"/>
      <c r="R764" s="1"/>
      <c r="S764" s="1"/>
      <c r="T764" s="55"/>
    </row>
    <row r="765" spans="2:20" ht="12.75">
      <c r="B765" s="1"/>
      <c r="L765" s="68"/>
      <c r="Q765" s="1"/>
      <c r="R765" s="1"/>
      <c r="S765" s="1"/>
      <c r="T765" s="55"/>
    </row>
    <row r="766" spans="2:20" ht="12.75">
      <c r="B766" s="1"/>
      <c r="L766" s="68"/>
      <c r="Q766" s="1"/>
      <c r="R766" s="1"/>
      <c r="S766" s="1"/>
      <c r="T766" s="55"/>
    </row>
    <row r="767" spans="2:20" ht="12.75">
      <c r="B767" s="1"/>
      <c r="L767" s="68"/>
      <c r="Q767" s="1"/>
      <c r="R767" s="1"/>
      <c r="S767" s="1"/>
      <c r="T767" s="55"/>
    </row>
    <row r="768" spans="2:20" ht="12.75">
      <c r="B768" s="1"/>
      <c r="L768" s="68"/>
      <c r="Q768" s="1"/>
      <c r="R768" s="1"/>
      <c r="S768" s="1"/>
      <c r="T768" s="55"/>
    </row>
    <row r="769" spans="2:20" ht="12.75">
      <c r="B769" s="1"/>
      <c r="L769" s="68"/>
      <c r="Q769" s="1"/>
      <c r="R769" s="1"/>
      <c r="S769" s="1"/>
      <c r="T769" s="55"/>
    </row>
    <row r="770" spans="2:20" ht="12.75">
      <c r="B770" s="1"/>
      <c r="L770" s="68"/>
      <c r="Q770" s="1"/>
      <c r="R770" s="1"/>
      <c r="S770" s="1"/>
      <c r="T770" s="55"/>
    </row>
    <row r="771" spans="2:20" ht="12.75">
      <c r="B771" s="1"/>
      <c r="L771" s="68"/>
      <c r="Q771" s="1"/>
      <c r="R771" s="1"/>
      <c r="S771" s="1"/>
      <c r="T771" s="55"/>
    </row>
    <row r="772" spans="2:20" ht="12.75">
      <c r="B772" s="1"/>
      <c r="L772" s="68"/>
      <c r="Q772" s="1"/>
      <c r="R772" s="1"/>
      <c r="S772" s="1"/>
      <c r="T772" s="55"/>
    </row>
    <row r="773" spans="2:20" ht="12.75">
      <c r="B773" s="1"/>
      <c r="L773" s="68"/>
      <c r="Q773" s="1"/>
      <c r="R773" s="1"/>
      <c r="S773" s="1"/>
      <c r="T773" s="55"/>
    </row>
    <row r="774" spans="2:20" ht="12.75">
      <c r="B774" s="1"/>
      <c r="L774" s="68"/>
      <c r="Q774" s="1"/>
      <c r="R774" s="1"/>
      <c r="S774" s="1"/>
      <c r="T774" s="55"/>
    </row>
    <row r="775" spans="2:20" ht="12.75">
      <c r="B775" s="1"/>
      <c r="L775" s="68"/>
      <c r="Q775" s="1"/>
      <c r="R775" s="1"/>
      <c r="S775" s="1"/>
      <c r="T775" s="55"/>
    </row>
    <row r="776" spans="2:20" ht="12.75">
      <c r="B776" s="1"/>
      <c r="L776" s="68"/>
      <c r="Q776" s="1"/>
      <c r="R776" s="1"/>
      <c r="S776" s="1"/>
      <c r="T776" s="55"/>
    </row>
    <row r="777" spans="2:20" ht="12.75">
      <c r="B777" s="1"/>
      <c r="L777" s="68"/>
      <c r="Q777" s="1"/>
      <c r="R777" s="1"/>
      <c r="S777" s="1"/>
      <c r="T777" s="55"/>
    </row>
    <row r="778" spans="2:20" ht="12.75">
      <c r="B778" s="1"/>
      <c r="L778" s="68"/>
      <c r="Q778" s="1"/>
      <c r="R778" s="1"/>
      <c r="S778" s="1"/>
      <c r="T778" s="55"/>
    </row>
    <row r="779" spans="2:20" ht="12.75">
      <c r="B779" s="1"/>
      <c r="L779" s="68"/>
      <c r="Q779" s="1"/>
      <c r="R779" s="1"/>
      <c r="S779" s="1"/>
      <c r="T779" s="55"/>
    </row>
    <row r="780" spans="2:20" ht="12.75">
      <c r="B780" s="1"/>
      <c r="L780" s="68"/>
      <c r="Q780" s="1"/>
      <c r="R780" s="1"/>
      <c r="S780" s="1"/>
      <c r="T780" s="55"/>
    </row>
    <row r="781" spans="2:20" ht="12.75">
      <c r="B781" s="1"/>
      <c r="L781" s="68"/>
      <c r="Q781" s="1"/>
      <c r="R781" s="1"/>
      <c r="S781" s="1"/>
      <c r="T781" s="55"/>
    </row>
    <row r="782" spans="2:20" ht="12.75">
      <c r="B782" s="1"/>
      <c r="L782" s="68"/>
      <c r="Q782" s="1"/>
      <c r="R782" s="1"/>
      <c r="S782" s="1"/>
      <c r="T782" s="55"/>
    </row>
    <row r="783" spans="2:20" ht="12.75">
      <c r="B783" s="1"/>
      <c r="L783" s="68"/>
      <c r="Q783" s="1"/>
      <c r="R783" s="1"/>
      <c r="S783" s="1"/>
      <c r="T783" s="55"/>
    </row>
    <row r="784" spans="2:20" ht="12.75">
      <c r="B784" s="1"/>
      <c r="L784" s="68"/>
      <c r="Q784" s="1"/>
      <c r="R784" s="1"/>
      <c r="S784" s="1"/>
      <c r="T784" s="55"/>
    </row>
    <row r="785" spans="2:20" ht="12.75">
      <c r="B785" s="1"/>
      <c r="L785" s="68"/>
      <c r="Q785" s="1"/>
      <c r="R785" s="1"/>
      <c r="S785" s="1"/>
      <c r="T785" s="55"/>
    </row>
    <row r="786" spans="2:20" ht="12.75">
      <c r="B786" s="1"/>
      <c r="L786" s="68"/>
      <c r="Q786" s="1"/>
      <c r="R786" s="1"/>
      <c r="S786" s="1"/>
      <c r="T786" s="55"/>
    </row>
    <row r="787" spans="2:20" ht="12.75">
      <c r="B787" s="1"/>
      <c r="L787" s="68"/>
      <c r="Q787" s="1"/>
      <c r="R787" s="1"/>
      <c r="S787" s="1"/>
      <c r="T787" s="55"/>
    </row>
    <row r="788" spans="2:20" ht="12.75">
      <c r="B788" s="1"/>
      <c r="L788" s="68"/>
      <c r="Q788" s="1"/>
      <c r="R788" s="1"/>
      <c r="S788" s="1"/>
      <c r="T788" s="55"/>
    </row>
    <row r="789" spans="2:20" ht="12.75">
      <c r="B789" s="1"/>
      <c r="L789" s="68"/>
      <c r="Q789" s="1"/>
      <c r="R789" s="1"/>
      <c r="S789" s="1"/>
      <c r="T789" s="55"/>
    </row>
    <row r="790" spans="2:20" ht="12.75">
      <c r="B790" s="1"/>
      <c r="L790" s="68"/>
      <c r="Q790" s="1"/>
      <c r="R790" s="1"/>
      <c r="S790" s="1"/>
      <c r="T790" s="55"/>
    </row>
    <row r="791" spans="2:20" ht="12.75">
      <c r="B791" s="1"/>
      <c r="L791" s="68"/>
      <c r="Q791" s="1"/>
      <c r="R791" s="1"/>
      <c r="S791" s="1"/>
      <c r="T791" s="55"/>
    </row>
    <row r="792" spans="2:20" ht="12.75">
      <c r="B792" s="1"/>
      <c r="L792" s="68"/>
      <c r="Q792" s="1"/>
      <c r="R792" s="1"/>
      <c r="S792" s="1"/>
      <c r="T792" s="55"/>
    </row>
    <row r="793" spans="2:20" ht="12.75">
      <c r="B793" s="1"/>
      <c r="L793" s="68"/>
      <c r="Q793" s="1"/>
      <c r="R793" s="1"/>
      <c r="S793" s="1"/>
      <c r="T793" s="55"/>
    </row>
    <row r="794" spans="2:20" ht="12.75">
      <c r="B794" s="1"/>
      <c r="L794" s="68"/>
      <c r="Q794" s="1"/>
      <c r="R794" s="1"/>
      <c r="S794" s="1"/>
      <c r="T794" s="55"/>
    </row>
    <row r="795" spans="2:20" ht="12.75">
      <c r="B795" s="1"/>
      <c r="L795" s="68"/>
      <c r="Q795" s="1"/>
      <c r="R795" s="1"/>
      <c r="S795" s="1"/>
      <c r="T795" s="55"/>
    </row>
    <row r="796" spans="2:20" ht="12.75">
      <c r="B796" s="1"/>
      <c r="L796" s="68"/>
      <c r="Q796" s="1"/>
      <c r="R796" s="1"/>
      <c r="S796" s="1"/>
      <c r="T796" s="55"/>
    </row>
    <row r="797" spans="2:20" ht="12.75">
      <c r="B797" s="1"/>
      <c r="L797" s="68"/>
      <c r="Q797" s="1"/>
      <c r="R797" s="1"/>
      <c r="S797" s="1"/>
      <c r="T797" s="55"/>
    </row>
    <row r="798" spans="2:20" ht="12.75">
      <c r="B798" s="1"/>
      <c r="L798" s="68"/>
      <c r="Q798" s="1"/>
      <c r="R798" s="1"/>
      <c r="S798" s="1"/>
      <c r="T798" s="55"/>
    </row>
    <row r="799" spans="2:20" ht="12.75">
      <c r="B799" s="1"/>
      <c r="L799" s="68"/>
      <c r="Q799" s="1"/>
      <c r="R799" s="1"/>
      <c r="S799" s="1"/>
      <c r="T799" s="55"/>
    </row>
    <row r="800" spans="2:20" ht="12.75">
      <c r="B800" s="1"/>
      <c r="L800" s="68"/>
      <c r="Q800" s="1"/>
      <c r="R800" s="1"/>
      <c r="S800" s="1"/>
      <c r="T800" s="55"/>
    </row>
    <row r="801" spans="2:20" ht="12.75">
      <c r="B801" s="1"/>
      <c r="L801" s="68"/>
      <c r="Q801" s="1"/>
      <c r="R801" s="1"/>
      <c r="S801" s="1"/>
      <c r="T801" s="55"/>
    </row>
    <row r="802" spans="2:20" ht="12.75">
      <c r="B802" s="1"/>
      <c r="L802" s="68"/>
      <c r="Q802" s="1"/>
      <c r="R802" s="1"/>
      <c r="S802" s="1"/>
      <c r="T802" s="55"/>
    </row>
    <row r="803" spans="2:20" ht="12.75">
      <c r="B803" s="1"/>
      <c r="L803" s="68"/>
      <c r="Q803" s="1"/>
      <c r="R803" s="1"/>
      <c r="S803" s="1"/>
      <c r="T803" s="55"/>
    </row>
    <row r="804" spans="2:20" ht="12.75">
      <c r="B804" s="1"/>
      <c r="L804" s="68"/>
      <c r="Q804" s="1"/>
      <c r="R804" s="1"/>
      <c r="S804" s="1"/>
      <c r="T804" s="55"/>
    </row>
    <row r="805" spans="2:20" ht="12.75">
      <c r="B805" s="1"/>
      <c r="L805" s="68"/>
      <c r="Q805" s="1"/>
      <c r="R805" s="1"/>
      <c r="S805" s="1"/>
      <c r="T805" s="55"/>
    </row>
    <row r="806" spans="2:20" ht="12.75">
      <c r="B806" s="1"/>
      <c r="L806" s="68"/>
      <c r="Q806" s="1"/>
      <c r="R806" s="1"/>
      <c r="S806" s="1"/>
      <c r="T806" s="55"/>
    </row>
    <row r="807" spans="2:20" ht="12.75">
      <c r="B807" s="1"/>
      <c r="L807" s="68"/>
      <c r="Q807" s="1"/>
      <c r="R807" s="1"/>
      <c r="S807" s="1"/>
      <c r="T807" s="55"/>
    </row>
    <row r="808" spans="2:20" ht="12.75">
      <c r="B808" s="1"/>
      <c r="L808" s="68"/>
      <c r="Q808" s="1"/>
      <c r="R808" s="1"/>
      <c r="S808" s="1"/>
      <c r="T808" s="55"/>
    </row>
    <row r="809" spans="2:20" ht="12.75">
      <c r="B809" s="1"/>
      <c r="L809" s="68"/>
      <c r="Q809" s="1"/>
      <c r="R809" s="1"/>
      <c r="S809" s="1"/>
      <c r="T809" s="55"/>
    </row>
    <row r="810" spans="2:20" ht="12.75">
      <c r="B810" s="1"/>
      <c r="L810" s="68"/>
      <c r="Q810" s="1"/>
      <c r="R810" s="1"/>
      <c r="S810" s="1"/>
      <c r="T810" s="55"/>
    </row>
    <row r="811" spans="2:20" ht="12.75">
      <c r="B811" s="1"/>
      <c r="L811" s="68"/>
      <c r="Q811" s="1"/>
      <c r="R811" s="1"/>
      <c r="S811" s="1"/>
      <c r="T811" s="55"/>
    </row>
    <row r="812" spans="2:20" ht="12.75">
      <c r="B812" s="1"/>
      <c r="L812" s="68"/>
      <c r="Q812" s="1"/>
      <c r="R812" s="1"/>
      <c r="S812" s="1"/>
      <c r="T812" s="55"/>
    </row>
    <row r="813" spans="2:20" ht="12.75">
      <c r="B813" s="1"/>
      <c r="L813" s="68"/>
      <c r="Q813" s="1"/>
      <c r="R813" s="1"/>
      <c r="S813" s="1"/>
      <c r="T813" s="55"/>
    </row>
    <row r="814" spans="2:20" ht="12.75">
      <c r="B814" s="1"/>
      <c r="L814" s="68"/>
      <c r="Q814" s="1"/>
      <c r="R814" s="1"/>
      <c r="S814" s="1"/>
      <c r="T814" s="55"/>
    </row>
    <row r="815" spans="2:20" ht="12.75">
      <c r="B815" s="1"/>
      <c r="L815" s="68"/>
      <c r="Q815" s="1"/>
      <c r="R815" s="1"/>
      <c r="S815" s="1"/>
      <c r="T815" s="55"/>
    </row>
    <row r="816" spans="2:20" ht="12.75">
      <c r="B816" s="1"/>
      <c r="L816" s="68"/>
      <c r="Q816" s="1"/>
      <c r="R816" s="1"/>
      <c r="S816" s="1"/>
      <c r="T816" s="55"/>
    </row>
    <row r="817" spans="2:20" ht="12.75">
      <c r="B817" s="1"/>
      <c r="L817" s="68"/>
      <c r="Q817" s="1"/>
      <c r="R817" s="1"/>
      <c r="S817" s="1"/>
      <c r="T817" s="55"/>
    </row>
    <row r="818" spans="2:20" ht="12.75">
      <c r="B818" s="1"/>
      <c r="L818" s="68"/>
      <c r="Q818" s="1"/>
      <c r="R818" s="1"/>
      <c r="S818" s="1"/>
      <c r="T818" s="55"/>
    </row>
    <row r="819" spans="2:20" ht="12.75">
      <c r="B819" s="1"/>
      <c r="L819" s="68"/>
      <c r="Q819" s="1"/>
      <c r="R819" s="1"/>
      <c r="S819" s="1"/>
      <c r="T819" s="55"/>
    </row>
    <row r="820" spans="2:20" ht="12.75">
      <c r="B820" s="1"/>
      <c r="L820" s="68"/>
      <c r="Q820" s="1"/>
      <c r="R820" s="1"/>
      <c r="S820" s="1"/>
      <c r="T820" s="55"/>
    </row>
    <row r="821" spans="2:20" ht="12.75">
      <c r="B821" s="1"/>
      <c r="L821" s="68"/>
      <c r="Q821" s="1"/>
      <c r="R821" s="1"/>
      <c r="S821" s="1"/>
      <c r="T821" s="55"/>
    </row>
    <row r="822" spans="2:20" ht="12.75">
      <c r="B822" s="1"/>
      <c r="L822" s="68"/>
      <c r="Q822" s="1"/>
      <c r="R822" s="1"/>
      <c r="S822" s="1"/>
      <c r="T822" s="55"/>
    </row>
    <row r="823" spans="2:20" ht="12.75">
      <c r="B823" s="1"/>
      <c r="L823" s="68"/>
      <c r="Q823" s="1"/>
      <c r="R823" s="1"/>
      <c r="S823" s="1"/>
      <c r="T823" s="55"/>
    </row>
    <row r="824" spans="2:20" ht="12.75">
      <c r="B824" s="1"/>
      <c r="L824" s="68"/>
      <c r="Q824" s="1"/>
      <c r="R824" s="1"/>
      <c r="S824" s="1"/>
      <c r="T824" s="55"/>
    </row>
    <row r="825" spans="2:20" ht="12.75">
      <c r="B825" s="1"/>
      <c r="L825" s="68"/>
      <c r="Q825" s="1"/>
      <c r="R825" s="1"/>
      <c r="S825" s="1"/>
      <c r="T825" s="55"/>
    </row>
    <row r="826" spans="2:20" ht="12.75">
      <c r="B826" s="1"/>
      <c r="L826" s="68"/>
      <c r="Q826" s="1"/>
      <c r="R826" s="1"/>
      <c r="S826" s="1"/>
      <c r="T826" s="55"/>
    </row>
    <row r="827" spans="2:20" ht="12.75">
      <c r="B827" s="1"/>
      <c r="L827" s="68"/>
      <c r="Q827" s="1"/>
      <c r="R827" s="1"/>
      <c r="S827" s="1"/>
      <c r="T827" s="55"/>
    </row>
    <row r="828" spans="2:20" ht="12.75">
      <c r="B828" s="1"/>
      <c r="L828" s="68"/>
      <c r="Q828" s="1"/>
      <c r="R828" s="1"/>
      <c r="S828" s="1"/>
      <c r="T828" s="55"/>
    </row>
    <row r="829" spans="2:20" ht="12.75">
      <c r="B829" s="1"/>
      <c r="L829" s="68"/>
      <c r="Q829" s="1"/>
      <c r="R829" s="1"/>
      <c r="S829" s="1"/>
      <c r="T829" s="55"/>
    </row>
    <row r="830" spans="2:20" ht="12.75">
      <c r="B830" s="1"/>
      <c r="L830" s="68"/>
      <c r="Q830" s="1"/>
      <c r="R830" s="1"/>
      <c r="S830" s="1"/>
      <c r="T830" s="55"/>
    </row>
    <row r="831" spans="2:20" ht="12.75">
      <c r="B831" s="1"/>
      <c r="L831" s="68"/>
      <c r="Q831" s="1"/>
      <c r="R831" s="1"/>
      <c r="S831" s="1"/>
      <c r="T831" s="55"/>
    </row>
    <row r="832" spans="2:20" ht="12.75">
      <c r="B832" s="1"/>
      <c r="L832" s="68"/>
      <c r="Q832" s="1"/>
      <c r="R832" s="1"/>
      <c r="S832" s="1"/>
      <c r="T832" s="55"/>
    </row>
    <row r="833" spans="2:20" ht="12.75">
      <c r="B833" s="1"/>
      <c r="L833" s="68"/>
      <c r="Q833" s="1"/>
      <c r="R833" s="1"/>
      <c r="S833" s="1"/>
      <c r="T833" s="55"/>
    </row>
    <row r="834" spans="2:20" ht="12.75">
      <c r="B834" s="1"/>
      <c r="L834" s="68"/>
      <c r="Q834" s="1"/>
      <c r="R834" s="1"/>
      <c r="S834" s="1"/>
      <c r="T834" s="55"/>
    </row>
    <row r="835" spans="2:20" ht="12.75">
      <c r="B835" s="1"/>
      <c r="L835" s="68"/>
      <c r="Q835" s="1"/>
      <c r="R835" s="1"/>
      <c r="S835" s="1"/>
      <c r="T835" s="55"/>
    </row>
    <row r="836" spans="2:20" ht="12.75">
      <c r="B836" s="1"/>
      <c r="L836" s="68"/>
      <c r="Q836" s="1"/>
      <c r="R836" s="1"/>
      <c r="S836" s="1"/>
      <c r="T836" s="55"/>
    </row>
    <row r="837" spans="2:20" ht="12.75">
      <c r="B837" s="1"/>
      <c r="L837" s="68"/>
      <c r="Q837" s="1"/>
      <c r="R837" s="1"/>
      <c r="S837" s="1"/>
      <c r="T837" s="55"/>
    </row>
    <row r="838" spans="2:20" ht="12.75">
      <c r="B838" s="1"/>
      <c r="L838" s="68"/>
      <c r="Q838" s="1"/>
      <c r="R838" s="1"/>
      <c r="S838" s="1"/>
      <c r="T838" s="55"/>
    </row>
    <row r="839" spans="2:20" ht="12.75">
      <c r="B839" s="1"/>
      <c r="L839" s="68"/>
      <c r="Q839" s="1"/>
      <c r="R839" s="1"/>
      <c r="S839" s="1"/>
      <c r="T839" s="55"/>
    </row>
    <row r="840" spans="2:20" ht="12.75">
      <c r="B840" s="1"/>
      <c r="L840" s="68"/>
      <c r="Q840" s="1"/>
      <c r="R840" s="1"/>
      <c r="S840" s="1"/>
      <c r="T840" s="55"/>
    </row>
    <row r="841" spans="2:20" ht="12.75">
      <c r="B841" s="1"/>
      <c r="L841" s="68"/>
      <c r="Q841" s="1"/>
      <c r="R841" s="1"/>
      <c r="S841" s="1"/>
      <c r="T841" s="55"/>
    </row>
    <row r="842" spans="2:20" ht="12.75">
      <c r="B842" s="1"/>
      <c r="L842" s="68"/>
      <c r="Q842" s="1"/>
      <c r="R842" s="1"/>
      <c r="S842" s="1"/>
      <c r="T842" s="55"/>
    </row>
    <row r="843" spans="2:20" ht="12.75">
      <c r="B843" s="1"/>
      <c r="L843" s="68"/>
      <c r="Q843" s="1"/>
      <c r="R843" s="1"/>
      <c r="S843" s="1"/>
      <c r="T843" s="55"/>
    </row>
    <row r="844" spans="2:20" ht="12.75">
      <c r="B844" s="1"/>
      <c r="L844" s="68"/>
      <c r="Q844" s="1"/>
      <c r="R844" s="1"/>
      <c r="S844" s="1"/>
      <c r="T844" s="55"/>
    </row>
    <row r="845" spans="2:20" ht="12.75">
      <c r="B845" s="1"/>
      <c r="L845" s="68"/>
      <c r="Q845" s="1"/>
      <c r="R845" s="1"/>
      <c r="S845" s="1"/>
      <c r="T845" s="55"/>
    </row>
    <row r="846" spans="2:20" ht="12.75">
      <c r="B846" s="1"/>
      <c r="L846" s="68"/>
      <c r="Q846" s="1"/>
      <c r="R846" s="1"/>
      <c r="S846" s="1"/>
      <c r="T846" s="55"/>
    </row>
    <row r="847" spans="2:20" ht="12.75">
      <c r="B847" s="1"/>
      <c r="L847" s="68"/>
      <c r="Q847" s="1"/>
      <c r="R847" s="1"/>
      <c r="S847" s="1"/>
      <c r="T847" s="55"/>
    </row>
    <row r="848" spans="2:20" ht="12.75">
      <c r="B848" s="1"/>
      <c r="L848" s="68"/>
      <c r="Q848" s="1"/>
      <c r="R848" s="1"/>
      <c r="S848" s="1"/>
      <c r="T848" s="55"/>
    </row>
    <row r="849" spans="2:20" ht="12.75">
      <c r="B849" s="1"/>
      <c r="L849" s="68"/>
      <c r="Q849" s="1"/>
      <c r="R849" s="1"/>
      <c r="S849" s="1"/>
      <c r="T849" s="55"/>
    </row>
    <row r="850" spans="2:20" ht="12.75">
      <c r="B850" s="1"/>
      <c r="L850" s="68"/>
      <c r="Q850" s="1"/>
      <c r="R850" s="1"/>
      <c r="S850" s="1"/>
      <c r="T850" s="55"/>
    </row>
    <row r="851" spans="2:20" ht="12.75">
      <c r="B851" s="1"/>
      <c r="L851" s="68"/>
      <c r="Q851" s="1"/>
      <c r="R851" s="1"/>
      <c r="S851" s="1"/>
      <c r="T851" s="55"/>
    </row>
    <row r="852" spans="2:20" ht="12.75">
      <c r="B852" s="1"/>
      <c r="L852" s="68"/>
      <c r="Q852" s="1"/>
      <c r="R852" s="1"/>
      <c r="S852" s="1"/>
      <c r="T852" s="55"/>
    </row>
    <row r="853" spans="2:20" ht="12.75">
      <c r="B853" s="1"/>
      <c r="L853" s="68"/>
      <c r="Q853" s="1"/>
      <c r="R853" s="1"/>
      <c r="S853" s="1"/>
      <c r="T853" s="55"/>
    </row>
    <row r="854" spans="2:20" ht="12.75">
      <c r="B854" s="1"/>
      <c r="L854" s="68"/>
      <c r="Q854" s="1"/>
      <c r="R854" s="1"/>
      <c r="S854" s="1"/>
      <c r="T854" s="55"/>
    </row>
    <row r="855" spans="2:20" ht="12.75">
      <c r="B855" s="1"/>
      <c r="L855" s="68"/>
      <c r="Q855" s="1"/>
      <c r="R855" s="1"/>
      <c r="S855" s="1"/>
      <c r="T855" s="55"/>
    </row>
    <row r="856" spans="2:20" ht="12.75">
      <c r="B856" s="1"/>
      <c r="L856" s="68"/>
      <c r="Q856" s="1"/>
      <c r="R856" s="1"/>
      <c r="S856" s="1"/>
      <c r="T856" s="55"/>
    </row>
    <row r="857" spans="2:20" ht="12.75">
      <c r="B857" s="1"/>
      <c r="L857" s="68"/>
      <c r="Q857" s="1"/>
      <c r="R857" s="1"/>
      <c r="S857" s="1"/>
      <c r="T857" s="55"/>
    </row>
    <row r="858" spans="2:20" ht="12.75">
      <c r="B858" s="1"/>
      <c r="L858" s="68"/>
      <c r="Q858" s="1"/>
      <c r="R858" s="1"/>
      <c r="S858" s="1"/>
      <c r="T858" s="55"/>
    </row>
    <row r="859" spans="2:20" ht="12.75">
      <c r="B859" s="1"/>
      <c r="L859" s="68"/>
      <c r="Q859" s="1"/>
      <c r="R859" s="1"/>
      <c r="S859" s="1"/>
      <c r="T859" s="55"/>
    </row>
    <row r="860" spans="2:20" ht="12.75">
      <c r="B860" s="1"/>
      <c r="L860" s="68"/>
      <c r="Q860" s="1"/>
      <c r="R860" s="1"/>
      <c r="S860" s="1"/>
      <c r="T860" s="55"/>
    </row>
    <row r="861" spans="2:20" ht="12.75">
      <c r="B861" s="1"/>
      <c r="L861" s="68"/>
      <c r="Q861" s="1"/>
      <c r="R861" s="1"/>
      <c r="S861" s="1"/>
      <c r="T861" s="55"/>
    </row>
    <row r="862" spans="2:20" ht="12.75">
      <c r="B862" s="1"/>
      <c r="L862" s="68"/>
      <c r="Q862" s="1"/>
      <c r="R862" s="1"/>
      <c r="S862" s="1"/>
      <c r="T862" s="55"/>
    </row>
    <row r="863" spans="2:20" ht="12.75">
      <c r="B863" s="1"/>
      <c r="L863" s="68"/>
      <c r="Q863" s="1"/>
      <c r="R863" s="1"/>
      <c r="S863" s="1"/>
      <c r="T863" s="55"/>
    </row>
    <row r="864" spans="2:20" ht="12.75">
      <c r="B864" s="1"/>
      <c r="L864" s="68"/>
      <c r="Q864" s="1"/>
      <c r="R864" s="1"/>
      <c r="S864" s="1"/>
      <c r="T864" s="55"/>
    </row>
    <row r="865" spans="2:20" ht="12.75">
      <c r="B865" s="1"/>
      <c r="L865" s="68"/>
      <c r="Q865" s="1"/>
      <c r="R865" s="1"/>
      <c r="S865" s="1"/>
      <c r="T865" s="55"/>
    </row>
    <row r="866" spans="2:20" ht="12.75">
      <c r="B866" s="1"/>
      <c r="L866" s="68"/>
      <c r="Q866" s="1"/>
      <c r="R866" s="1"/>
      <c r="S866" s="1"/>
      <c r="T866" s="55"/>
    </row>
    <row r="867" spans="2:20" ht="12.75">
      <c r="B867" s="1"/>
      <c r="L867" s="68"/>
      <c r="Q867" s="1"/>
      <c r="R867" s="1"/>
      <c r="S867" s="1"/>
      <c r="T867" s="55"/>
    </row>
    <row r="868" spans="2:20" ht="12.75">
      <c r="B868" s="1"/>
      <c r="L868" s="68"/>
      <c r="Q868" s="1"/>
      <c r="R868" s="1"/>
      <c r="S868" s="1"/>
      <c r="T868" s="55"/>
    </row>
    <row r="869" spans="2:20" ht="12.75">
      <c r="B869" s="1"/>
      <c r="L869" s="68"/>
      <c r="Q869" s="1"/>
      <c r="R869" s="1"/>
      <c r="S869" s="1"/>
      <c r="T869" s="55"/>
    </row>
    <row r="870" spans="2:20" ht="12.75">
      <c r="B870" s="1"/>
      <c r="L870" s="68"/>
      <c r="Q870" s="1"/>
      <c r="R870" s="1"/>
      <c r="S870" s="1"/>
      <c r="T870" s="55"/>
    </row>
    <row r="871" spans="2:20" ht="12.75">
      <c r="B871" s="1"/>
      <c r="L871" s="68"/>
      <c r="Q871" s="1"/>
      <c r="R871" s="1"/>
      <c r="S871" s="1"/>
      <c r="T871" s="55"/>
    </row>
    <row r="872" spans="2:20" ht="12.75">
      <c r="B872" s="1"/>
      <c r="L872" s="68"/>
      <c r="Q872" s="1"/>
      <c r="R872" s="1"/>
      <c r="S872" s="1"/>
      <c r="T872" s="55"/>
    </row>
    <row r="873" spans="2:20" ht="12.75">
      <c r="B873" s="1"/>
      <c r="L873" s="68"/>
      <c r="Q873" s="1"/>
      <c r="R873" s="1"/>
      <c r="S873" s="1"/>
      <c r="T873" s="55"/>
    </row>
    <row r="874" spans="2:20" ht="12.75">
      <c r="B874" s="1"/>
      <c r="L874" s="68"/>
      <c r="Q874" s="1"/>
      <c r="R874" s="1"/>
      <c r="S874" s="1"/>
      <c r="T874" s="55"/>
    </row>
    <row r="875" spans="2:20" ht="12.75">
      <c r="B875" s="1"/>
      <c r="L875" s="68"/>
      <c r="Q875" s="1"/>
      <c r="R875" s="1"/>
      <c r="S875" s="1"/>
      <c r="T875" s="55"/>
    </row>
    <row r="876" spans="2:20" ht="12.75">
      <c r="B876" s="1"/>
      <c r="L876" s="68"/>
      <c r="Q876" s="1"/>
      <c r="R876" s="1"/>
      <c r="S876" s="1"/>
      <c r="T876" s="55"/>
    </row>
    <row r="877" spans="2:20" ht="12.75">
      <c r="B877" s="1"/>
      <c r="L877" s="68"/>
      <c r="Q877" s="1"/>
      <c r="R877" s="1"/>
      <c r="S877" s="1"/>
      <c r="T877" s="55"/>
    </row>
    <row r="878" spans="2:20" ht="12.75">
      <c r="B878" s="1"/>
      <c r="L878" s="68"/>
      <c r="Q878" s="1"/>
      <c r="R878" s="1"/>
      <c r="S878" s="1"/>
      <c r="T878" s="55"/>
    </row>
    <row r="879" spans="2:20" ht="12.75">
      <c r="B879" s="1"/>
      <c r="L879" s="68"/>
      <c r="Q879" s="1"/>
      <c r="R879" s="1"/>
      <c r="S879" s="1"/>
      <c r="T879" s="55"/>
    </row>
    <row r="880" spans="2:20" ht="12.75">
      <c r="B880" s="1"/>
      <c r="L880" s="68"/>
      <c r="Q880" s="1"/>
      <c r="R880" s="1"/>
      <c r="S880" s="1"/>
      <c r="T880" s="55"/>
    </row>
    <row r="881" spans="2:20" ht="12.75">
      <c r="B881" s="1"/>
      <c r="L881" s="68"/>
      <c r="Q881" s="1"/>
      <c r="R881" s="1"/>
      <c r="S881" s="1"/>
      <c r="T881" s="55"/>
    </row>
    <row r="882" spans="2:20" ht="12.75">
      <c r="B882" s="1"/>
      <c r="L882" s="68"/>
      <c r="Q882" s="1"/>
      <c r="R882" s="1"/>
      <c r="S882" s="1"/>
      <c r="T882" s="55"/>
    </row>
    <row r="883" spans="2:20" ht="12.75">
      <c r="B883" s="1"/>
      <c r="L883" s="68"/>
      <c r="Q883" s="1"/>
      <c r="R883" s="1"/>
      <c r="S883" s="1"/>
      <c r="T883" s="55"/>
    </row>
    <row r="884" spans="2:20" ht="12.75">
      <c r="B884" s="1"/>
      <c r="L884" s="68"/>
      <c r="Q884" s="1"/>
      <c r="R884" s="1"/>
      <c r="S884" s="1"/>
      <c r="T884" s="55"/>
    </row>
    <row r="885" spans="2:20" ht="12.75">
      <c r="B885" s="1"/>
      <c r="L885" s="68"/>
      <c r="Q885" s="1"/>
      <c r="R885" s="1"/>
      <c r="S885" s="1"/>
      <c r="T885" s="55"/>
    </row>
    <row r="886" spans="2:20" ht="12.75">
      <c r="B886" s="1"/>
      <c r="L886" s="68"/>
      <c r="Q886" s="1"/>
      <c r="R886" s="1"/>
      <c r="S886" s="1"/>
      <c r="T886" s="55"/>
    </row>
    <row r="887" spans="2:20" ht="12.75">
      <c r="B887" s="1"/>
      <c r="L887" s="68"/>
      <c r="Q887" s="1"/>
      <c r="R887" s="1"/>
      <c r="S887" s="1"/>
      <c r="T887" s="55"/>
    </row>
    <row r="888" spans="2:20" ht="12.75">
      <c r="B888" s="1"/>
      <c r="L888" s="68"/>
      <c r="Q888" s="1"/>
      <c r="R888" s="1"/>
      <c r="S888" s="1"/>
      <c r="T888" s="55"/>
    </row>
    <row r="889" spans="2:20" ht="12.75">
      <c r="B889" s="1"/>
      <c r="L889" s="68"/>
      <c r="Q889" s="1"/>
      <c r="R889" s="1"/>
      <c r="S889" s="1"/>
      <c r="T889" s="55"/>
    </row>
    <row r="890" spans="2:20" ht="12.75">
      <c r="B890" s="1"/>
      <c r="L890" s="68"/>
      <c r="Q890" s="1"/>
      <c r="R890" s="1"/>
      <c r="S890" s="1"/>
      <c r="T890" s="55"/>
    </row>
    <row r="891" spans="2:20" ht="12.75">
      <c r="B891" s="1"/>
      <c r="L891" s="68"/>
      <c r="Q891" s="1"/>
      <c r="R891" s="1"/>
      <c r="S891" s="1"/>
      <c r="T891" s="55"/>
    </row>
    <row r="892" spans="2:20" ht="12.75">
      <c r="B892" s="1"/>
      <c r="L892" s="68"/>
      <c r="Q892" s="1"/>
      <c r="R892" s="1"/>
      <c r="S892" s="1"/>
      <c r="T892" s="55"/>
    </row>
    <row r="893" spans="2:20" ht="12.75">
      <c r="B893" s="1"/>
      <c r="L893" s="68"/>
      <c r="Q893" s="1"/>
      <c r="R893" s="1"/>
      <c r="S893" s="1"/>
      <c r="T893" s="55"/>
    </row>
    <row r="894" spans="2:20" ht="12.75">
      <c r="B894" s="1"/>
      <c r="L894" s="68"/>
      <c r="Q894" s="1"/>
      <c r="R894" s="1"/>
      <c r="S894" s="1"/>
      <c r="T894" s="55"/>
    </row>
    <row r="895" spans="2:20" ht="12.75">
      <c r="B895" s="1"/>
      <c r="L895" s="68"/>
      <c r="Q895" s="1"/>
      <c r="R895" s="1"/>
      <c r="S895" s="1"/>
      <c r="T895" s="55"/>
    </row>
    <row r="896" spans="2:20" ht="12.75">
      <c r="B896" s="1"/>
      <c r="L896" s="68"/>
      <c r="Q896" s="1"/>
      <c r="R896" s="1"/>
      <c r="S896" s="1"/>
      <c r="T896" s="55"/>
    </row>
    <row r="897" spans="2:20" ht="12.75">
      <c r="B897" s="1"/>
      <c r="L897" s="68"/>
      <c r="Q897" s="1"/>
      <c r="R897" s="1"/>
      <c r="S897" s="1"/>
      <c r="T897" s="55"/>
    </row>
    <row r="898" spans="2:20" ht="12.75">
      <c r="B898" s="1"/>
      <c r="L898" s="68"/>
      <c r="Q898" s="1"/>
      <c r="R898" s="1"/>
      <c r="S898" s="1"/>
      <c r="T898" s="55"/>
    </row>
    <row r="899" spans="2:20" ht="12.75">
      <c r="B899" s="1"/>
      <c r="L899" s="68"/>
      <c r="Q899" s="1"/>
      <c r="R899" s="1"/>
      <c r="S899" s="1"/>
      <c r="T899" s="55"/>
    </row>
    <row r="900" spans="2:20" ht="12.75">
      <c r="B900" s="1"/>
      <c r="L900" s="68"/>
      <c r="Q900" s="1"/>
      <c r="R900" s="1"/>
      <c r="S900" s="1"/>
      <c r="T900" s="55"/>
    </row>
    <row r="901" spans="2:20" ht="12.75">
      <c r="B901" s="1"/>
      <c r="L901" s="68"/>
      <c r="Q901" s="1"/>
      <c r="R901" s="1"/>
      <c r="S901" s="1"/>
      <c r="T901" s="55"/>
    </row>
    <row r="902" spans="2:20" ht="12.75">
      <c r="B902" s="1"/>
      <c r="L902" s="68"/>
      <c r="Q902" s="1"/>
      <c r="R902" s="1"/>
      <c r="S902" s="1"/>
      <c r="T902" s="55"/>
    </row>
    <row r="903" spans="2:20" ht="12.75">
      <c r="B903" s="1"/>
      <c r="L903" s="68"/>
      <c r="Q903" s="1"/>
      <c r="R903" s="1"/>
      <c r="S903" s="1"/>
      <c r="T903" s="55"/>
    </row>
    <row r="904" spans="2:20" ht="12.75">
      <c r="B904" s="1"/>
      <c r="L904" s="68"/>
      <c r="Q904" s="1"/>
      <c r="R904" s="1"/>
      <c r="S904" s="1"/>
      <c r="T904" s="55"/>
    </row>
    <row r="905" spans="2:20" ht="12.75">
      <c r="B905" s="1"/>
      <c r="L905" s="68"/>
      <c r="Q905" s="1"/>
      <c r="R905" s="1"/>
      <c r="S905" s="1"/>
      <c r="T905" s="55"/>
    </row>
    <row r="906" spans="2:20" ht="12.75">
      <c r="B906" s="1"/>
      <c r="L906" s="68"/>
      <c r="Q906" s="1"/>
      <c r="R906" s="1"/>
      <c r="S906" s="1"/>
      <c r="T906" s="55"/>
    </row>
    <row r="907" spans="2:20" ht="12.75">
      <c r="B907" s="1"/>
      <c r="L907" s="68"/>
      <c r="Q907" s="1"/>
      <c r="R907" s="1"/>
      <c r="S907" s="1"/>
      <c r="T907" s="55"/>
    </row>
    <row r="908" spans="2:20" ht="12.75">
      <c r="B908" s="1"/>
      <c r="L908" s="68"/>
      <c r="Q908" s="1"/>
      <c r="R908" s="1"/>
      <c r="S908" s="1"/>
      <c r="T908" s="55"/>
    </row>
    <row r="909" spans="2:20" ht="12.75">
      <c r="B909" s="1"/>
      <c r="L909" s="68"/>
      <c r="Q909" s="1"/>
      <c r="R909" s="1"/>
      <c r="S909" s="1"/>
      <c r="T909" s="55"/>
    </row>
    <row r="910" spans="2:20" ht="12.75">
      <c r="B910" s="1"/>
      <c r="L910" s="68"/>
      <c r="Q910" s="1"/>
      <c r="R910" s="1"/>
      <c r="S910" s="1"/>
      <c r="T910" s="55"/>
    </row>
    <row r="911" spans="2:20" ht="12.75">
      <c r="B911" s="1"/>
      <c r="L911" s="68"/>
      <c r="Q911" s="1"/>
      <c r="R911" s="1"/>
      <c r="S911" s="1"/>
      <c r="T911" s="55"/>
    </row>
    <row r="912" spans="2:20" ht="12.75">
      <c r="B912" s="1"/>
      <c r="L912" s="68"/>
      <c r="Q912" s="1"/>
      <c r="R912" s="1"/>
      <c r="S912" s="1"/>
      <c r="T912" s="55"/>
    </row>
    <row r="913" spans="2:20" ht="12.75">
      <c r="B913" s="1"/>
      <c r="L913" s="68"/>
      <c r="Q913" s="1"/>
      <c r="R913" s="1"/>
      <c r="S913" s="1"/>
      <c r="T913" s="55"/>
    </row>
    <row r="914" spans="2:20" ht="12.75">
      <c r="B914" s="1"/>
      <c r="L914" s="68"/>
      <c r="Q914" s="1"/>
      <c r="R914" s="1"/>
      <c r="S914" s="1"/>
      <c r="T914" s="55"/>
    </row>
    <row r="915" spans="2:20" ht="12.75">
      <c r="B915" s="1"/>
      <c r="L915" s="68"/>
      <c r="Q915" s="1"/>
      <c r="R915" s="1"/>
      <c r="S915" s="1"/>
      <c r="T915" s="55"/>
    </row>
    <row r="916" spans="2:20" ht="12.75">
      <c r="B916" s="1"/>
      <c r="L916" s="68"/>
      <c r="Q916" s="1"/>
      <c r="R916" s="1"/>
      <c r="S916" s="1"/>
      <c r="T916" s="55"/>
    </row>
    <row r="917" spans="2:20" ht="12.75">
      <c r="B917" s="1"/>
      <c r="L917" s="68"/>
      <c r="Q917" s="1"/>
      <c r="R917" s="1"/>
      <c r="S917" s="1"/>
      <c r="T917" s="55"/>
    </row>
    <row r="918" spans="2:20" ht="12.75">
      <c r="B918" s="1"/>
      <c r="L918" s="68"/>
      <c r="Q918" s="1"/>
      <c r="R918" s="1"/>
      <c r="S918" s="1"/>
      <c r="T918" s="55"/>
    </row>
    <row r="919" spans="2:20" ht="12.75">
      <c r="B919" s="1"/>
      <c r="L919" s="68"/>
      <c r="Q919" s="1"/>
      <c r="R919" s="1"/>
      <c r="S919" s="1"/>
      <c r="T919" s="55"/>
    </row>
    <row r="920" spans="2:20" ht="12.75">
      <c r="B920" s="1"/>
      <c r="L920" s="68"/>
      <c r="Q920" s="1"/>
      <c r="R920" s="1"/>
      <c r="S920" s="1"/>
      <c r="T920" s="55"/>
    </row>
    <row r="921" spans="2:20" ht="12.75">
      <c r="B921" s="1"/>
      <c r="L921" s="68"/>
      <c r="Q921" s="1"/>
      <c r="R921" s="1"/>
      <c r="S921" s="1"/>
      <c r="T921" s="55"/>
    </row>
    <row r="922" spans="2:20" ht="12.75">
      <c r="B922" s="1"/>
      <c r="L922" s="68"/>
      <c r="Q922" s="1"/>
      <c r="R922" s="1"/>
      <c r="S922" s="1"/>
      <c r="T922" s="55"/>
    </row>
    <row r="923" spans="2:20" ht="12.75">
      <c r="B923" s="1"/>
      <c r="L923" s="68"/>
      <c r="Q923" s="1"/>
      <c r="R923" s="1"/>
      <c r="S923" s="1"/>
      <c r="T923" s="55"/>
    </row>
    <row r="924" spans="2:20" ht="12.75">
      <c r="B924" s="1"/>
      <c r="L924" s="68"/>
      <c r="Q924" s="1"/>
      <c r="R924" s="1"/>
      <c r="S924" s="1"/>
      <c r="T924" s="55"/>
    </row>
    <row r="925" spans="2:20" ht="12.75">
      <c r="B925" s="1"/>
      <c r="L925" s="68"/>
      <c r="Q925" s="1"/>
      <c r="R925" s="1"/>
      <c r="S925" s="1"/>
      <c r="T925" s="55"/>
    </row>
    <row r="926" spans="2:20" ht="12.75">
      <c r="B926" s="1"/>
      <c r="L926" s="68"/>
      <c r="Q926" s="1"/>
      <c r="R926" s="1"/>
      <c r="S926" s="1"/>
      <c r="T926" s="55"/>
    </row>
    <row r="927" spans="2:20" ht="12.75">
      <c r="B927" s="1"/>
      <c r="L927" s="68"/>
      <c r="Q927" s="1"/>
      <c r="R927" s="1"/>
      <c r="S927" s="1"/>
      <c r="T927" s="55"/>
    </row>
    <row r="928" spans="2:20" ht="12.75">
      <c r="B928" s="1"/>
      <c r="L928" s="68"/>
      <c r="Q928" s="1"/>
      <c r="R928" s="1"/>
      <c r="S928" s="1"/>
      <c r="T928" s="55"/>
    </row>
    <row r="929" spans="2:20" ht="12.75">
      <c r="B929" s="1"/>
      <c r="L929" s="68"/>
      <c r="Q929" s="1"/>
      <c r="R929" s="1"/>
      <c r="S929" s="1"/>
      <c r="T929" s="55"/>
    </row>
    <row r="930" spans="2:20" ht="12.75">
      <c r="B930" s="1"/>
      <c r="L930" s="68"/>
      <c r="Q930" s="1"/>
      <c r="R930" s="1"/>
      <c r="S930" s="1"/>
      <c r="T930" s="55"/>
    </row>
    <row r="931" spans="2:20" ht="12.75">
      <c r="B931" s="1"/>
      <c r="L931" s="68"/>
      <c r="Q931" s="1"/>
      <c r="R931" s="1"/>
      <c r="S931" s="1"/>
      <c r="T931" s="55"/>
    </row>
    <row r="932" spans="2:20" ht="12.75">
      <c r="B932" s="1"/>
      <c r="L932" s="68"/>
      <c r="Q932" s="1"/>
      <c r="R932" s="1"/>
      <c r="S932" s="1"/>
      <c r="T932" s="55"/>
    </row>
    <row r="933" spans="2:20" ht="12.75">
      <c r="B933" s="1"/>
      <c r="L933" s="68"/>
      <c r="Q933" s="1"/>
      <c r="R933" s="1"/>
      <c r="S933" s="1"/>
      <c r="T933" s="55"/>
    </row>
    <row r="934" spans="2:20" ht="12.75">
      <c r="B934" s="1"/>
      <c r="L934" s="68"/>
      <c r="Q934" s="1"/>
      <c r="R934" s="1"/>
      <c r="S934" s="1"/>
      <c r="T934" s="55"/>
    </row>
    <row r="935" spans="2:20" ht="12.75">
      <c r="B935" s="1"/>
      <c r="L935" s="68"/>
      <c r="Q935" s="1"/>
      <c r="R935" s="1"/>
      <c r="S935" s="1"/>
      <c r="T935" s="55"/>
    </row>
    <row r="936" spans="2:20" ht="12.75">
      <c r="B936" s="1"/>
      <c r="L936" s="68"/>
      <c r="Q936" s="1"/>
      <c r="R936" s="1"/>
      <c r="S936" s="1"/>
      <c r="T936" s="55"/>
    </row>
    <row r="937" spans="2:20" ht="12.75">
      <c r="B937" s="1"/>
      <c r="L937" s="68"/>
      <c r="Q937" s="1"/>
      <c r="R937" s="1"/>
      <c r="S937" s="1"/>
      <c r="T937" s="55"/>
    </row>
    <row r="938" spans="2:20" ht="12.75">
      <c r="B938" s="1"/>
      <c r="L938" s="68"/>
      <c r="Q938" s="1"/>
      <c r="R938" s="1"/>
      <c r="S938" s="1"/>
      <c r="T938" s="55"/>
    </row>
    <row r="939" spans="2:20" ht="12.75">
      <c r="B939" s="1"/>
      <c r="L939" s="68"/>
      <c r="Q939" s="1"/>
      <c r="R939" s="1"/>
      <c r="S939" s="1"/>
      <c r="T939" s="55"/>
    </row>
    <row r="940" spans="2:20" ht="12.75">
      <c r="B940" s="1"/>
      <c r="L940" s="68"/>
      <c r="Q940" s="1"/>
      <c r="R940" s="1"/>
      <c r="S940" s="1"/>
      <c r="T940" s="55"/>
    </row>
    <row r="941" spans="2:20" ht="12.75">
      <c r="B941" s="1"/>
      <c r="L941" s="68"/>
      <c r="Q941" s="1"/>
      <c r="R941" s="1"/>
      <c r="S941" s="1"/>
      <c r="T941" s="55"/>
    </row>
    <row r="942" spans="2:20" ht="12.75">
      <c r="B942" s="1"/>
      <c r="L942" s="68"/>
      <c r="Q942" s="1"/>
      <c r="R942" s="1"/>
      <c r="S942" s="1"/>
      <c r="T942" s="55"/>
    </row>
    <row r="943" spans="2:20" ht="12.75">
      <c r="B943" s="1"/>
      <c r="L943" s="68"/>
      <c r="Q943" s="1"/>
      <c r="R943" s="1"/>
      <c r="S943" s="1"/>
      <c r="T943" s="55"/>
    </row>
    <row r="944" spans="2:20" ht="12.75">
      <c r="B944" s="1"/>
      <c r="L944" s="68"/>
      <c r="Q944" s="1"/>
      <c r="R944" s="1"/>
      <c r="S944" s="1"/>
      <c r="T944" s="55"/>
    </row>
    <row r="945" spans="2:20" ht="12.75">
      <c r="B945" s="1"/>
      <c r="L945" s="68"/>
      <c r="Q945" s="1"/>
      <c r="R945" s="1"/>
      <c r="S945" s="1"/>
      <c r="T945" s="55"/>
    </row>
    <row r="946" spans="2:20" ht="12.75">
      <c r="B946" s="1"/>
      <c r="L946" s="68"/>
      <c r="Q946" s="1"/>
      <c r="R946" s="1"/>
      <c r="S946" s="1"/>
      <c r="T946" s="55"/>
    </row>
    <row r="947" spans="2:20" ht="12.75">
      <c r="B947" s="1"/>
      <c r="L947" s="68"/>
      <c r="Q947" s="1"/>
      <c r="R947" s="1"/>
      <c r="S947" s="1"/>
      <c r="T947" s="55"/>
    </row>
    <row r="948" spans="2:20" ht="12.75">
      <c r="B948" s="1"/>
      <c r="L948" s="68"/>
      <c r="Q948" s="1"/>
      <c r="R948" s="1"/>
      <c r="S948" s="1"/>
      <c r="T948" s="55"/>
    </row>
    <row r="949" spans="2:20" ht="12.75">
      <c r="B949" s="1"/>
      <c r="L949" s="68"/>
      <c r="Q949" s="1"/>
      <c r="R949" s="1"/>
      <c r="S949" s="1"/>
      <c r="T949" s="55"/>
    </row>
    <row r="950" spans="2:20" ht="12.75">
      <c r="B950" s="1"/>
      <c r="L950" s="68"/>
      <c r="Q950" s="1"/>
      <c r="R950" s="1"/>
      <c r="S950" s="1"/>
      <c r="T950" s="55"/>
    </row>
    <row r="951" spans="2:20" ht="12.75">
      <c r="B951" s="1"/>
      <c r="L951" s="68"/>
      <c r="Q951" s="1"/>
      <c r="R951" s="1"/>
      <c r="S951" s="1"/>
      <c r="T951" s="55"/>
    </row>
    <row r="952" spans="2:20" ht="12.75">
      <c r="B952" s="1"/>
      <c r="L952" s="68"/>
      <c r="Q952" s="1"/>
      <c r="R952" s="1"/>
      <c r="S952" s="1"/>
      <c r="T952" s="55"/>
    </row>
    <row r="953" spans="2:20" ht="12.75">
      <c r="B953" s="1"/>
      <c r="L953" s="68"/>
      <c r="Q953" s="1"/>
      <c r="R953" s="1"/>
      <c r="S953" s="1"/>
      <c r="T953" s="55"/>
    </row>
    <row r="954" spans="2:20" ht="12.75">
      <c r="B954" s="1"/>
      <c r="L954" s="68"/>
      <c r="Q954" s="1"/>
      <c r="R954" s="1"/>
      <c r="S954" s="1"/>
      <c r="T954" s="55"/>
    </row>
    <row r="955" spans="2:20" ht="12.75">
      <c r="L955" s="68"/>
      <c r="Q955" s="1"/>
      <c r="R955" s="1"/>
      <c r="S955" s="1"/>
      <c r="T955" s="55"/>
    </row>
    <row r="956" spans="2:20" ht="12.75">
      <c r="L956" s="68"/>
      <c r="Q956" s="1"/>
      <c r="R956" s="1"/>
      <c r="S956" s="1"/>
      <c r="T956" s="55"/>
    </row>
    <row r="957" spans="2:20" ht="12.75">
      <c r="L957" s="68"/>
      <c r="Q957" s="1"/>
      <c r="R957" s="1"/>
      <c r="S957" s="1"/>
      <c r="T957" s="55"/>
    </row>
    <row r="958" spans="2:20" ht="12.75">
      <c r="L958" s="68"/>
      <c r="Q958" s="1"/>
      <c r="R958" s="1"/>
      <c r="S958" s="1"/>
      <c r="T958" s="55"/>
    </row>
    <row r="959" spans="2:20" ht="12.75">
      <c r="L959" s="68"/>
      <c r="Q959" s="1"/>
      <c r="R959" s="1"/>
      <c r="S959" s="1"/>
      <c r="T959" s="55"/>
    </row>
    <row r="960" spans="2:20" ht="12.75">
      <c r="L960" s="68"/>
      <c r="Q960" s="1"/>
      <c r="R960" s="1"/>
      <c r="S960" s="1"/>
      <c r="T960" s="55"/>
    </row>
    <row r="961" spans="12:20" ht="12.75">
      <c r="L961" s="68"/>
      <c r="Q961" s="1"/>
      <c r="R961" s="1"/>
      <c r="S961" s="1"/>
      <c r="T961" s="55"/>
    </row>
    <row r="962" spans="12:20" ht="12.75">
      <c r="L962" s="68"/>
      <c r="Q962" s="1"/>
      <c r="R962" s="1"/>
      <c r="S962" s="1"/>
      <c r="T962" s="55"/>
    </row>
    <row r="963" spans="12:20" ht="12.75">
      <c r="L963" s="68"/>
      <c r="Q963" s="1"/>
      <c r="R963" s="1"/>
      <c r="S963" s="1"/>
      <c r="T963" s="55"/>
    </row>
    <row r="964" spans="12:20" ht="12.75">
      <c r="L964" s="68"/>
      <c r="Q964" s="1"/>
      <c r="R964" s="1"/>
      <c r="S964" s="1"/>
      <c r="T964" s="55"/>
    </row>
    <row r="965" spans="12:20" ht="12.75">
      <c r="L965" s="68"/>
      <c r="Q965" s="1"/>
      <c r="R965" s="1"/>
      <c r="S965" s="1"/>
      <c r="T965" s="55"/>
    </row>
    <row r="966" spans="12:20" ht="12.75">
      <c r="L966" s="68"/>
      <c r="Q966" s="1"/>
      <c r="R966" s="1"/>
      <c r="S966" s="1"/>
      <c r="T966" s="55"/>
    </row>
    <row r="967" spans="12:20" ht="12.75">
      <c r="L967" s="68"/>
      <c r="Q967" s="1"/>
      <c r="R967" s="1"/>
      <c r="S967" s="1"/>
      <c r="T967" s="55"/>
    </row>
    <row r="968" spans="12:20" ht="12.75">
      <c r="L968" s="68"/>
      <c r="Q968" s="1"/>
      <c r="R968" s="1"/>
      <c r="S968" s="1"/>
      <c r="T968" s="55"/>
    </row>
    <row r="969" spans="12:20" ht="12.75">
      <c r="L969" s="68"/>
      <c r="Q969" s="1"/>
      <c r="R969" s="1"/>
      <c r="S969" s="1"/>
      <c r="T969" s="55"/>
    </row>
    <row r="970" spans="12:20" ht="12.75">
      <c r="L970" s="68"/>
      <c r="Q970" s="1"/>
      <c r="R970" s="1"/>
      <c r="S970" s="1"/>
      <c r="T970" s="55"/>
    </row>
    <row r="971" spans="12:20" ht="12.75">
      <c r="L971" s="68"/>
      <c r="Q971" s="1"/>
      <c r="R971" s="1"/>
      <c r="S971" s="1"/>
      <c r="T971" s="55"/>
    </row>
    <row r="972" spans="12:20" ht="12.75">
      <c r="L972" s="68"/>
      <c r="Q972" s="1"/>
      <c r="R972" s="1"/>
      <c r="S972" s="1"/>
      <c r="T972" s="55"/>
    </row>
    <row r="973" spans="12:20" ht="12.75">
      <c r="L973" s="68"/>
      <c r="Q973" s="1"/>
      <c r="R973" s="1"/>
      <c r="S973" s="1"/>
      <c r="T973" s="55"/>
    </row>
    <row r="974" spans="12:20" ht="12.75">
      <c r="L974" s="68"/>
      <c r="Q974" s="1"/>
      <c r="R974" s="1"/>
      <c r="S974" s="1"/>
      <c r="T974" s="55"/>
    </row>
    <row r="975" spans="12:20" ht="12.75">
      <c r="L975" s="68"/>
      <c r="Q975" s="1"/>
      <c r="R975" s="1"/>
      <c r="S975" s="1"/>
      <c r="T975" s="55"/>
    </row>
  </sheetData>
  <customSheetViews>
    <customSheetView guid="{E50337C4-D68C-419B-9579-F8FC665A0D59}" filter="1" showAutoFilter="1">
      <pageMargins left="0.511811024" right="0.511811024" top="0.78740157499999996" bottom="0.78740157499999996" header="0.31496062000000002" footer="0.31496062000000002"/>
      <autoFilter ref="B1:T60" xr:uid="{D16A2EFC-B1F9-41F3-9530-CCA6A06626AE}"/>
    </customSheetView>
  </customSheetViews>
  <dataValidations count="3">
    <dataValidation type="custom" allowBlank="1" showDropDown="1" sqref="B2:B60" xr:uid="{00000000-0002-0000-0200-000000000000}">
      <formula1>OR(NOT(ISERROR(DATEVALUE(B2))), AND(ISNUMBER(B2), LEFT(CELL("format", B2))="D"))</formula1>
    </dataValidation>
    <dataValidation type="custom" allowBlank="1" showDropDown="1" sqref="I2:I60 L2:L60" xr:uid="{00000000-0002-0000-0200-000001000000}">
      <formula1>AND(ISNUMBER(I2),(NOT(OR(NOT(ISERROR(DATEVALUE(I2))), AND(ISNUMBER(I2), LEFT(CELL("format", I2))="D")))))</formula1>
    </dataValidation>
    <dataValidation allowBlank="1" showDropDown="1" sqref="C2:C60" xr:uid="{00000000-0002-0000-0200-000002000000}"/>
  </dataValidations>
  <pageMargins left="0.511811024" right="0.511811024" top="0.78740157499999996" bottom="0.78740157499999996" header="0.31496062000000002" footer="0.31496062000000002"/>
  <drawing r:id="rId1"/>
  <legacy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H757"/>
  <sheetViews>
    <sheetView topLeftCell="G1" workbookViewId="0">
      <pane ySplit="6" topLeftCell="A7" activePane="bottomLeft" state="frozen"/>
      <selection pane="bottomLeft" activeCell="B8" sqref="B8"/>
    </sheetView>
  </sheetViews>
  <sheetFormatPr defaultColWidth="12.7109375" defaultRowHeight="15" customHeight="1"/>
  <cols>
    <col min="1" max="1" width="12.140625" bestFit="1" customWidth="1"/>
    <col min="2" max="2" width="13.85546875" customWidth="1"/>
    <col min="3" max="3" width="10.7109375" customWidth="1"/>
    <col min="4" max="4" width="11.140625" customWidth="1"/>
    <col min="5" max="5" width="12.140625" customWidth="1"/>
    <col min="6" max="6" width="9" customWidth="1"/>
    <col min="7" max="7" width="8.28515625" customWidth="1"/>
    <col min="8" max="8" width="11.28515625" customWidth="1"/>
    <col min="9" max="9" width="8.28515625" customWidth="1"/>
    <col min="10" max="10" width="11.140625" customWidth="1"/>
    <col min="11" max="11" width="13.7109375" customWidth="1"/>
    <col min="12" max="12" width="10.28515625" customWidth="1"/>
    <col min="13" max="13" width="11.7109375" customWidth="1"/>
    <col min="14" max="15" width="9.7109375" customWidth="1"/>
    <col min="16" max="16" width="12.28515625" customWidth="1"/>
    <col min="17" max="17" width="10.85546875" customWidth="1"/>
  </cols>
  <sheetData>
    <row r="1" spans="1:34">
      <c r="A1" s="199"/>
      <c r="B1" s="200"/>
      <c r="C1" s="204" t="s">
        <v>0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5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>
      <c r="A2" s="201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206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spans="1:34">
      <c r="A3" s="201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206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>
      <c r="A4" s="202"/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7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</row>
    <row r="5" spans="1:34">
      <c r="A5" s="208" t="s">
        <v>4</v>
      </c>
      <c r="B5" s="209"/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10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spans="1:34">
      <c r="A6" s="2" t="s">
        <v>7</v>
      </c>
      <c r="B6" s="2" t="s">
        <v>9</v>
      </c>
      <c r="C6" s="3" t="s">
        <v>10</v>
      </c>
      <c r="D6" s="3" t="s">
        <v>12</v>
      </c>
      <c r="E6" s="3" t="s">
        <v>13</v>
      </c>
      <c r="F6" s="3" t="s">
        <v>14</v>
      </c>
      <c r="G6" s="3" t="s">
        <v>15</v>
      </c>
      <c r="H6" s="3" t="s">
        <v>16</v>
      </c>
      <c r="I6" s="3" t="s">
        <v>17</v>
      </c>
      <c r="J6" s="3" t="s">
        <v>18</v>
      </c>
      <c r="K6" s="3" t="s">
        <v>19</v>
      </c>
      <c r="L6" s="3" t="s">
        <v>20</v>
      </c>
      <c r="M6" s="3" t="s">
        <v>21</v>
      </c>
      <c r="N6" s="3" t="s">
        <v>22</v>
      </c>
      <c r="O6" s="3" t="s">
        <v>24</v>
      </c>
      <c r="P6" s="4" t="s">
        <v>25</v>
      </c>
      <c r="Q6" s="4" t="s">
        <v>26</v>
      </c>
      <c r="R6" s="3" t="s">
        <v>27</v>
      </c>
      <c r="S6" s="3" t="s">
        <v>28</v>
      </c>
      <c r="T6" s="5" t="s">
        <v>29</v>
      </c>
      <c r="U6" s="6" t="s">
        <v>31</v>
      </c>
      <c r="V6" s="7" t="s">
        <v>32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</row>
    <row r="7" spans="1:34">
      <c r="A7" s="8">
        <v>46024</v>
      </c>
      <c r="B7" s="9">
        <v>321.39999999999998</v>
      </c>
      <c r="C7" s="9">
        <v>33.799999999999997</v>
      </c>
      <c r="D7" s="10">
        <f t="shared" ref="D7:D26" si="0">C7/B7</f>
        <v>0.10516490354698195</v>
      </c>
      <c r="E7" s="11">
        <f t="shared" ref="E7:E26" si="1">B7-C7</f>
        <v>287.59999999999997</v>
      </c>
      <c r="F7" s="12"/>
      <c r="G7" s="12"/>
      <c r="H7" s="13"/>
      <c r="I7" s="12"/>
      <c r="J7" s="14"/>
      <c r="K7" s="15"/>
      <c r="L7" s="12"/>
      <c r="M7" s="12"/>
      <c r="N7" s="12"/>
      <c r="O7" s="12"/>
      <c r="P7" s="15"/>
      <c r="Q7" s="16"/>
      <c r="R7" s="17">
        <v>41677.300000000003</v>
      </c>
      <c r="S7" s="17">
        <v>41724.300000000003</v>
      </c>
      <c r="T7" s="18">
        <f t="shared" ref="T7:T50" si="2">S7-R7</f>
        <v>47</v>
      </c>
      <c r="U7" s="19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</row>
    <row r="8" spans="1:34">
      <c r="A8" s="20">
        <v>46025</v>
      </c>
      <c r="B8" s="21">
        <v>0</v>
      </c>
      <c r="C8" s="21">
        <v>0</v>
      </c>
      <c r="D8" s="10" t="e">
        <f t="shared" si="0"/>
        <v>#DIV/0!</v>
      </c>
      <c r="E8" s="11">
        <f t="shared" si="1"/>
        <v>0</v>
      </c>
      <c r="F8" s="12"/>
      <c r="G8" s="12"/>
      <c r="H8" s="13"/>
      <c r="I8" s="12"/>
      <c r="J8" s="14"/>
      <c r="K8" s="15"/>
      <c r="L8" s="12"/>
      <c r="M8" s="12"/>
      <c r="N8" s="12"/>
      <c r="O8" s="12"/>
      <c r="P8" s="15"/>
      <c r="Q8" s="16"/>
      <c r="R8" s="17">
        <v>41724.300000000003</v>
      </c>
      <c r="S8" s="17">
        <v>41724.300000000003</v>
      </c>
      <c r="T8" s="18">
        <f t="shared" si="2"/>
        <v>0</v>
      </c>
      <c r="U8" s="19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</row>
    <row r="9" spans="1:34">
      <c r="A9" s="8">
        <v>46027</v>
      </c>
      <c r="B9" s="9">
        <v>461.4</v>
      </c>
      <c r="C9" s="9">
        <v>85.5</v>
      </c>
      <c r="D9" s="10">
        <f t="shared" si="0"/>
        <v>0.18530559167750327</v>
      </c>
      <c r="E9" s="11">
        <f t="shared" si="1"/>
        <v>375.9</v>
      </c>
      <c r="F9" s="12"/>
      <c r="G9" s="12"/>
      <c r="H9" s="13"/>
      <c r="I9" s="12"/>
      <c r="J9" s="14"/>
      <c r="K9" s="15"/>
      <c r="L9" s="12"/>
      <c r="M9" s="12"/>
      <c r="N9" s="12"/>
      <c r="O9" s="12"/>
      <c r="P9" s="15"/>
      <c r="Q9" s="16"/>
      <c r="R9" s="17">
        <v>41724.300000000003</v>
      </c>
      <c r="S9" s="17">
        <v>41724.300000000003</v>
      </c>
      <c r="T9" s="18">
        <f t="shared" si="2"/>
        <v>0</v>
      </c>
      <c r="U9" s="19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</row>
    <row r="10" spans="1:34">
      <c r="A10" s="20">
        <v>46028</v>
      </c>
      <c r="B10" s="22">
        <v>509.7</v>
      </c>
      <c r="C10" s="22">
        <v>86.2</v>
      </c>
      <c r="D10" s="10">
        <f t="shared" si="0"/>
        <v>0.16911908966058467</v>
      </c>
      <c r="E10" s="11">
        <f t="shared" si="1"/>
        <v>423.5</v>
      </c>
      <c r="F10" s="12"/>
      <c r="G10" s="12"/>
      <c r="H10" s="13"/>
      <c r="I10" s="12"/>
      <c r="J10" s="14"/>
      <c r="K10" s="15"/>
      <c r="L10" s="12"/>
      <c r="M10" s="12"/>
      <c r="N10" s="12"/>
      <c r="O10" s="12"/>
      <c r="P10" s="15"/>
      <c r="Q10" s="16"/>
      <c r="R10" s="17">
        <v>41724.300000000003</v>
      </c>
      <c r="S10" s="17">
        <v>41724.300000000003</v>
      </c>
      <c r="T10" s="18">
        <f t="shared" si="2"/>
        <v>0</v>
      </c>
      <c r="U10" s="19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</row>
    <row r="11" spans="1:34">
      <c r="A11" s="8">
        <v>46029</v>
      </c>
      <c r="B11" s="9">
        <v>248.9</v>
      </c>
      <c r="C11" s="9">
        <v>22.1</v>
      </c>
      <c r="D11" s="10">
        <f t="shared" si="0"/>
        <v>8.8790678987545196E-2</v>
      </c>
      <c r="E11" s="11">
        <f t="shared" si="1"/>
        <v>226.8</v>
      </c>
      <c r="F11" s="12"/>
      <c r="G11" s="12"/>
      <c r="H11" s="13"/>
      <c r="I11" s="12"/>
      <c r="J11" s="14"/>
      <c r="K11" s="15"/>
      <c r="L11" s="12"/>
      <c r="M11" s="12"/>
      <c r="N11" s="12"/>
      <c r="O11" s="12"/>
      <c r="P11" s="15"/>
      <c r="Q11" s="16"/>
      <c r="R11" s="17">
        <v>41724.300000000003</v>
      </c>
      <c r="S11" s="17">
        <v>41724.300000000003</v>
      </c>
      <c r="T11" s="18">
        <f t="shared" si="2"/>
        <v>0</v>
      </c>
      <c r="U11" s="19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</row>
    <row r="12" spans="1:34">
      <c r="A12" s="20">
        <v>46030</v>
      </c>
      <c r="B12" s="22"/>
      <c r="C12" s="22"/>
      <c r="D12" s="10" t="e">
        <f t="shared" si="0"/>
        <v>#DIV/0!</v>
      </c>
      <c r="E12" s="11">
        <f t="shared" si="1"/>
        <v>0</v>
      </c>
      <c r="F12" s="12"/>
      <c r="G12" s="12"/>
      <c r="H12" s="13"/>
      <c r="I12" s="12"/>
      <c r="J12" s="14"/>
      <c r="K12" s="15"/>
      <c r="L12" s="12"/>
      <c r="M12" s="12"/>
      <c r="N12" s="12"/>
      <c r="O12" s="12"/>
      <c r="P12" s="15"/>
      <c r="Q12" s="16"/>
      <c r="R12" s="17">
        <v>41724.300000000003</v>
      </c>
      <c r="S12" s="17">
        <v>41741.699999999997</v>
      </c>
      <c r="T12" s="18">
        <f t="shared" si="2"/>
        <v>17.399999999994179</v>
      </c>
      <c r="U12" s="19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</row>
    <row r="13" spans="1:34">
      <c r="A13" s="8">
        <v>46031</v>
      </c>
      <c r="B13" s="9">
        <v>210.8</v>
      </c>
      <c r="C13" s="9">
        <v>24.7</v>
      </c>
      <c r="D13" s="10">
        <f t="shared" si="0"/>
        <v>0.11717267552182162</v>
      </c>
      <c r="E13" s="11">
        <f t="shared" si="1"/>
        <v>186.10000000000002</v>
      </c>
      <c r="F13" s="12"/>
      <c r="G13" s="12"/>
      <c r="H13" s="13"/>
      <c r="I13" s="12"/>
      <c r="J13" s="14"/>
      <c r="K13" s="15"/>
      <c r="L13" s="12"/>
      <c r="M13" s="12"/>
      <c r="N13" s="12"/>
      <c r="O13" s="12"/>
      <c r="P13" s="15"/>
      <c r="Q13" s="16"/>
      <c r="R13" s="17">
        <v>41741.699999999997</v>
      </c>
      <c r="S13" s="17">
        <v>41755.599999999999</v>
      </c>
      <c r="T13" s="18">
        <f t="shared" si="2"/>
        <v>13.900000000001455</v>
      </c>
      <c r="U13" s="19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</row>
    <row r="14" spans="1:34">
      <c r="A14" s="20">
        <v>46034</v>
      </c>
      <c r="B14" s="22"/>
      <c r="C14" s="22"/>
      <c r="D14" s="10" t="e">
        <f t="shared" si="0"/>
        <v>#DIV/0!</v>
      </c>
      <c r="E14" s="11">
        <f t="shared" si="1"/>
        <v>0</v>
      </c>
      <c r="F14" s="12"/>
      <c r="G14" s="12"/>
      <c r="H14" s="13"/>
      <c r="I14" s="12"/>
      <c r="J14" s="14"/>
      <c r="K14" s="15"/>
      <c r="L14" s="12"/>
      <c r="M14" s="12"/>
      <c r="N14" s="12"/>
      <c r="O14" s="12"/>
      <c r="P14" s="15"/>
      <c r="Q14" s="16"/>
      <c r="R14" s="17">
        <v>41755.599999999999</v>
      </c>
      <c r="S14" s="17">
        <v>41785.599999999999</v>
      </c>
      <c r="T14" s="18">
        <f t="shared" si="2"/>
        <v>30</v>
      </c>
      <c r="U14" s="19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</row>
    <row r="15" spans="1:34">
      <c r="A15" s="8">
        <v>46035</v>
      </c>
      <c r="B15" s="9"/>
      <c r="C15" s="9"/>
      <c r="D15" s="10" t="e">
        <f t="shared" si="0"/>
        <v>#DIV/0!</v>
      </c>
      <c r="E15" s="11">
        <f t="shared" si="1"/>
        <v>0</v>
      </c>
      <c r="F15" s="12"/>
      <c r="G15" s="12"/>
      <c r="H15" s="13"/>
      <c r="I15" s="12"/>
      <c r="J15" s="14"/>
      <c r="K15" s="15"/>
      <c r="L15" s="12"/>
      <c r="M15" s="12"/>
      <c r="N15" s="12"/>
      <c r="O15" s="12"/>
      <c r="P15" s="15"/>
      <c r="Q15" s="16"/>
      <c r="R15" s="17">
        <v>41785.599999999999</v>
      </c>
      <c r="S15" s="17">
        <v>41805.9</v>
      </c>
      <c r="T15" s="18">
        <f t="shared" si="2"/>
        <v>20.30000000000291</v>
      </c>
      <c r="U15" s="19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</row>
    <row r="16" spans="1:34">
      <c r="A16" s="20">
        <v>46036</v>
      </c>
      <c r="B16" s="22"/>
      <c r="C16" s="22"/>
      <c r="D16" s="10" t="e">
        <f t="shared" si="0"/>
        <v>#DIV/0!</v>
      </c>
      <c r="E16" s="11">
        <f t="shared" si="1"/>
        <v>0</v>
      </c>
      <c r="F16" s="12"/>
      <c r="G16" s="12"/>
      <c r="H16" s="13"/>
      <c r="I16" s="12"/>
      <c r="J16" s="14"/>
      <c r="K16" s="15"/>
      <c r="L16" s="12"/>
      <c r="M16" s="12"/>
      <c r="N16" s="12"/>
      <c r="O16" s="12"/>
      <c r="P16" s="15"/>
      <c r="Q16" s="16"/>
      <c r="R16" s="17">
        <v>41805.9</v>
      </c>
      <c r="S16" s="17">
        <v>41805.9</v>
      </c>
      <c r="T16" s="18">
        <f t="shared" si="2"/>
        <v>0</v>
      </c>
      <c r="U16" s="19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</row>
    <row r="17" spans="1:34">
      <c r="A17" s="8">
        <v>46037</v>
      </c>
      <c r="B17" s="9"/>
      <c r="C17" s="9"/>
      <c r="D17" s="10" t="e">
        <f t="shared" si="0"/>
        <v>#DIV/0!</v>
      </c>
      <c r="E17" s="11">
        <f t="shared" si="1"/>
        <v>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7">
        <v>41805.9</v>
      </c>
      <c r="S17" s="26">
        <v>41805.9</v>
      </c>
      <c r="T17" s="18">
        <f t="shared" si="2"/>
        <v>0</v>
      </c>
      <c r="U17" s="27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</row>
    <row r="18" spans="1:34">
      <c r="A18" s="20">
        <v>46038</v>
      </c>
      <c r="B18" s="22"/>
      <c r="C18" s="22"/>
      <c r="D18" s="10" t="e">
        <f t="shared" si="0"/>
        <v>#DIV/0!</v>
      </c>
      <c r="E18" s="11">
        <f t="shared" si="1"/>
        <v>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26">
        <v>41805.9</v>
      </c>
      <c r="S18" s="26">
        <v>41805.9</v>
      </c>
      <c r="T18" s="18">
        <f t="shared" si="2"/>
        <v>0</v>
      </c>
      <c r="U18" s="27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</row>
    <row r="19" spans="1:34">
      <c r="A19" s="8">
        <v>46041</v>
      </c>
      <c r="B19" s="9"/>
      <c r="C19" s="9"/>
      <c r="D19" s="10" t="e">
        <f t="shared" si="0"/>
        <v>#DIV/0!</v>
      </c>
      <c r="E19" s="11">
        <f t="shared" si="1"/>
        <v>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26">
        <v>41805.9</v>
      </c>
      <c r="S19" s="26">
        <v>41828.800000000003</v>
      </c>
      <c r="T19" s="18">
        <f t="shared" si="2"/>
        <v>22.900000000001455</v>
      </c>
      <c r="U19" s="27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4">
      <c r="A20" s="20">
        <v>46042</v>
      </c>
      <c r="B20" s="22"/>
      <c r="C20" s="22"/>
      <c r="D20" s="10" t="e">
        <f t="shared" si="0"/>
        <v>#DIV/0!</v>
      </c>
      <c r="E20" s="11">
        <f t="shared" si="1"/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26">
        <v>41828.800000000003</v>
      </c>
      <c r="S20" s="26">
        <v>41850.300000000003</v>
      </c>
      <c r="T20" s="18">
        <f t="shared" si="2"/>
        <v>21.5</v>
      </c>
      <c r="U20" s="2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 spans="1:34">
      <c r="A21" s="8">
        <v>46043</v>
      </c>
      <c r="B21" s="9">
        <v>275.2</v>
      </c>
      <c r="C21" s="9">
        <v>34.200000000000003</v>
      </c>
      <c r="D21" s="10">
        <f t="shared" si="0"/>
        <v>0.1242732558139535</v>
      </c>
      <c r="E21" s="11">
        <f t="shared" si="1"/>
        <v>241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26">
        <v>41850.300000000003</v>
      </c>
      <c r="S21" s="26">
        <v>41861</v>
      </c>
      <c r="T21" s="18">
        <f t="shared" si="2"/>
        <v>10.69999999999709</v>
      </c>
      <c r="U21" s="27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</row>
    <row r="22" spans="1:34">
      <c r="A22" s="20">
        <v>46044</v>
      </c>
      <c r="B22" s="22">
        <v>376.3</v>
      </c>
      <c r="C22" s="22">
        <v>31.3</v>
      </c>
      <c r="D22" s="10">
        <f t="shared" si="0"/>
        <v>8.3178315174063253E-2</v>
      </c>
      <c r="E22" s="11">
        <f t="shared" si="1"/>
        <v>345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26">
        <v>41861</v>
      </c>
      <c r="S22" s="26">
        <v>41871.800000000003</v>
      </c>
      <c r="T22" s="18">
        <f t="shared" si="2"/>
        <v>10.80000000000291</v>
      </c>
      <c r="U22" s="27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</row>
    <row r="23" spans="1:34">
      <c r="A23" s="8">
        <v>46045</v>
      </c>
      <c r="B23" s="9">
        <v>367.2</v>
      </c>
      <c r="C23" s="9">
        <v>34.5</v>
      </c>
      <c r="D23" s="10">
        <f t="shared" si="0"/>
        <v>9.3954248366013071E-2</v>
      </c>
      <c r="E23" s="11">
        <f t="shared" si="1"/>
        <v>332.7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26">
        <v>41871.800000000003</v>
      </c>
      <c r="S23" s="26">
        <v>41921.800000000003</v>
      </c>
      <c r="T23" s="18">
        <f t="shared" si="2"/>
        <v>50</v>
      </c>
      <c r="U23" s="27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</row>
    <row r="24" spans="1:34">
      <c r="A24" s="20">
        <v>46048</v>
      </c>
      <c r="B24" s="22">
        <v>475.4</v>
      </c>
      <c r="C24" s="22">
        <v>69.2</v>
      </c>
      <c r="D24" s="10">
        <f t="shared" si="0"/>
        <v>0.14556163230963401</v>
      </c>
      <c r="E24" s="11">
        <f t="shared" si="1"/>
        <v>406.2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26">
        <v>41921.800000000003</v>
      </c>
      <c r="S24" s="26">
        <v>41964</v>
      </c>
      <c r="T24" s="18">
        <f t="shared" si="2"/>
        <v>42.19999999999709</v>
      </c>
      <c r="U24" s="27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</row>
    <row r="25" spans="1:34">
      <c r="A25" s="28">
        <v>46049</v>
      </c>
      <c r="B25" s="29">
        <v>171</v>
      </c>
      <c r="C25" s="30">
        <v>31.2</v>
      </c>
      <c r="D25" s="31">
        <f t="shared" si="0"/>
        <v>0.18245614035087718</v>
      </c>
      <c r="E25" s="32">
        <f t="shared" si="1"/>
        <v>139.80000000000001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26"/>
      <c r="S25" s="34"/>
      <c r="T25" s="18">
        <f t="shared" si="2"/>
        <v>0</v>
      </c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 spans="1:34">
      <c r="A26" s="35">
        <v>46051</v>
      </c>
      <c r="B26" s="30"/>
      <c r="C26" s="30"/>
      <c r="D26" s="31" t="e">
        <f t="shared" si="0"/>
        <v>#DIV/0!</v>
      </c>
      <c r="E26" s="32">
        <f t="shared" si="1"/>
        <v>0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26">
        <v>41964</v>
      </c>
      <c r="S26" s="26">
        <v>41974.7</v>
      </c>
      <c r="T26" s="18">
        <f t="shared" si="2"/>
        <v>10.69999999999709</v>
      </c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 spans="1:34">
      <c r="A27" s="36">
        <v>46052</v>
      </c>
      <c r="B27" s="9"/>
      <c r="C27" s="9"/>
      <c r="D27" s="10"/>
      <c r="E27" s="1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6">
        <v>41974.7</v>
      </c>
      <c r="S27" s="26">
        <v>41984.800000000003</v>
      </c>
      <c r="T27" s="18">
        <f t="shared" si="2"/>
        <v>10.100000000005821</v>
      </c>
      <c r="U27" s="27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spans="1:34">
      <c r="A28" s="36">
        <v>46053</v>
      </c>
      <c r="B28" s="9"/>
      <c r="C28" s="9"/>
      <c r="D28" s="10" t="e">
        <f>C28/B28</f>
        <v>#DIV/0!</v>
      </c>
      <c r="E28" s="11">
        <f>B28-C28</f>
        <v>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26">
        <v>41984.800000000003</v>
      </c>
      <c r="S28" s="26">
        <v>42028.7</v>
      </c>
      <c r="T28" s="18">
        <f t="shared" si="2"/>
        <v>43.899999999994179</v>
      </c>
      <c r="U28" s="27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</row>
    <row r="29" spans="1:34">
      <c r="A29" s="37">
        <v>46055</v>
      </c>
      <c r="B29" s="22"/>
      <c r="C29" s="22"/>
      <c r="D29" s="10"/>
      <c r="E29" s="1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26">
        <v>42028.7</v>
      </c>
      <c r="S29" s="26">
        <v>42101.4</v>
      </c>
      <c r="T29" s="18">
        <f t="shared" si="2"/>
        <v>72.700000000004366</v>
      </c>
      <c r="U29" s="27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spans="1:34">
      <c r="A30" s="38">
        <v>46056</v>
      </c>
      <c r="B30" s="22"/>
      <c r="C30" s="22"/>
      <c r="D30" s="10" t="e">
        <f t="shared" ref="D30:D38" si="3">C30/B30</f>
        <v>#DIV/0!</v>
      </c>
      <c r="E30" s="11">
        <f t="shared" ref="E30:E38" si="4">B30-C30</f>
        <v>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26">
        <v>42101.4</v>
      </c>
      <c r="S30" s="26">
        <v>42101.599999999999</v>
      </c>
      <c r="T30" s="18">
        <f t="shared" si="2"/>
        <v>0.19999999999708962</v>
      </c>
      <c r="U30" s="27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spans="1:34">
      <c r="A31" s="39">
        <v>46057</v>
      </c>
      <c r="B31" s="9">
        <v>374.6</v>
      </c>
      <c r="C31" s="9">
        <v>37.9</v>
      </c>
      <c r="D31" s="10">
        <f t="shared" si="3"/>
        <v>0.10117458622530698</v>
      </c>
      <c r="E31" s="11">
        <f t="shared" si="4"/>
        <v>336.70000000000005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26">
        <v>42101.599999999999</v>
      </c>
      <c r="S31" s="26">
        <v>42101.599999999999</v>
      </c>
      <c r="T31" s="18">
        <f t="shared" si="2"/>
        <v>0</v>
      </c>
      <c r="U31" s="27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spans="1:34">
      <c r="A32" s="38">
        <v>46058</v>
      </c>
      <c r="B32" s="22">
        <v>269.60000000000002</v>
      </c>
      <c r="C32" s="22">
        <v>8.6</v>
      </c>
      <c r="D32" s="10">
        <f t="shared" si="3"/>
        <v>3.1899109792284865E-2</v>
      </c>
      <c r="E32" s="11">
        <f t="shared" si="4"/>
        <v>261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26">
        <v>42101.599999999999</v>
      </c>
      <c r="S32" s="26">
        <v>42101.599999999999</v>
      </c>
      <c r="T32" s="18">
        <f t="shared" si="2"/>
        <v>0</v>
      </c>
      <c r="U32" s="27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40">
        <v>46059</v>
      </c>
      <c r="B33" s="30">
        <v>329.1</v>
      </c>
      <c r="C33" s="30">
        <v>20.100000000000001</v>
      </c>
      <c r="D33" s="31">
        <f t="shared" si="3"/>
        <v>6.1075660893345485E-2</v>
      </c>
      <c r="E33" s="32">
        <f t="shared" si="4"/>
        <v>309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26"/>
      <c r="S33" s="26"/>
      <c r="T33" s="18">
        <f t="shared" si="2"/>
        <v>0</v>
      </c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 spans="1:34">
      <c r="A34" s="38">
        <v>46062</v>
      </c>
      <c r="B34" s="22">
        <v>429.8</v>
      </c>
      <c r="C34" s="22">
        <v>44.5</v>
      </c>
      <c r="D34" s="10">
        <f t="shared" si="3"/>
        <v>0.10353652861796184</v>
      </c>
      <c r="E34" s="11">
        <f t="shared" si="4"/>
        <v>385.3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26">
        <v>42101.599999999999</v>
      </c>
      <c r="S34" s="26">
        <v>42201.1</v>
      </c>
      <c r="T34" s="18">
        <f t="shared" si="2"/>
        <v>99.5</v>
      </c>
      <c r="U34" s="27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 spans="1:34">
      <c r="A35" s="39">
        <v>46063</v>
      </c>
      <c r="B35" s="9">
        <v>493.5</v>
      </c>
      <c r="C35" s="9">
        <v>41.4</v>
      </c>
      <c r="D35" s="10">
        <f t="shared" si="3"/>
        <v>8.3890577507598776E-2</v>
      </c>
      <c r="E35" s="11">
        <f t="shared" si="4"/>
        <v>452.1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26">
        <v>42201.1</v>
      </c>
      <c r="S35" s="26">
        <v>42238</v>
      </c>
      <c r="T35" s="18">
        <f t="shared" si="2"/>
        <v>36.900000000001455</v>
      </c>
      <c r="U35" s="27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</row>
    <row r="36" spans="1:34">
      <c r="A36" s="38">
        <v>46064</v>
      </c>
      <c r="B36" s="22">
        <v>425.1</v>
      </c>
      <c r="C36" s="21">
        <v>44</v>
      </c>
      <c r="D36" s="10">
        <f t="shared" si="3"/>
        <v>0.103505057633498</v>
      </c>
      <c r="E36" s="11">
        <f t="shared" si="4"/>
        <v>381.1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26">
        <v>42238</v>
      </c>
      <c r="S36" s="26">
        <v>42252.2</v>
      </c>
      <c r="T36" s="18">
        <f t="shared" si="2"/>
        <v>14.19999999999709</v>
      </c>
      <c r="U36" s="27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</row>
    <row r="37" spans="1:34">
      <c r="A37" s="39">
        <v>46065</v>
      </c>
      <c r="B37" s="41">
        <v>371</v>
      </c>
      <c r="C37" s="9">
        <v>24.3</v>
      </c>
      <c r="D37" s="10">
        <f t="shared" si="3"/>
        <v>6.5498652291105117E-2</v>
      </c>
      <c r="E37" s="11">
        <f t="shared" si="4"/>
        <v>346.7</v>
      </c>
      <c r="F37" s="4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26">
        <v>42252.2</v>
      </c>
      <c r="S37" s="26">
        <v>42275.5</v>
      </c>
      <c r="T37" s="18">
        <f t="shared" si="2"/>
        <v>23.30000000000291</v>
      </c>
      <c r="U37" s="27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</row>
    <row r="38" spans="1:34">
      <c r="A38" s="20">
        <v>46066</v>
      </c>
      <c r="B38" s="22">
        <v>389.8</v>
      </c>
      <c r="C38" s="22">
        <v>43.4</v>
      </c>
      <c r="D38" s="10">
        <f t="shared" si="3"/>
        <v>0.11133914828116982</v>
      </c>
      <c r="E38" s="11">
        <f t="shared" si="4"/>
        <v>346.40000000000003</v>
      </c>
      <c r="F38" s="4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26">
        <v>42275.5</v>
      </c>
      <c r="S38" s="26">
        <v>42381.5</v>
      </c>
      <c r="T38" s="18">
        <f t="shared" si="2"/>
        <v>106</v>
      </c>
      <c r="U38" s="27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</row>
    <row r="39" spans="1:34">
      <c r="A39" s="36">
        <v>46067</v>
      </c>
      <c r="B39" s="9"/>
      <c r="C39" s="41"/>
      <c r="D39" s="10"/>
      <c r="E39" s="11"/>
      <c r="F39" s="4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26">
        <v>42381.5</v>
      </c>
      <c r="S39" s="26">
        <v>42495</v>
      </c>
      <c r="T39" s="18">
        <f t="shared" si="2"/>
        <v>113.5</v>
      </c>
      <c r="U39" s="27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</row>
    <row r="40" spans="1:34">
      <c r="A40" s="8">
        <v>46069</v>
      </c>
      <c r="B40" s="9">
        <v>222.9</v>
      </c>
      <c r="C40" s="41">
        <v>20</v>
      </c>
      <c r="D40" s="10">
        <f t="shared" ref="D40:D43" si="5">C40/B40</f>
        <v>8.9726334679228345E-2</v>
      </c>
      <c r="E40" s="11">
        <f t="shared" ref="E40:E43" si="6">B40-C40</f>
        <v>202.9</v>
      </c>
      <c r="F40" s="4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26">
        <v>42495</v>
      </c>
      <c r="S40" s="26">
        <v>42677.9</v>
      </c>
      <c r="T40" s="18">
        <f t="shared" si="2"/>
        <v>182.90000000000146</v>
      </c>
      <c r="U40" s="27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</row>
    <row r="41" spans="1:34">
      <c r="A41" s="20">
        <v>46071</v>
      </c>
      <c r="B41" s="22">
        <v>279.8</v>
      </c>
      <c r="C41" s="22">
        <v>29.9</v>
      </c>
      <c r="D41" s="10">
        <f t="shared" si="5"/>
        <v>0.10686204431736954</v>
      </c>
      <c r="E41" s="11">
        <f t="shared" si="6"/>
        <v>249.9</v>
      </c>
      <c r="F41" s="4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26">
        <v>42677.9</v>
      </c>
      <c r="S41" s="26">
        <v>42729.7</v>
      </c>
      <c r="T41" s="18">
        <f t="shared" si="2"/>
        <v>51.799999999995634</v>
      </c>
      <c r="U41" s="27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</row>
    <row r="42" spans="1:34">
      <c r="A42" s="8">
        <v>46072</v>
      </c>
      <c r="B42" s="9">
        <v>534.29999999999995</v>
      </c>
      <c r="C42" s="9">
        <v>81.599999999999994</v>
      </c>
      <c r="D42" s="10">
        <f t="shared" si="5"/>
        <v>0.15272318921953959</v>
      </c>
      <c r="E42" s="11">
        <f t="shared" si="6"/>
        <v>452.69999999999993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26">
        <v>42729.7</v>
      </c>
      <c r="S42" s="26">
        <v>42773.599999999999</v>
      </c>
      <c r="T42" s="18">
        <f t="shared" si="2"/>
        <v>43.900000000001455</v>
      </c>
      <c r="U42" s="27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</row>
    <row r="43" spans="1:34">
      <c r="A43" s="20">
        <v>46073</v>
      </c>
      <c r="B43" s="22">
        <v>282.8</v>
      </c>
      <c r="C43" s="22">
        <v>31.3</v>
      </c>
      <c r="D43" s="10">
        <f t="shared" si="5"/>
        <v>0.11067892503536067</v>
      </c>
      <c r="E43" s="11">
        <f t="shared" si="6"/>
        <v>251.5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26">
        <v>42773.599999999999</v>
      </c>
      <c r="S43" s="26">
        <v>42808.3</v>
      </c>
      <c r="T43" s="18">
        <f t="shared" si="2"/>
        <v>34.700000000004366</v>
      </c>
      <c r="U43" s="27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</row>
    <row r="44" spans="1:34">
      <c r="A44" s="36">
        <v>46074</v>
      </c>
      <c r="B44" s="9"/>
      <c r="C44" s="9"/>
      <c r="D44" s="10"/>
      <c r="E44" s="1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26">
        <v>42808.3</v>
      </c>
      <c r="S44" s="26">
        <v>42909.7</v>
      </c>
      <c r="T44" s="18">
        <f t="shared" si="2"/>
        <v>101.39999999999418</v>
      </c>
      <c r="U44" s="27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</row>
    <row r="45" spans="1:34">
      <c r="A45" s="8">
        <v>46076</v>
      </c>
      <c r="B45" s="9">
        <v>548.4</v>
      </c>
      <c r="C45" s="9">
        <v>48.9</v>
      </c>
      <c r="D45" s="10">
        <f t="shared" ref="D45:D53" si="7">C45/B45</f>
        <v>8.9168490153172866E-2</v>
      </c>
      <c r="E45" s="11">
        <f t="shared" ref="E45:E55" si="8">B45-C45</f>
        <v>499.5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26">
        <v>42909.7</v>
      </c>
      <c r="S45" s="26">
        <v>43073.5</v>
      </c>
      <c r="T45" s="18">
        <f t="shared" si="2"/>
        <v>163.80000000000291</v>
      </c>
      <c r="U45" s="27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</row>
    <row r="46" spans="1:34">
      <c r="A46" s="20">
        <v>46077</v>
      </c>
      <c r="B46" s="22">
        <v>263.8</v>
      </c>
      <c r="C46" s="21">
        <v>21</v>
      </c>
      <c r="D46" s="10">
        <f t="shared" si="7"/>
        <v>7.9605761940864286E-2</v>
      </c>
      <c r="E46" s="11">
        <f t="shared" si="8"/>
        <v>242.8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26">
        <v>43073.5</v>
      </c>
      <c r="S46" s="26">
        <v>43090.3</v>
      </c>
      <c r="T46" s="18">
        <f t="shared" si="2"/>
        <v>16.80000000000291</v>
      </c>
      <c r="U46" s="27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</row>
    <row r="47" spans="1:34">
      <c r="A47" s="43" t="s">
        <v>122</v>
      </c>
      <c r="B47" s="44">
        <v>519.20000000000005</v>
      </c>
      <c r="C47" s="41">
        <v>41.14</v>
      </c>
      <c r="D47" s="10">
        <f t="shared" si="7"/>
        <v>7.923728813559322E-2</v>
      </c>
      <c r="E47" s="11">
        <f t="shared" si="8"/>
        <v>478.06000000000006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26">
        <v>43090.3</v>
      </c>
      <c r="S47" s="26">
        <v>43120.800000000003</v>
      </c>
      <c r="T47" s="18">
        <f t="shared" si="2"/>
        <v>30.5</v>
      </c>
      <c r="U47" s="27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</row>
    <row r="48" spans="1:34">
      <c r="A48" s="45">
        <v>46079</v>
      </c>
      <c r="B48" s="46">
        <v>303.5</v>
      </c>
      <c r="C48" s="21">
        <v>26</v>
      </c>
      <c r="D48" s="10">
        <f t="shared" si="7"/>
        <v>8.5667215815486003E-2</v>
      </c>
      <c r="E48" s="11">
        <f t="shared" si="8"/>
        <v>277.5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26">
        <v>43120.800000000003</v>
      </c>
      <c r="S48" s="26">
        <v>43232.800000000003</v>
      </c>
      <c r="T48" s="18">
        <f t="shared" si="2"/>
        <v>112</v>
      </c>
      <c r="U48" s="27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</row>
    <row r="49" spans="1:34">
      <c r="A49" s="36">
        <v>46080</v>
      </c>
      <c r="B49" s="44">
        <v>272.2</v>
      </c>
      <c r="C49" s="41">
        <v>30.55</v>
      </c>
      <c r="D49" s="10">
        <f t="shared" si="7"/>
        <v>0.11223365172667157</v>
      </c>
      <c r="E49" s="11">
        <f t="shared" si="8"/>
        <v>241.64999999999998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26">
        <v>43232.800000000003</v>
      </c>
      <c r="S49" s="26">
        <v>43290</v>
      </c>
      <c r="T49" s="18">
        <f t="shared" si="2"/>
        <v>57.19999999999709</v>
      </c>
      <c r="U49" s="27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</row>
    <row r="50" spans="1:34">
      <c r="A50" s="47">
        <v>46081</v>
      </c>
      <c r="B50" s="1"/>
      <c r="C50" s="1"/>
      <c r="D50" s="10" t="e">
        <f t="shared" si="7"/>
        <v>#DIV/0!</v>
      </c>
      <c r="E50" s="11">
        <f t="shared" si="8"/>
        <v>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26">
        <v>43290</v>
      </c>
      <c r="S50" s="26">
        <v>43385.4</v>
      </c>
      <c r="T50" s="18">
        <f t="shared" si="2"/>
        <v>95.400000000001455</v>
      </c>
      <c r="U50" s="27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</row>
    <row r="51" spans="1:34">
      <c r="A51" s="1"/>
      <c r="B51" s="1"/>
      <c r="C51" s="1"/>
      <c r="D51" s="10" t="e">
        <f t="shared" si="7"/>
        <v>#DIV/0!</v>
      </c>
      <c r="E51" s="11">
        <f t="shared" si="8"/>
        <v>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26">
        <v>43385.4</v>
      </c>
      <c r="S51" s="26"/>
      <c r="T51" s="27"/>
      <c r="U51" s="27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</row>
    <row r="52" spans="1:34">
      <c r="A52" s="1"/>
      <c r="B52" s="1"/>
      <c r="C52" s="1"/>
      <c r="D52" s="10" t="e">
        <f t="shared" si="7"/>
        <v>#DIV/0!</v>
      </c>
      <c r="E52" s="11">
        <f t="shared" si="8"/>
        <v>0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27"/>
      <c r="U52" s="27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</row>
    <row r="53" spans="1:34">
      <c r="A53" s="1"/>
      <c r="B53" s="1"/>
      <c r="C53" s="1"/>
      <c r="D53" s="10" t="e">
        <f t="shared" si="7"/>
        <v>#DIV/0!</v>
      </c>
      <c r="E53" s="11">
        <f t="shared" si="8"/>
        <v>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27"/>
      <c r="U53" s="27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</row>
    <row r="54" spans="1:34">
      <c r="A54" s="1"/>
      <c r="B54" s="1"/>
      <c r="C54" s="1"/>
      <c r="D54" s="1"/>
      <c r="E54" s="11">
        <f t="shared" si="8"/>
        <v>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27"/>
      <c r="U54" s="27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</row>
    <row r="55" spans="1:34">
      <c r="A55" s="1"/>
      <c r="B55" s="1"/>
      <c r="C55" s="1"/>
      <c r="D55" s="1"/>
      <c r="E55" s="11">
        <f t="shared" si="8"/>
        <v>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27"/>
      <c r="U55" s="27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</row>
    <row r="56" spans="1:3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27"/>
      <c r="U56" s="27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</row>
    <row r="57" spans="1:3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27"/>
      <c r="U57" s="27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</row>
    <row r="58" spans="1:3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27"/>
      <c r="U58" s="27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27"/>
      <c r="U59" s="27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</row>
    <row r="60" spans="1:3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27"/>
      <c r="U60" s="27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</row>
    <row r="61" spans="1:3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27"/>
      <c r="U61" s="27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</row>
    <row r="62" spans="1:3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27"/>
      <c r="U62" s="27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</row>
    <row r="63" spans="1:3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27"/>
      <c r="U63" s="27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</row>
    <row r="64" spans="1:3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7"/>
      <c r="U64" s="27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</row>
    <row r="65" spans="1:3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27"/>
      <c r="U65" s="27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</row>
    <row r="66" spans="1:3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27"/>
      <c r="U66" s="27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</row>
    <row r="67" spans="1:3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27"/>
      <c r="U67" s="27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</row>
    <row r="68" spans="1:3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27"/>
      <c r="U68" s="27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</row>
    <row r="69" spans="1:3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27"/>
      <c r="U69" s="27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</row>
    <row r="70" spans="1:3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27"/>
      <c r="U70" s="27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</row>
    <row r="71" spans="1:3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27"/>
      <c r="U71" s="27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</row>
    <row r="72" spans="1:3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27"/>
      <c r="U72" s="27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</row>
    <row r="73" spans="1:34">
      <c r="A73" s="1"/>
      <c r="B73" s="1"/>
      <c r="C73" s="1"/>
      <c r="D73" s="1"/>
      <c r="E73" s="1"/>
      <c r="F73" s="1" t="s">
        <v>127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27"/>
      <c r="U73" s="27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</row>
    <row r="74" spans="1:3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27"/>
      <c r="U74" s="27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</row>
    <row r="75" spans="1:3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27"/>
      <c r="U75" s="27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</row>
    <row r="76" spans="1:3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27"/>
      <c r="U76" s="27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27"/>
      <c r="U77" s="27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27"/>
      <c r="U78" s="27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27"/>
      <c r="U79" s="27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27"/>
      <c r="U80" s="27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27"/>
      <c r="U81" s="27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27"/>
      <c r="U82" s="27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27"/>
      <c r="U83" s="27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27"/>
      <c r="U84" s="27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27"/>
      <c r="U85" s="27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27"/>
      <c r="U86" s="27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27"/>
      <c r="U87" s="27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 t="s">
        <v>127</v>
      </c>
      <c r="N88" s="1"/>
      <c r="O88" s="1"/>
      <c r="P88" s="1"/>
      <c r="Q88" s="1"/>
      <c r="R88" s="1"/>
      <c r="S88" s="1"/>
      <c r="T88" s="27"/>
      <c r="U88" s="27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27"/>
      <c r="U89" s="27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27"/>
      <c r="U90" s="27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27"/>
      <c r="U91" s="27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27"/>
      <c r="U92" s="27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</row>
    <row r="93" spans="1:3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27"/>
      <c r="U93" s="27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</row>
    <row r="94" spans="1:3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27"/>
      <c r="U94" s="27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</row>
    <row r="95" spans="1:3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27"/>
      <c r="U95" s="27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</row>
    <row r="96" spans="1:3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27"/>
      <c r="U96" s="27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27"/>
      <c r="U97" s="27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27"/>
      <c r="U98" s="27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27"/>
      <c r="U99" s="27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</row>
    <row r="100" spans="1:3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27"/>
      <c r="U100" s="27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</row>
    <row r="101" spans="1:3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27"/>
      <c r="U101" s="27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</row>
    <row r="102" spans="1:3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27"/>
      <c r="U102" s="27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</row>
    <row r="103" spans="1:3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27"/>
      <c r="U103" s="27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</row>
    <row r="104" spans="1:3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27"/>
      <c r="U104" s="27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</row>
    <row r="105" spans="1:3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27"/>
      <c r="U105" s="27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</row>
    <row r="106" spans="1:3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27"/>
      <c r="U106" s="27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</row>
    <row r="107" spans="1:3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27"/>
      <c r="U107" s="27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27"/>
      <c r="U108" s="27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</row>
    <row r="109" spans="1:3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27"/>
      <c r="U109" s="27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27"/>
      <c r="U110" s="27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</row>
    <row r="111" spans="1:3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27"/>
      <c r="U111" s="27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</row>
    <row r="112" spans="1:3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27"/>
      <c r="U112" s="27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</row>
    <row r="113" spans="1:3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27"/>
      <c r="U113" s="27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</row>
    <row r="114" spans="1:3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27"/>
      <c r="U114" s="27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</row>
    <row r="115" spans="1:3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27"/>
      <c r="U115" s="27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</row>
    <row r="116" spans="1:3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27"/>
      <c r="U116" s="27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</row>
    <row r="117" spans="1:3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27"/>
      <c r="U117" s="27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</row>
    <row r="118" spans="1:3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27"/>
      <c r="U118" s="27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</row>
    <row r="119" spans="1:3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27"/>
      <c r="U119" s="27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</row>
    <row r="120" spans="1:3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27"/>
      <c r="U120" s="27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</row>
    <row r="121" spans="1:3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27"/>
      <c r="U121" s="27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</row>
    <row r="122" spans="1:3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27"/>
      <c r="U122" s="27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</row>
    <row r="123" spans="1:3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27"/>
      <c r="U123" s="27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</row>
    <row r="124" spans="1:3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27"/>
      <c r="U124" s="27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</row>
    <row r="125" spans="1:3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27"/>
      <c r="U125" s="27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</row>
    <row r="126" spans="1:3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27"/>
      <c r="U126" s="27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</row>
    <row r="127" spans="1:3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27"/>
      <c r="U127" s="27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</row>
    <row r="128" spans="1:3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27"/>
      <c r="U128" s="27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</row>
    <row r="129" spans="1:3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27"/>
      <c r="U129" s="27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</row>
    <row r="130" spans="1:3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27"/>
      <c r="U130" s="27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</row>
    <row r="131" spans="1:3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27"/>
      <c r="U131" s="27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</row>
    <row r="132" spans="1:3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7"/>
      <c r="U132" s="27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</row>
    <row r="133" spans="1:3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7"/>
      <c r="U133" s="27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</row>
    <row r="134" spans="1: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7"/>
      <c r="U134" s="27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</row>
    <row r="135" spans="1:3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7"/>
      <c r="U135" s="27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</row>
    <row r="136" spans="1:3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7"/>
      <c r="U136" s="27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</row>
    <row r="137" spans="1:3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7"/>
      <c r="U137" s="27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</row>
    <row r="138" spans="1:3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7"/>
      <c r="U138" s="27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</row>
    <row r="139" spans="1:3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7"/>
      <c r="U139" s="27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</row>
    <row r="140" spans="1:3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7"/>
      <c r="U140" s="27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</row>
    <row r="141" spans="1:3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7"/>
      <c r="U141" s="27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</row>
    <row r="142" spans="1:3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7"/>
      <c r="U142" s="27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</row>
    <row r="143" spans="1:3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7"/>
      <c r="U143" s="27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</row>
    <row r="144" spans="1:3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7"/>
      <c r="U144" s="27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</row>
    <row r="145" spans="1:3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7"/>
      <c r="U145" s="27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</row>
    <row r="146" spans="1:3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7"/>
      <c r="U146" s="27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</row>
    <row r="147" spans="1:3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7"/>
      <c r="U147" s="27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</row>
    <row r="148" spans="1:3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7"/>
      <c r="U148" s="27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</row>
    <row r="149" spans="1:3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7"/>
      <c r="U149" s="27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</row>
    <row r="150" spans="1:3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7"/>
      <c r="U150" s="27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</row>
    <row r="151" spans="1:3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7"/>
      <c r="U151" s="27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</row>
    <row r="152" spans="1:3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7"/>
      <c r="U152" s="27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</row>
    <row r="153" spans="1:3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7"/>
      <c r="U153" s="27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</row>
    <row r="154" spans="1:3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7"/>
      <c r="U154" s="27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</row>
    <row r="155" spans="1:3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7"/>
      <c r="U155" s="27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</row>
    <row r="156" spans="1:3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7"/>
      <c r="U156" s="27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</row>
    <row r="157" spans="1:3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7"/>
      <c r="U157" s="27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</row>
    <row r="158" spans="1:3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7"/>
      <c r="U158" s="27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</row>
    <row r="159" spans="1:3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7"/>
      <c r="U159" s="27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</row>
    <row r="160" spans="1:3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7"/>
      <c r="U160" s="27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</row>
    <row r="161" spans="1:3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7"/>
      <c r="U161" s="27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</row>
    <row r="162" spans="1:3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7"/>
      <c r="U162" s="27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</row>
    <row r="163" spans="1:3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7"/>
      <c r="U163" s="27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</row>
    <row r="164" spans="1:3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7"/>
      <c r="U164" s="27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</row>
    <row r="165" spans="1:3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7"/>
      <c r="U165" s="27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</row>
    <row r="166" spans="1:3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7"/>
      <c r="U166" s="27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</row>
    <row r="167" spans="1:3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7"/>
      <c r="U167" s="27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</row>
    <row r="168" spans="1:3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7"/>
      <c r="U168" s="27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</row>
    <row r="169" spans="1:3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7"/>
      <c r="U169" s="27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</row>
    <row r="170" spans="1:3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7"/>
      <c r="U170" s="27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</row>
    <row r="171" spans="1:3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7"/>
      <c r="U171" s="27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</row>
    <row r="172" spans="1:3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7"/>
      <c r="U172" s="27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</row>
    <row r="173" spans="1:3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7"/>
      <c r="U173" s="27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</row>
    <row r="174" spans="1:3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7"/>
      <c r="U174" s="27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</row>
    <row r="175" spans="1:3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7"/>
      <c r="U175" s="27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</row>
    <row r="176" spans="1:3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7"/>
      <c r="U176" s="27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</row>
    <row r="177" spans="1:3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7"/>
      <c r="U177" s="27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</row>
    <row r="178" spans="1:3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7"/>
      <c r="U178" s="27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</row>
    <row r="179" spans="1:3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7"/>
      <c r="U179" s="27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</row>
    <row r="180" spans="1:3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7"/>
      <c r="U180" s="27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</row>
    <row r="181" spans="1:3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7"/>
      <c r="U181" s="27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</row>
    <row r="182" spans="1:3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7"/>
      <c r="U182" s="27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</row>
    <row r="183" spans="1:3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7"/>
      <c r="U183" s="27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</row>
    <row r="184" spans="1:3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7"/>
      <c r="U184" s="27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</row>
    <row r="185" spans="1:3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7"/>
      <c r="U185" s="27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</row>
    <row r="186" spans="1:3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7"/>
      <c r="U186" s="27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</row>
    <row r="187" spans="1:3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7"/>
      <c r="U187" s="27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</row>
    <row r="188" spans="1:3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7"/>
      <c r="U188" s="27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</row>
    <row r="189" spans="1:3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7"/>
      <c r="U189" s="27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</row>
    <row r="190" spans="1:3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7"/>
      <c r="U190" s="27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</row>
    <row r="191" spans="1:3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7"/>
      <c r="U191" s="27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</row>
    <row r="192" spans="1:3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7"/>
      <c r="U192" s="27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</row>
    <row r="193" spans="1:3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7"/>
      <c r="U193" s="27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</row>
    <row r="194" spans="1:3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7"/>
      <c r="U194" s="27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</row>
    <row r="195" spans="1:3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7"/>
      <c r="U195" s="27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</row>
    <row r="196" spans="1:3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7"/>
      <c r="U196" s="27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</row>
    <row r="197" spans="1:3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7"/>
      <c r="U197" s="27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</row>
    <row r="198" spans="1:3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7"/>
      <c r="U198" s="27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</row>
    <row r="199" spans="1:3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7"/>
      <c r="U199" s="27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</row>
    <row r="200" spans="1:3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7"/>
      <c r="U200" s="27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</row>
    <row r="201" spans="1:3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7"/>
      <c r="U201" s="27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</row>
    <row r="202" spans="1:3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7"/>
      <c r="U202" s="27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</row>
    <row r="203" spans="1:3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7"/>
      <c r="U203" s="27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</row>
    <row r="204" spans="1:3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7"/>
      <c r="U204" s="27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</row>
    <row r="205" spans="1:3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7"/>
      <c r="U205" s="27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</row>
    <row r="206" spans="1:3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7"/>
      <c r="U206" s="27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</row>
    <row r="207" spans="1:3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7"/>
      <c r="U207" s="27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</row>
    <row r="208" spans="1:3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7"/>
      <c r="U208" s="27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</row>
    <row r="209" spans="1:3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7"/>
      <c r="U209" s="27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</row>
    <row r="210" spans="1:3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7"/>
      <c r="U210" s="27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</row>
    <row r="211" spans="1:3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7"/>
      <c r="U211" s="27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</row>
    <row r="212" spans="1:3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7"/>
      <c r="U212" s="27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</row>
    <row r="213" spans="1:3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7"/>
      <c r="U213" s="27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</row>
    <row r="214" spans="1:3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7"/>
      <c r="U214" s="27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</row>
    <row r="215" spans="1:3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7"/>
      <c r="U215" s="27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</row>
    <row r="216" spans="1:3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7"/>
      <c r="U216" s="27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</row>
    <row r="217" spans="1:3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7"/>
      <c r="U217" s="27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</row>
    <row r="218" spans="1:3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7"/>
      <c r="U218" s="27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</row>
    <row r="219" spans="1:3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7"/>
      <c r="U219" s="27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</row>
    <row r="220" spans="1:3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7"/>
      <c r="U220" s="27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</row>
    <row r="221" spans="1:3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7"/>
      <c r="U221" s="27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</row>
    <row r="222" spans="1:3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7"/>
      <c r="U222" s="27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</row>
    <row r="223" spans="1:3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7"/>
      <c r="U223" s="27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</row>
    <row r="224" spans="1:3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7"/>
      <c r="U224" s="27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</row>
    <row r="225" spans="1:3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7"/>
      <c r="U225" s="27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</row>
    <row r="226" spans="1:3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7"/>
      <c r="U226" s="27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</row>
    <row r="227" spans="1:3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7"/>
      <c r="U227" s="27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</row>
    <row r="228" spans="1:3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7"/>
      <c r="U228" s="27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</row>
    <row r="229" spans="1:3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7"/>
      <c r="U229" s="27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</row>
    <row r="230" spans="1:3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7"/>
      <c r="U230" s="27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</row>
    <row r="231" spans="1:3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7"/>
      <c r="U231" s="27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</row>
    <row r="232" spans="1:3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7"/>
      <c r="U232" s="27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</row>
    <row r="233" spans="1:3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7"/>
      <c r="U233" s="27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</row>
    <row r="234" spans="1: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7"/>
      <c r="U234" s="27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</row>
    <row r="235" spans="1:3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7"/>
      <c r="U235" s="27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</row>
    <row r="236" spans="1:3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7"/>
      <c r="U236" s="27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</row>
    <row r="237" spans="1:3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7"/>
      <c r="U237" s="27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</row>
    <row r="238" spans="1:3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7"/>
      <c r="U238" s="27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</row>
    <row r="239" spans="1:3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7"/>
      <c r="U239" s="27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</row>
    <row r="240" spans="1:3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7"/>
      <c r="U240" s="27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</row>
    <row r="241" spans="1:3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7"/>
      <c r="U241" s="27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</row>
    <row r="242" spans="1:3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7"/>
      <c r="U242" s="27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</row>
    <row r="243" spans="1:3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7"/>
      <c r="U243" s="27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</row>
    <row r="244" spans="1:3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7"/>
      <c r="U244" s="27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</row>
    <row r="245" spans="1:3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7"/>
      <c r="U245" s="27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</row>
    <row r="246" spans="1:3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7"/>
      <c r="U246" s="27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</row>
    <row r="247" spans="1:3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7"/>
      <c r="U247" s="27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</row>
    <row r="248" spans="1:3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7"/>
      <c r="U248" s="27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</row>
    <row r="249" spans="1:3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7"/>
      <c r="U249" s="27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</row>
    <row r="250" spans="1:3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7"/>
      <c r="U250" s="27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</row>
    <row r="251" spans="1:3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7"/>
      <c r="U251" s="27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</row>
    <row r="252" spans="1:3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7"/>
      <c r="U252" s="27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</row>
    <row r="253" spans="1:3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7"/>
      <c r="U253" s="27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</row>
    <row r="254" spans="1:3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7"/>
      <c r="U254" s="27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</row>
    <row r="255" spans="1:3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7"/>
      <c r="U255" s="27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</row>
    <row r="256" spans="1:3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7"/>
      <c r="U256" s="27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</row>
    <row r="257" spans="1:3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7"/>
      <c r="U257" s="27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</row>
    <row r="258" spans="1:3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7"/>
      <c r="U258" s="27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</row>
    <row r="259" spans="1:3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7"/>
      <c r="U259" s="27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</row>
    <row r="260" spans="1:3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7"/>
      <c r="U260" s="27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</row>
    <row r="261" spans="1:3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7"/>
      <c r="U261" s="27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</row>
    <row r="262" spans="1:3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7"/>
      <c r="U262" s="27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</row>
    <row r="263" spans="1:3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7"/>
      <c r="U263" s="27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</row>
    <row r="264" spans="1:3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7"/>
      <c r="U264" s="27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</row>
    <row r="265" spans="1:3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7"/>
      <c r="U265" s="27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</row>
    <row r="266" spans="1:3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7"/>
      <c r="U266" s="27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</row>
    <row r="267" spans="1:3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7"/>
      <c r="U267" s="27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</row>
    <row r="268" spans="1:3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7"/>
      <c r="U268" s="27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</row>
    <row r="269" spans="1:3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7"/>
      <c r="U269" s="27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</row>
    <row r="270" spans="1:3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7"/>
      <c r="U270" s="27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</row>
    <row r="271" spans="1:3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7"/>
      <c r="U271" s="27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</row>
    <row r="272" spans="1:3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7"/>
      <c r="U272" s="27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</row>
    <row r="273" spans="1:3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7"/>
      <c r="U273" s="27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</row>
    <row r="274" spans="1:3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7"/>
      <c r="U274" s="27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</row>
    <row r="275" spans="1:3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7"/>
      <c r="U275" s="27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</row>
    <row r="276" spans="1:3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7"/>
      <c r="U276" s="27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</row>
    <row r="277" spans="1:3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7"/>
      <c r="U277" s="27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</row>
    <row r="278" spans="1:3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7"/>
      <c r="U278" s="27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</row>
    <row r="279" spans="1:3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7"/>
      <c r="U279" s="27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</row>
    <row r="280" spans="1:3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7"/>
      <c r="U280" s="27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</row>
    <row r="281" spans="1:3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7"/>
      <c r="U281" s="27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</row>
    <row r="282" spans="1:3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7"/>
      <c r="U282" s="27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</row>
    <row r="283" spans="1:3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7"/>
      <c r="U283" s="27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</row>
    <row r="284" spans="1:3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7"/>
      <c r="U284" s="27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</row>
    <row r="285" spans="1:3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7"/>
      <c r="U285" s="27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</row>
    <row r="286" spans="1:3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7"/>
      <c r="U286" s="27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</row>
    <row r="287" spans="1:3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7"/>
      <c r="U287" s="27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</row>
    <row r="288" spans="1:3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7"/>
      <c r="U288" s="27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</row>
    <row r="289" spans="1:3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7"/>
      <c r="U289" s="27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</row>
    <row r="290" spans="1:3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7"/>
      <c r="U290" s="27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</row>
    <row r="291" spans="1:3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7"/>
      <c r="U291" s="27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</row>
    <row r="292" spans="1:3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7"/>
      <c r="U292" s="27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</row>
    <row r="293" spans="1:3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7"/>
      <c r="U293" s="27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</row>
    <row r="294" spans="1:3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7"/>
      <c r="U294" s="27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</row>
    <row r="295" spans="1:3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7"/>
      <c r="U295" s="27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</row>
    <row r="296" spans="1:3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7"/>
      <c r="U296" s="27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</row>
    <row r="297" spans="1:3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7"/>
      <c r="U297" s="27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</row>
    <row r="298" spans="1:3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7"/>
      <c r="U298" s="27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</row>
    <row r="299" spans="1:3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7"/>
      <c r="U299" s="27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</row>
    <row r="300" spans="1:3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7"/>
      <c r="U300" s="27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</row>
    <row r="301" spans="1:3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7"/>
      <c r="U301" s="27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</row>
    <row r="302" spans="1:3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7"/>
      <c r="U302" s="27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</row>
    <row r="303" spans="1:3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7"/>
      <c r="U303" s="27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</row>
    <row r="304" spans="1:3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7"/>
      <c r="U304" s="27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</row>
    <row r="305" spans="1:3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7"/>
      <c r="U305" s="27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</row>
    <row r="306" spans="1:3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7"/>
      <c r="U306" s="27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</row>
    <row r="307" spans="1:3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7"/>
      <c r="U307" s="27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</row>
    <row r="308" spans="1:3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7"/>
      <c r="U308" s="27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</row>
    <row r="309" spans="1:3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7"/>
      <c r="U309" s="27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</row>
    <row r="310" spans="1:3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7"/>
      <c r="U310" s="27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</row>
    <row r="311" spans="1:3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7"/>
      <c r="U311" s="27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</row>
    <row r="312" spans="1:3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7"/>
      <c r="U312" s="27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</row>
    <row r="313" spans="1:3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7"/>
      <c r="U313" s="27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</row>
    <row r="314" spans="1:3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7"/>
      <c r="U314" s="27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</row>
    <row r="315" spans="1:3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7"/>
      <c r="U315" s="27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</row>
    <row r="316" spans="1:3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7"/>
      <c r="U316" s="27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</row>
    <row r="317" spans="1:3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7"/>
      <c r="U317" s="27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</row>
    <row r="318" spans="1:3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7"/>
      <c r="U318" s="27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</row>
    <row r="319" spans="1:3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7"/>
      <c r="U319" s="27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</row>
    <row r="320" spans="1:3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7"/>
      <c r="U320" s="27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</row>
    <row r="321" spans="1:3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7"/>
      <c r="U321" s="27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</row>
    <row r="322" spans="1:3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7"/>
      <c r="U322" s="27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</row>
    <row r="323" spans="1:3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7"/>
      <c r="U323" s="27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</row>
    <row r="324" spans="1:3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7"/>
      <c r="U324" s="27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</row>
    <row r="325" spans="1:3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7"/>
      <c r="U325" s="27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</row>
    <row r="326" spans="1:3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7"/>
      <c r="U326" s="27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</row>
    <row r="327" spans="1:3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7"/>
      <c r="U327" s="27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</row>
    <row r="328" spans="1:3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7"/>
      <c r="U328" s="27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</row>
    <row r="329" spans="1:3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7"/>
      <c r="U329" s="27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</row>
    <row r="330" spans="1:3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7"/>
      <c r="U330" s="27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</row>
    <row r="331" spans="1:3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7"/>
      <c r="U331" s="27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</row>
    <row r="332" spans="1:3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7"/>
      <c r="U332" s="27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</row>
    <row r="333" spans="1:3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7"/>
      <c r="U333" s="27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</row>
    <row r="334" spans="1: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7"/>
      <c r="U334" s="27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</row>
    <row r="335" spans="1:3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7"/>
      <c r="U335" s="27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</row>
    <row r="336" spans="1:3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7"/>
      <c r="U336" s="27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</row>
    <row r="337" spans="1:3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7"/>
      <c r="U337" s="27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</row>
    <row r="338" spans="1:3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7"/>
      <c r="U338" s="27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</row>
    <row r="339" spans="1:3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7"/>
      <c r="U339" s="27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</row>
    <row r="340" spans="1:3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7"/>
      <c r="U340" s="27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</row>
    <row r="341" spans="1:3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7"/>
      <c r="U341" s="27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</row>
    <row r="342" spans="1:3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7"/>
      <c r="U342" s="27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</row>
    <row r="343" spans="1:3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7"/>
      <c r="U343" s="27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</row>
    <row r="344" spans="1:3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7"/>
      <c r="U344" s="27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</row>
    <row r="345" spans="1:3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7"/>
      <c r="U345" s="27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</row>
    <row r="346" spans="1:3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7"/>
      <c r="U346" s="27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</row>
    <row r="347" spans="1:3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7"/>
      <c r="U347" s="27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</row>
    <row r="348" spans="1:3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7"/>
      <c r="U348" s="27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</row>
    <row r="349" spans="1:3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7"/>
      <c r="U349" s="27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</row>
    <row r="350" spans="1:3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7"/>
      <c r="U350" s="27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</row>
    <row r="351" spans="1:3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7"/>
      <c r="U351" s="27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</row>
    <row r="352" spans="1:3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7"/>
      <c r="U352" s="27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</row>
    <row r="353" spans="1:3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7"/>
      <c r="U353" s="27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</row>
    <row r="354" spans="1:3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7"/>
      <c r="U354" s="27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</row>
    <row r="355" spans="1:3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7"/>
      <c r="U355" s="27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</row>
    <row r="356" spans="1:3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7"/>
      <c r="U356" s="27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</row>
    <row r="357" spans="1:3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7"/>
      <c r="U357" s="27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</row>
    <row r="358" spans="1:3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7"/>
      <c r="U358" s="27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</row>
    <row r="359" spans="1:3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7"/>
      <c r="U359" s="27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</row>
    <row r="360" spans="1:3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7"/>
      <c r="U360" s="27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</row>
    <row r="361" spans="1:3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7"/>
      <c r="U361" s="27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</row>
    <row r="362" spans="1:3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7"/>
      <c r="U362" s="27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</row>
    <row r="363" spans="1:3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7"/>
      <c r="U363" s="27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</row>
    <row r="364" spans="1:3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7"/>
      <c r="U364" s="27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</row>
    <row r="365" spans="1:3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7"/>
      <c r="U365" s="27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</row>
    <row r="366" spans="1:3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7"/>
      <c r="U366" s="27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</row>
    <row r="367" spans="1:3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7"/>
      <c r="U367" s="27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</row>
    <row r="368" spans="1:3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7"/>
      <c r="U368" s="27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</row>
    <row r="369" spans="1:3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7"/>
      <c r="U369" s="27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</row>
    <row r="370" spans="1:3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7"/>
      <c r="U370" s="27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</row>
    <row r="371" spans="1:3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7"/>
      <c r="U371" s="27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</row>
    <row r="372" spans="1:3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7"/>
      <c r="U372" s="27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</row>
    <row r="373" spans="1:3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7"/>
      <c r="U373" s="27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</row>
    <row r="374" spans="1:3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7"/>
      <c r="U374" s="27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</row>
    <row r="375" spans="1:3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7"/>
      <c r="U375" s="27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</row>
    <row r="376" spans="1:3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7"/>
      <c r="U376" s="27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</row>
    <row r="377" spans="1:3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7"/>
      <c r="U377" s="27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</row>
    <row r="378" spans="1:3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7"/>
      <c r="U378" s="27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</row>
    <row r="379" spans="1:3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7"/>
      <c r="U379" s="27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</row>
    <row r="380" spans="1:3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7"/>
      <c r="U380" s="27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</row>
    <row r="381" spans="1:3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7"/>
      <c r="U381" s="27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</row>
    <row r="382" spans="1:3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7"/>
      <c r="U382" s="27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</row>
    <row r="383" spans="1:3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7"/>
      <c r="U383" s="27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</row>
    <row r="384" spans="1:3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7"/>
      <c r="U384" s="27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</row>
    <row r="385" spans="1:3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7"/>
      <c r="U385" s="27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</row>
    <row r="386" spans="1:3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7"/>
      <c r="U386" s="27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</row>
    <row r="387" spans="1:3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7"/>
      <c r="U387" s="27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</row>
    <row r="388" spans="1:3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7"/>
      <c r="U388" s="27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</row>
    <row r="389" spans="1:3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7"/>
      <c r="U389" s="27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</row>
    <row r="390" spans="1:3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7"/>
      <c r="U390" s="27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</row>
    <row r="391" spans="1:3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7"/>
      <c r="U391" s="27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</row>
    <row r="392" spans="1:3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7"/>
      <c r="U392" s="27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</row>
    <row r="393" spans="1:3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7"/>
      <c r="U393" s="27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</row>
    <row r="394" spans="1:3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7"/>
      <c r="U394" s="27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</row>
    <row r="395" spans="1:3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7"/>
      <c r="U395" s="27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</row>
    <row r="396" spans="1:3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7"/>
      <c r="U396" s="27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</row>
    <row r="397" spans="1:3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7"/>
      <c r="U397" s="27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</row>
    <row r="398" spans="1:3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7"/>
      <c r="U398" s="27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</row>
    <row r="399" spans="1:3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7"/>
      <c r="U399" s="27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</row>
    <row r="400" spans="1:3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7"/>
      <c r="U400" s="27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</row>
    <row r="401" spans="1:3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7"/>
      <c r="U401" s="27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</row>
    <row r="402" spans="1:3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7"/>
      <c r="U402" s="27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</row>
    <row r="403" spans="1:3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7"/>
      <c r="U403" s="27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</row>
    <row r="404" spans="1:3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7"/>
      <c r="U404" s="27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</row>
    <row r="405" spans="1:3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7"/>
      <c r="U405" s="27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</row>
    <row r="406" spans="1:3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7"/>
      <c r="U406" s="27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</row>
    <row r="407" spans="1:3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7"/>
      <c r="U407" s="27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</row>
    <row r="408" spans="1:3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7"/>
      <c r="U408" s="27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</row>
    <row r="409" spans="1:3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7"/>
      <c r="U409" s="27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</row>
    <row r="410" spans="1:3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7"/>
      <c r="U410" s="27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</row>
    <row r="411" spans="1:3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7"/>
      <c r="U411" s="27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</row>
    <row r="412" spans="1:3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7"/>
      <c r="U412" s="27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</row>
    <row r="413" spans="1:3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7"/>
      <c r="U413" s="27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</row>
    <row r="414" spans="1:3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7"/>
      <c r="U414" s="27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</row>
    <row r="415" spans="1:3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7"/>
      <c r="U415" s="27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</row>
    <row r="416" spans="1:3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7"/>
      <c r="U416" s="27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</row>
    <row r="417" spans="1:3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7"/>
      <c r="U417" s="27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</row>
    <row r="418" spans="1:3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7"/>
      <c r="U418" s="27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</row>
    <row r="419" spans="1:3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7"/>
      <c r="U419" s="27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</row>
    <row r="420" spans="1:3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7"/>
      <c r="U420" s="27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</row>
    <row r="421" spans="1:3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7"/>
      <c r="U421" s="27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</row>
    <row r="422" spans="1:3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7"/>
      <c r="U422" s="27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</row>
    <row r="423" spans="1:3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7"/>
      <c r="U423" s="27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</row>
    <row r="424" spans="1:3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7"/>
      <c r="U424" s="27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</row>
    <row r="425" spans="1:3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7"/>
      <c r="U425" s="27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</row>
    <row r="426" spans="1:3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7"/>
      <c r="U426" s="27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</row>
    <row r="427" spans="1:3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7"/>
      <c r="U427" s="27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</row>
    <row r="428" spans="1:3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7"/>
      <c r="U428" s="27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</row>
    <row r="429" spans="1:3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7"/>
      <c r="U429" s="27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</row>
    <row r="430" spans="1:3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7"/>
      <c r="U430" s="27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</row>
    <row r="431" spans="1:3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7"/>
      <c r="U431" s="27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</row>
    <row r="432" spans="1:3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7"/>
      <c r="U432" s="27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</row>
    <row r="433" spans="1:3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7"/>
      <c r="U433" s="27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</row>
    <row r="434" spans="1: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7"/>
      <c r="U434" s="27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</row>
    <row r="435" spans="1:3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7"/>
      <c r="U435" s="27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</row>
    <row r="436" spans="1:3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7"/>
      <c r="U436" s="27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</row>
    <row r="437" spans="1:3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7"/>
      <c r="U437" s="27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</row>
    <row r="438" spans="1:3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7"/>
      <c r="U438" s="27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</row>
    <row r="439" spans="1:3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7"/>
      <c r="U439" s="27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</row>
    <row r="440" spans="1:3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7"/>
      <c r="U440" s="27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</row>
    <row r="441" spans="1:3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7"/>
      <c r="U441" s="27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</row>
    <row r="442" spans="1:3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7"/>
      <c r="U442" s="27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</row>
    <row r="443" spans="1:3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7"/>
      <c r="U443" s="27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</row>
    <row r="444" spans="1:3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7"/>
      <c r="U444" s="27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</row>
    <row r="445" spans="1:3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7"/>
      <c r="U445" s="27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</row>
    <row r="446" spans="1:3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7"/>
      <c r="U446" s="27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</row>
    <row r="447" spans="1:3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7"/>
      <c r="U447" s="27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</row>
    <row r="448" spans="1:3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7"/>
      <c r="U448" s="27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</row>
    <row r="449" spans="1:3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7"/>
      <c r="U449" s="27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</row>
    <row r="450" spans="1:3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7"/>
      <c r="U450" s="27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</row>
    <row r="451" spans="1:3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7"/>
      <c r="U451" s="27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</row>
    <row r="452" spans="1:3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7"/>
      <c r="U452" s="27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</row>
    <row r="453" spans="1:3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7"/>
      <c r="U453" s="27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</row>
    <row r="454" spans="1:3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7"/>
      <c r="U454" s="27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</row>
    <row r="455" spans="1:3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7"/>
      <c r="U455" s="27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</row>
    <row r="456" spans="1:3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7"/>
      <c r="U456" s="27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</row>
    <row r="457" spans="1:3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7"/>
      <c r="U457" s="27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</row>
    <row r="458" spans="1:3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7"/>
      <c r="U458" s="27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</row>
    <row r="459" spans="1:3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7"/>
      <c r="U459" s="27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</row>
    <row r="460" spans="1:3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7"/>
      <c r="U460" s="27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</row>
    <row r="461" spans="1:3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7"/>
      <c r="U461" s="27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</row>
    <row r="462" spans="1:3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7"/>
      <c r="U462" s="27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</row>
    <row r="463" spans="1:3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7"/>
      <c r="U463" s="27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</row>
    <row r="464" spans="1:3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7"/>
      <c r="U464" s="27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</row>
    <row r="465" spans="1:3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7"/>
      <c r="U465" s="27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</row>
    <row r="466" spans="1:3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7"/>
      <c r="U466" s="27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</row>
    <row r="467" spans="1:3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7"/>
      <c r="U467" s="27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</row>
    <row r="468" spans="1:3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7"/>
      <c r="U468" s="27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</row>
    <row r="469" spans="1:3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7"/>
      <c r="U469" s="27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</row>
    <row r="470" spans="1:3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7"/>
      <c r="U470" s="27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</row>
    <row r="471" spans="1:3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7"/>
      <c r="U471" s="27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</row>
    <row r="472" spans="1:3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7"/>
      <c r="U472" s="27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</row>
    <row r="473" spans="1:3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7"/>
      <c r="U473" s="27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</row>
    <row r="474" spans="1:3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7"/>
      <c r="U474" s="27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</row>
    <row r="475" spans="1:3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7"/>
      <c r="U475" s="27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</row>
    <row r="476" spans="1:3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7"/>
      <c r="U476" s="27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</row>
    <row r="477" spans="1:3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7"/>
      <c r="U477" s="27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</row>
    <row r="478" spans="1:3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7"/>
      <c r="U478" s="27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</row>
    <row r="479" spans="1:3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7"/>
      <c r="U479" s="27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</row>
    <row r="480" spans="1:3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7"/>
      <c r="U480" s="27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</row>
    <row r="481" spans="1:3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7"/>
      <c r="U481" s="27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</row>
    <row r="482" spans="1:3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7"/>
      <c r="U482" s="27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</row>
    <row r="483" spans="1:3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7"/>
      <c r="U483" s="27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</row>
    <row r="484" spans="1:3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7"/>
      <c r="U484" s="27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</row>
    <row r="485" spans="1:3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7"/>
      <c r="U485" s="27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</row>
    <row r="486" spans="1:3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7"/>
      <c r="U486" s="27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</row>
    <row r="487" spans="1:3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7"/>
      <c r="U487" s="27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</row>
    <row r="488" spans="1:3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7"/>
      <c r="U488" s="27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</row>
    <row r="489" spans="1:3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7"/>
      <c r="U489" s="27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</row>
    <row r="490" spans="1:3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7"/>
      <c r="U490" s="27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</row>
    <row r="491" spans="1:3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7"/>
      <c r="U491" s="27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</row>
    <row r="492" spans="1:3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7"/>
      <c r="U492" s="27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</row>
    <row r="493" spans="1:3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7"/>
      <c r="U493" s="27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</row>
    <row r="494" spans="1:3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7"/>
      <c r="U494" s="27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</row>
    <row r="495" spans="1:3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7"/>
      <c r="U495" s="27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</row>
    <row r="496" spans="1:3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7"/>
      <c r="U496" s="27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</row>
    <row r="497" spans="1:3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27"/>
      <c r="U497" s="27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</row>
    <row r="498" spans="1:3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27"/>
      <c r="U498" s="27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</row>
    <row r="499" spans="1:3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27"/>
      <c r="U499" s="27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</row>
    <row r="500" spans="1:3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27"/>
      <c r="U500" s="27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</row>
    <row r="501" spans="1:3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27"/>
      <c r="U501" s="27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</row>
    <row r="502" spans="1:3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27"/>
      <c r="U502" s="27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</row>
    <row r="503" spans="1:3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27"/>
      <c r="U503" s="27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</row>
    <row r="504" spans="1:3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27"/>
      <c r="U504" s="27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</row>
    <row r="505" spans="1:3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27"/>
      <c r="U505" s="27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</row>
    <row r="506" spans="1:3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27"/>
      <c r="U506" s="27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</row>
    <row r="507" spans="1:3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27"/>
      <c r="U507" s="27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</row>
    <row r="508" spans="1:3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27"/>
      <c r="U508" s="27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</row>
    <row r="509" spans="1:3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27"/>
      <c r="U509" s="27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</row>
    <row r="510" spans="1:3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27"/>
      <c r="U510" s="27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</row>
    <row r="511" spans="1:3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27"/>
      <c r="U511" s="27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</row>
    <row r="512" spans="1:3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27"/>
      <c r="U512" s="27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</row>
    <row r="513" spans="1:3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27"/>
      <c r="U513" s="27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</row>
    <row r="514" spans="1:3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27"/>
      <c r="U514" s="27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</row>
    <row r="515" spans="1:3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27"/>
      <c r="U515" s="27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</row>
    <row r="516" spans="1:3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27"/>
      <c r="U516" s="27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</row>
    <row r="517" spans="1:3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27"/>
      <c r="U517" s="27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</row>
    <row r="518" spans="1:3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27"/>
      <c r="U518" s="27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</row>
    <row r="519" spans="1:3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27"/>
      <c r="U519" s="27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</row>
    <row r="520" spans="1:3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27"/>
      <c r="U520" s="27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</row>
    <row r="521" spans="1:3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27"/>
      <c r="U521" s="27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</row>
    <row r="522" spans="1:3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27"/>
      <c r="U522" s="27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 spans="1:3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27"/>
      <c r="U523" s="27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 spans="1:3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27"/>
      <c r="U524" s="27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 spans="1:3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27"/>
      <c r="U525" s="27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 spans="1:3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27"/>
      <c r="U526" s="27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 spans="1:3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27"/>
      <c r="U527" s="27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 spans="1:3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27"/>
      <c r="U528" s="27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 spans="1:3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27"/>
      <c r="U529" s="27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 spans="1:3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27"/>
      <c r="U530" s="27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 spans="1:3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27"/>
      <c r="U531" s="27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 spans="1:3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27"/>
      <c r="U532" s="27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 spans="1:3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27"/>
      <c r="U533" s="27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 spans="1: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27"/>
      <c r="U534" s="27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 spans="1:3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27"/>
      <c r="U535" s="27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 spans="1:3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27"/>
      <c r="U536" s="27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 spans="1:3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27"/>
      <c r="U537" s="27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 spans="1:3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27"/>
      <c r="U538" s="27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 spans="1:3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27"/>
      <c r="U539" s="27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 spans="1:3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27"/>
      <c r="U540" s="27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 spans="1:3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27"/>
      <c r="U541" s="27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 spans="1:3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27"/>
      <c r="U542" s="27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 spans="1:3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27"/>
      <c r="U543" s="27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 spans="1:3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27"/>
      <c r="U544" s="27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 spans="1:3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27"/>
      <c r="U545" s="27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 spans="1:3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27"/>
      <c r="U546" s="27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 spans="1:3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27"/>
      <c r="U547" s="27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 spans="1:3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27"/>
      <c r="U548" s="27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 spans="1:3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27"/>
      <c r="U549" s="27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 spans="1:3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27"/>
      <c r="U550" s="27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 spans="1:3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27"/>
      <c r="U551" s="27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 spans="1:3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27"/>
      <c r="U552" s="27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 spans="1:3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27"/>
      <c r="U553" s="27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 spans="1:3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27"/>
      <c r="U554" s="27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 spans="1:3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27"/>
      <c r="U555" s="27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 spans="1:3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27"/>
      <c r="U556" s="27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 spans="1:3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27"/>
      <c r="U557" s="27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 spans="1:3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27"/>
      <c r="U558" s="27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 spans="1:3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27"/>
      <c r="U559" s="27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 spans="1:3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27"/>
      <c r="U560" s="27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 spans="1:3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27"/>
      <c r="U561" s="27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 spans="1:3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27"/>
      <c r="U562" s="27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 spans="1:3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27"/>
      <c r="U563" s="27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 spans="1:3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27"/>
      <c r="U564" s="27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 spans="1:3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27"/>
      <c r="U565" s="27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 spans="1:3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27"/>
      <c r="U566" s="27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 spans="1:3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27"/>
      <c r="U567" s="27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 spans="1:3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27"/>
      <c r="U568" s="27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 spans="1:3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27"/>
      <c r="U569" s="27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 spans="1:3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27"/>
      <c r="U570" s="27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 spans="1:3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27"/>
      <c r="U571" s="27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 spans="1:3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27"/>
      <c r="U572" s="27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 spans="1:3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27"/>
      <c r="U573" s="27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 spans="1:3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27"/>
      <c r="U574" s="27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 spans="1:3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27"/>
      <c r="U575" s="27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 spans="1:3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27"/>
      <c r="U576" s="27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1:3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27"/>
      <c r="U577" s="27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 spans="1:3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27"/>
      <c r="U578" s="27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 spans="1:3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27"/>
      <c r="U579" s="27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 spans="1:3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27"/>
      <c r="U580" s="27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 spans="1:3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27"/>
      <c r="U581" s="27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 spans="1:3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27"/>
      <c r="U582" s="27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 spans="1:3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27"/>
      <c r="U583" s="27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 spans="1:3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27"/>
      <c r="U584" s="27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 spans="1:3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27"/>
      <c r="U585" s="27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 spans="1:3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27"/>
      <c r="U586" s="27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 spans="1:3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27"/>
      <c r="U587" s="27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 spans="1:3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27"/>
      <c r="U588" s="27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 spans="1:3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27"/>
      <c r="U589" s="27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 spans="1:3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27"/>
      <c r="U590" s="27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 spans="1:3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27"/>
      <c r="U591" s="27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 spans="1:3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27"/>
      <c r="U592" s="27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 spans="1:3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27"/>
      <c r="U593" s="27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 spans="1:3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27"/>
      <c r="U594" s="27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 spans="1:3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27"/>
      <c r="U595" s="27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 spans="1:3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27"/>
      <c r="U596" s="27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 spans="1:3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27"/>
      <c r="U597" s="27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 spans="1:3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27"/>
      <c r="U598" s="27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 spans="1:3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27"/>
      <c r="U599" s="27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 spans="1:3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27"/>
      <c r="U600" s="27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 spans="1:3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27"/>
      <c r="U601" s="27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 spans="1:3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27"/>
      <c r="U602" s="27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 spans="1:3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27"/>
      <c r="U603" s="27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 spans="1:3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27"/>
      <c r="U604" s="27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 spans="1:3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27"/>
      <c r="U605" s="27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 spans="1:3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27"/>
      <c r="U606" s="27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 spans="1:3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27"/>
      <c r="U607" s="27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 spans="1:3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27"/>
      <c r="U608" s="27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 spans="1:3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27"/>
      <c r="U609" s="27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 spans="1:3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27"/>
      <c r="U610" s="27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 spans="1:3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27"/>
      <c r="U611" s="27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 spans="1:3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27"/>
      <c r="U612" s="27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 spans="1:3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27"/>
      <c r="U613" s="27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 spans="1:3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27"/>
      <c r="U614" s="27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 spans="1:3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27"/>
      <c r="U615" s="27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 spans="1:3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27"/>
      <c r="U616" s="27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 spans="1:3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27"/>
      <c r="U617" s="27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 spans="1:3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27"/>
      <c r="U618" s="27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 spans="1:3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27"/>
      <c r="U619" s="27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 spans="1:3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27"/>
      <c r="U620" s="27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 spans="1:3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27"/>
      <c r="U621" s="27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 spans="1:3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27"/>
      <c r="U622" s="27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 spans="1:3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27"/>
      <c r="U623" s="27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 spans="1:3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27"/>
      <c r="U624" s="27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 spans="1:3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27"/>
      <c r="U625" s="27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 spans="1:3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27"/>
      <c r="U626" s="27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 spans="1:3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27"/>
      <c r="U627" s="27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 spans="1:3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27"/>
      <c r="U628" s="27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 spans="1:3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27"/>
      <c r="U629" s="27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 spans="1:3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27"/>
      <c r="U630" s="27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 spans="1:3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27"/>
      <c r="U631" s="27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 spans="1:3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27"/>
      <c r="U632" s="27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 spans="1:3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27"/>
      <c r="U633" s="27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 spans="1: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27"/>
      <c r="U634" s="27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 spans="1:3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27"/>
      <c r="U635" s="27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 spans="1:3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27"/>
      <c r="U636" s="27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 spans="1:3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27"/>
      <c r="U637" s="27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 spans="1:3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27"/>
      <c r="U638" s="27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 spans="1:3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27"/>
      <c r="U639" s="27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 spans="1:3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27"/>
      <c r="U640" s="27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 spans="1:3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27"/>
      <c r="U641" s="27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 spans="1:3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27"/>
      <c r="U642" s="27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 spans="1:3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27"/>
      <c r="U643" s="27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 spans="1:3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27"/>
      <c r="U644" s="27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 spans="1:3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27"/>
      <c r="U645" s="27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 spans="1:3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27"/>
      <c r="U646" s="27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 spans="1:3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27"/>
      <c r="U647" s="27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 spans="1:3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27"/>
      <c r="U648" s="27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 spans="1:3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27"/>
      <c r="U649" s="27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 spans="1:3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27"/>
      <c r="U650" s="27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 spans="1:3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27"/>
      <c r="U651" s="27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 spans="1:3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27"/>
      <c r="U652" s="27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 spans="1:3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27"/>
      <c r="U653" s="27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 spans="1:3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27"/>
      <c r="U654" s="27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 spans="1:3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27"/>
      <c r="U655" s="27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 spans="1:3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27"/>
      <c r="U656" s="27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 spans="1:3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27"/>
      <c r="U657" s="27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 spans="1:3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27"/>
      <c r="U658" s="27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 spans="1:3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27"/>
      <c r="U659" s="27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 spans="1:3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27"/>
      <c r="U660" s="27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 spans="1:3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27"/>
      <c r="U661" s="27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 spans="1:3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27"/>
      <c r="U662" s="27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 spans="1:3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27"/>
      <c r="U663" s="27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 spans="1:3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27"/>
      <c r="U664" s="27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 spans="1:3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27"/>
      <c r="U665" s="27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 spans="1:3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27"/>
      <c r="U666" s="27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 spans="1:3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27"/>
      <c r="U667" s="27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 spans="1:3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27"/>
      <c r="U668" s="27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 spans="1:3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27"/>
      <c r="U669" s="27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 spans="1:3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27"/>
      <c r="U670" s="27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 spans="1:3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27"/>
      <c r="U671" s="27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 spans="1:3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27"/>
      <c r="U672" s="27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 spans="1:3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27"/>
      <c r="U673" s="27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 spans="1:3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27"/>
      <c r="U674" s="27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 spans="1:3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27"/>
      <c r="U675" s="27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 spans="1:3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27"/>
      <c r="U676" s="27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 spans="1:3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27"/>
      <c r="U677" s="27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 spans="1:3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27"/>
      <c r="U678" s="27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 spans="1:3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27"/>
      <c r="U679" s="27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 spans="1:3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27"/>
      <c r="U680" s="27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 spans="1:3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27"/>
      <c r="U681" s="27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 spans="1:3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27"/>
      <c r="U682" s="27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 spans="1:3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27"/>
      <c r="U683" s="27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 spans="1:3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27"/>
      <c r="U684" s="27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 spans="1:3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27"/>
      <c r="U685" s="27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 spans="1:3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27"/>
      <c r="U686" s="27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 spans="1:3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27"/>
      <c r="U687" s="27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 spans="1:3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27"/>
      <c r="U688" s="27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 spans="1:3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27"/>
      <c r="U689" s="27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 spans="1:3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27"/>
      <c r="U690" s="27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 spans="1:3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27"/>
      <c r="U691" s="27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 spans="1:3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27"/>
      <c r="U692" s="27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 spans="1:3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27"/>
      <c r="U693" s="27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 spans="1:3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27"/>
      <c r="U694" s="27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 spans="1:3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27"/>
      <c r="U695" s="27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 spans="1:3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27"/>
      <c r="U696" s="27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 spans="1:3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27"/>
      <c r="U697" s="27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 spans="1:3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27"/>
      <c r="U698" s="27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 spans="1:3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27"/>
      <c r="U699" s="27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 spans="1:3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27"/>
      <c r="U700" s="27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 spans="1:3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27"/>
      <c r="U701" s="27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 spans="1:3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27"/>
      <c r="U702" s="27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 spans="1:3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27"/>
      <c r="U703" s="27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 spans="1:3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27"/>
      <c r="U704" s="27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 spans="1:3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27"/>
      <c r="U705" s="27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 spans="1:3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27"/>
      <c r="U706" s="27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 spans="1:3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27"/>
      <c r="U707" s="27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 spans="1:3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27"/>
      <c r="U708" s="27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 spans="1:3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27"/>
      <c r="U709" s="27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 spans="1:3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27"/>
      <c r="U710" s="27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 spans="1:3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27"/>
      <c r="U711" s="27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 spans="1:3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27"/>
      <c r="U712" s="27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 spans="1:3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27"/>
      <c r="U713" s="27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 spans="1:3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27"/>
      <c r="U714" s="27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 spans="1:3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27"/>
      <c r="U715" s="27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 spans="1:3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27"/>
      <c r="U716" s="27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 spans="1:3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27"/>
      <c r="U717" s="27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 spans="1:3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27"/>
      <c r="U718" s="27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 spans="1:3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27"/>
      <c r="U719" s="27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 spans="1:3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27"/>
      <c r="U720" s="27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 spans="1:3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27"/>
      <c r="U721" s="27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 spans="1:3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27"/>
      <c r="U722" s="27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 spans="1:3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27"/>
      <c r="U723" s="27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 spans="1:3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27"/>
      <c r="U724" s="27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 spans="1:3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27"/>
      <c r="U725" s="27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 spans="1:3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27"/>
      <c r="U726" s="27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 spans="1:3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27"/>
      <c r="U727" s="27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 spans="1:3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27"/>
      <c r="U728" s="27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 spans="1:3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27"/>
      <c r="U729" s="27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 spans="1:3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27"/>
      <c r="U730" s="27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 spans="1:3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27"/>
      <c r="U731" s="27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 spans="1:3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27"/>
      <c r="U732" s="27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 spans="1:3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27"/>
      <c r="U733" s="27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 spans="1: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27"/>
      <c r="U734" s="27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 spans="1:3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27"/>
      <c r="U735" s="27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 spans="1:3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27"/>
      <c r="U736" s="27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 spans="1:3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27"/>
      <c r="U737" s="27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 spans="1:3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27"/>
      <c r="U738" s="27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 spans="1:3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27"/>
      <c r="U739" s="27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 spans="1:3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27"/>
      <c r="U740" s="27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 spans="1:3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27"/>
      <c r="U741" s="27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 spans="1:3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27"/>
      <c r="U742" s="27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 spans="1:3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27"/>
      <c r="U743" s="27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 spans="1:3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27"/>
      <c r="U744" s="27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 spans="1:3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27"/>
      <c r="U745" s="27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 spans="1:3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27"/>
      <c r="U746" s="27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 spans="1:3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27"/>
      <c r="U747" s="27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 spans="1:3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27"/>
      <c r="U748" s="27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 spans="1:3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27"/>
      <c r="U749" s="27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 spans="1:3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27"/>
      <c r="U750" s="27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 spans="1:3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27"/>
      <c r="U751" s="27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 spans="1:3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27"/>
      <c r="U752" s="27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 spans="1:3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27"/>
      <c r="U753" s="27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 spans="1:3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27"/>
      <c r="U754" s="27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 spans="1:3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27"/>
      <c r="U755" s="27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 spans="1:3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27"/>
      <c r="U756" s="27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 spans="1:3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27"/>
      <c r="U757" s="27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</sheetData>
  <customSheetViews>
    <customSheetView guid="{E50337C4-D68C-419B-9579-F8FC665A0D59}" filter="1" showAutoFilter="1">
      <pageMargins left="0.511811024" right="0.511811024" top="0.78740157499999996" bottom="0.78740157499999996" header="0.31496062000000002" footer="0.31496062000000002"/>
      <autoFilter ref="A1:V6" xr:uid="{78D5D902-71B1-40C8-991D-35F6BDDC51CD}"/>
    </customSheetView>
  </customSheetViews>
  <mergeCells count="3">
    <mergeCell ref="A1:B4"/>
    <mergeCell ref="C1:V4"/>
    <mergeCell ref="A5:V5"/>
  </mergeCells>
  <conditionalFormatting sqref="D7:D53">
    <cfRule type="colorScale" priority="1">
      <colorScale>
        <cfvo type="min"/>
        <cfvo type="max"/>
        <color rgb="FFF3F3F3"/>
        <color rgb="FF57BB8A"/>
      </colorScale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R979"/>
  <sheetViews>
    <sheetView workbookViewId="0">
      <pane ySplit="7" topLeftCell="A8" activePane="bottomLeft" state="frozen"/>
      <selection pane="bottomLeft" activeCell="B9" sqref="B9"/>
    </sheetView>
  </sheetViews>
  <sheetFormatPr defaultColWidth="12.7109375" defaultRowHeight="15" customHeight="1"/>
  <cols>
    <col min="3" max="3" width="14.28515625" customWidth="1"/>
    <col min="7" max="8" width="12.7109375" hidden="1"/>
    <col min="11" max="12" width="13" customWidth="1"/>
    <col min="13" max="13" width="39.28515625" customWidth="1"/>
    <col min="14" max="14" width="16.42578125" customWidth="1"/>
    <col min="15" max="18" width="12.7109375" hidden="1"/>
  </cols>
  <sheetData>
    <row r="1" spans="1:18" ht="12.75">
      <c r="A1" s="212">
        <v>0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5"/>
      <c r="O1" s="70"/>
      <c r="P1" s="70"/>
      <c r="Q1" s="70"/>
      <c r="R1" s="70"/>
    </row>
    <row r="2" spans="1:18" ht="6" customHeight="1">
      <c r="A2" s="197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206"/>
      <c r="O2" s="70"/>
      <c r="P2" s="70"/>
      <c r="Q2" s="70"/>
      <c r="R2" s="70"/>
    </row>
    <row r="3" spans="1:18" ht="12.75">
      <c r="A3" s="197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206"/>
      <c r="O3" s="70"/>
      <c r="P3" s="70"/>
      <c r="Q3" s="70"/>
      <c r="R3" s="70"/>
    </row>
    <row r="4" spans="1:18" ht="1.5" customHeight="1">
      <c r="A4" s="203"/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7"/>
      <c r="O4" s="70"/>
      <c r="P4" s="70"/>
      <c r="Q4" s="70"/>
      <c r="R4" s="70"/>
    </row>
    <row r="5" spans="1:18" ht="12.75">
      <c r="A5" s="213" t="s">
        <v>4</v>
      </c>
      <c r="B5" s="214"/>
      <c r="C5" s="214"/>
      <c r="D5" s="214"/>
      <c r="E5" s="215" t="s">
        <v>220</v>
      </c>
      <c r="F5" s="209"/>
      <c r="G5" s="209"/>
      <c r="H5" s="209"/>
      <c r="I5" s="209"/>
      <c r="J5" s="209"/>
      <c r="K5" s="209"/>
      <c r="L5" s="209"/>
      <c r="M5" s="209"/>
      <c r="N5" s="210"/>
      <c r="O5" s="70"/>
      <c r="P5" s="70"/>
      <c r="Q5" s="70"/>
      <c r="R5" s="70"/>
    </row>
    <row r="6" spans="1:18" ht="12.75">
      <c r="A6" s="216" t="s">
        <v>221</v>
      </c>
      <c r="B6" s="209"/>
      <c r="C6" s="209"/>
      <c r="D6" s="209"/>
      <c r="E6" s="210"/>
      <c r="F6" s="215"/>
      <c r="G6" s="209"/>
      <c r="H6" s="209"/>
      <c r="I6" s="209"/>
      <c r="J6" s="209"/>
      <c r="K6" s="209"/>
      <c r="L6" s="209"/>
      <c r="M6" s="209"/>
      <c r="N6" s="210"/>
      <c r="O6" s="70"/>
      <c r="P6" s="70"/>
      <c r="Q6" s="70"/>
      <c r="R6" s="70"/>
    </row>
    <row r="7" spans="1:18" ht="25.5">
      <c r="A7" s="71" t="s">
        <v>130</v>
      </c>
      <c r="B7" s="72" t="s">
        <v>222</v>
      </c>
      <c r="C7" s="72" t="s">
        <v>223</v>
      </c>
      <c r="D7" s="73" t="s">
        <v>224</v>
      </c>
      <c r="E7" s="73" t="s">
        <v>225</v>
      </c>
      <c r="F7" s="73" t="s">
        <v>226</v>
      </c>
      <c r="G7" s="73" t="s">
        <v>227</v>
      </c>
      <c r="H7" s="73" t="s">
        <v>228</v>
      </c>
      <c r="I7" s="73" t="s">
        <v>229</v>
      </c>
      <c r="J7" s="74" t="s">
        <v>230</v>
      </c>
      <c r="K7" s="75" t="s">
        <v>231</v>
      </c>
      <c r="L7" s="75" t="s">
        <v>232</v>
      </c>
      <c r="M7" s="75" t="s">
        <v>90</v>
      </c>
      <c r="N7" s="76"/>
      <c r="O7" s="77"/>
      <c r="P7" s="77"/>
      <c r="Q7" s="77"/>
      <c r="R7" s="77"/>
    </row>
    <row r="8" spans="1:18">
      <c r="A8" s="78">
        <v>46024</v>
      </c>
      <c r="B8" s="79">
        <v>0.3125</v>
      </c>
      <c r="C8" s="80" t="s">
        <v>233</v>
      </c>
      <c r="D8" s="81">
        <v>34.1</v>
      </c>
      <c r="E8" s="82">
        <v>23.9</v>
      </c>
      <c r="F8" s="81">
        <v>5.8</v>
      </c>
      <c r="G8" s="81"/>
      <c r="H8" s="81"/>
      <c r="I8" s="81">
        <v>0</v>
      </c>
      <c r="J8" s="81">
        <f t="shared" ref="J8:J22" si="0">100-SUM(D8:F8)</f>
        <v>36.200000000000003</v>
      </c>
      <c r="K8" s="80">
        <v>41724.300000000003</v>
      </c>
      <c r="L8" s="80" t="e">
        <f>K8-#REF!</f>
        <v>#REF!</v>
      </c>
      <c r="M8" s="80"/>
      <c r="N8" s="80" t="s">
        <v>234</v>
      </c>
      <c r="O8" s="70"/>
      <c r="P8" s="70"/>
      <c r="Q8" s="70"/>
      <c r="R8" s="70"/>
    </row>
    <row r="9" spans="1:18">
      <c r="A9" s="78">
        <v>46027</v>
      </c>
      <c r="B9" s="79">
        <v>0.3125</v>
      </c>
      <c r="C9" s="80" t="s">
        <v>233</v>
      </c>
      <c r="D9" s="81">
        <v>48</v>
      </c>
      <c r="E9" s="82">
        <v>35</v>
      </c>
      <c r="F9" s="81">
        <v>1.4</v>
      </c>
      <c r="G9" s="81"/>
      <c r="H9" s="81"/>
      <c r="I9" s="81">
        <v>89</v>
      </c>
      <c r="J9" s="81">
        <f t="shared" si="0"/>
        <v>15.599999999999994</v>
      </c>
      <c r="K9" s="80">
        <v>41724.300000000003</v>
      </c>
      <c r="L9" s="80">
        <f t="shared" ref="L9:L83" si="1">K9-K8</f>
        <v>0</v>
      </c>
      <c r="M9" s="80"/>
      <c r="N9" s="80" t="s">
        <v>234</v>
      </c>
      <c r="O9" s="70"/>
      <c r="P9" s="70"/>
      <c r="Q9" s="70"/>
      <c r="R9" s="70"/>
    </row>
    <row r="10" spans="1:18">
      <c r="A10" s="78">
        <v>46028</v>
      </c>
      <c r="B10" s="79">
        <v>0.3125</v>
      </c>
      <c r="C10" s="80" t="s">
        <v>233</v>
      </c>
      <c r="D10" s="81">
        <v>46.5</v>
      </c>
      <c r="E10" s="82">
        <v>38.9</v>
      </c>
      <c r="F10" s="81">
        <v>0.7</v>
      </c>
      <c r="G10" s="81"/>
      <c r="H10" s="81"/>
      <c r="I10" s="81">
        <v>0</v>
      </c>
      <c r="J10" s="81">
        <f t="shared" si="0"/>
        <v>13.899999999999991</v>
      </c>
      <c r="K10" s="80">
        <v>41724.300000000003</v>
      </c>
      <c r="L10" s="80">
        <f t="shared" si="1"/>
        <v>0</v>
      </c>
      <c r="M10" s="80"/>
      <c r="N10" s="80" t="s">
        <v>234</v>
      </c>
      <c r="O10" s="70"/>
      <c r="P10" s="70"/>
      <c r="Q10" s="70"/>
      <c r="R10" s="70"/>
    </row>
    <row r="11" spans="1:18">
      <c r="A11" s="78">
        <v>46029</v>
      </c>
      <c r="B11" s="79">
        <v>0.3125</v>
      </c>
      <c r="C11" s="80" t="s">
        <v>233</v>
      </c>
      <c r="D11" s="81">
        <v>48.8</v>
      </c>
      <c r="E11" s="82">
        <v>47.8</v>
      </c>
      <c r="F11" s="81">
        <v>0.2</v>
      </c>
      <c r="G11" s="81"/>
      <c r="H11" s="81"/>
      <c r="I11" s="81">
        <v>185</v>
      </c>
      <c r="J11" s="81">
        <f t="shared" si="0"/>
        <v>3.2000000000000028</v>
      </c>
      <c r="K11" s="80">
        <v>41724.300000000003</v>
      </c>
      <c r="L11" s="80">
        <f t="shared" si="1"/>
        <v>0</v>
      </c>
      <c r="M11" s="80"/>
      <c r="N11" s="80" t="s">
        <v>234</v>
      </c>
      <c r="O11" s="70"/>
      <c r="P11" s="70"/>
      <c r="Q11" s="70"/>
      <c r="R11" s="70"/>
    </row>
    <row r="12" spans="1:18">
      <c r="A12" s="78">
        <v>46030</v>
      </c>
      <c r="B12" s="79">
        <v>0.31944444444444442</v>
      </c>
      <c r="C12" s="80" t="s">
        <v>233</v>
      </c>
      <c r="D12" s="81">
        <v>50.2</v>
      </c>
      <c r="E12" s="82">
        <v>49.3</v>
      </c>
      <c r="F12" s="81">
        <v>0.1</v>
      </c>
      <c r="G12" s="81"/>
      <c r="H12" s="81"/>
      <c r="I12" s="81">
        <v>1137</v>
      </c>
      <c r="J12" s="81">
        <f t="shared" si="0"/>
        <v>0.40000000000000568</v>
      </c>
      <c r="K12" s="80">
        <v>41724.300000000003</v>
      </c>
      <c r="L12" s="80">
        <f t="shared" si="1"/>
        <v>0</v>
      </c>
      <c r="M12" s="80"/>
      <c r="N12" s="80" t="s">
        <v>234</v>
      </c>
      <c r="O12" s="70"/>
      <c r="P12" s="70"/>
      <c r="Q12" s="70"/>
      <c r="R12" s="70"/>
    </row>
    <row r="13" spans="1:18">
      <c r="A13" s="78">
        <v>46031</v>
      </c>
      <c r="B13" s="79">
        <v>0.31944444444444442</v>
      </c>
      <c r="C13" s="80" t="s">
        <v>233</v>
      </c>
      <c r="D13" s="81">
        <v>50.8</v>
      </c>
      <c r="E13" s="82">
        <v>47.2</v>
      </c>
      <c r="F13" s="81">
        <v>0</v>
      </c>
      <c r="G13" s="81"/>
      <c r="H13" s="81"/>
      <c r="I13" s="81">
        <v>1088</v>
      </c>
      <c r="J13" s="81">
        <f t="shared" si="0"/>
        <v>2</v>
      </c>
      <c r="K13" s="80">
        <v>41741.699999999997</v>
      </c>
      <c r="L13" s="80">
        <f t="shared" si="1"/>
        <v>17.399999999994179</v>
      </c>
      <c r="M13" s="80"/>
      <c r="N13" s="80" t="s">
        <v>234</v>
      </c>
      <c r="O13" s="70"/>
      <c r="P13" s="70"/>
      <c r="Q13" s="70"/>
      <c r="R13" s="70"/>
    </row>
    <row r="14" spans="1:18">
      <c r="A14" s="78">
        <v>46034</v>
      </c>
      <c r="B14" s="79">
        <v>0.3125</v>
      </c>
      <c r="C14" s="80" t="s">
        <v>233</v>
      </c>
      <c r="D14" s="81">
        <v>62.8</v>
      </c>
      <c r="E14" s="82">
        <v>35.4</v>
      </c>
      <c r="F14" s="81">
        <v>0.1</v>
      </c>
      <c r="G14" s="81"/>
      <c r="H14" s="81"/>
      <c r="I14" s="81">
        <v>864</v>
      </c>
      <c r="J14" s="81">
        <f t="shared" si="0"/>
        <v>1.7000000000000171</v>
      </c>
      <c r="K14" s="80">
        <v>41755.599999999999</v>
      </c>
      <c r="L14" s="80">
        <f t="shared" si="1"/>
        <v>13.900000000001455</v>
      </c>
      <c r="M14" s="80"/>
      <c r="N14" s="80" t="s">
        <v>234</v>
      </c>
      <c r="O14" s="70"/>
      <c r="P14" s="70"/>
      <c r="Q14" s="70"/>
      <c r="R14" s="70"/>
    </row>
    <row r="15" spans="1:18">
      <c r="A15" s="80" t="s">
        <v>235</v>
      </c>
      <c r="B15" s="79">
        <v>0.3125</v>
      </c>
      <c r="C15" s="80" t="s">
        <v>233</v>
      </c>
      <c r="D15" s="81">
        <v>62.5</v>
      </c>
      <c r="E15" s="82">
        <v>35.4</v>
      </c>
      <c r="F15" s="81">
        <v>0.1</v>
      </c>
      <c r="G15" s="81"/>
      <c r="H15" s="81"/>
      <c r="I15" s="81">
        <v>911</v>
      </c>
      <c r="J15" s="81">
        <f t="shared" si="0"/>
        <v>2</v>
      </c>
      <c r="K15" s="80">
        <v>41785.599999999999</v>
      </c>
      <c r="L15" s="80">
        <f t="shared" si="1"/>
        <v>30</v>
      </c>
      <c r="M15" s="80"/>
      <c r="N15" s="80" t="s">
        <v>234</v>
      </c>
      <c r="O15" s="70"/>
      <c r="P15" s="70"/>
      <c r="Q15" s="70"/>
      <c r="R15" s="70"/>
    </row>
    <row r="16" spans="1:18">
      <c r="A16" s="78">
        <v>46036</v>
      </c>
      <c r="B16" s="79">
        <v>0.3125</v>
      </c>
      <c r="C16" s="80" t="s">
        <v>233</v>
      </c>
      <c r="D16" s="81">
        <v>53.4</v>
      </c>
      <c r="E16" s="82">
        <v>36.5</v>
      </c>
      <c r="F16" s="81">
        <v>1.3</v>
      </c>
      <c r="G16" s="81"/>
      <c r="H16" s="81"/>
      <c r="I16" s="81">
        <v>121</v>
      </c>
      <c r="J16" s="81">
        <f t="shared" si="0"/>
        <v>8.7999999999999972</v>
      </c>
      <c r="K16" s="80">
        <v>41805.9</v>
      </c>
      <c r="L16" s="80">
        <f t="shared" si="1"/>
        <v>20.30000000000291</v>
      </c>
      <c r="M16" s="80"/>
      <c r="N16" s="80" t="s">
        <v>234</v>
      </c>
      <c r="O16" s="70"/>
      <c r="P16" s="70"/>
      <c r="Q16" s="70"/>
      <c r="R16" s="70"/>
    </row>
    <row r="17" spans="1:18">
      <c r="A17" s="78">
        <v>46037</v>
      </c>
      <c r="B17" s="79">
        <v>0.66666666666666663</v>
      </c>
      <c r="C17" s="80" t="s">
        <v>233</v>
      </c>
      <c r="D17" s="81">
        <v>53.2</v>
      </c>
      <c r="E17" s="82">
        <v>41.6</v>
      </c>
      <c r="F17" s="81">
        <v>0.1</v>
      </c>
      <c r="G17" s="81"/>
      <c r="H17" s="81"/>
      <c r="I17" s="81">
        <v>228</v>
      </c>
      <c r="J17" s="81">
        <f t="shared" si="0"/>
        <v>5.0999999999999943</v>
      </c>
      <c r="K17" s="80">
        <v>41805.9</v>
      </c>
      <c r="L17" s="80">
        <f t="shared" si="1"/>
        <v>0</v>
      </c>
      <c r="M17" s="80"/>
      <c r="N17" s="80" t="s">
        <v>234</v>
      </c>
      <c r="O17" s="70"/>
      <c r="P17" s="70"/>
      <c r="Q17" s="70"/>
      <c r="R17" s="70"/>
    </row>
    <row r="18" spans="1:18">
      <c r="A18" s="78">
        <v>46038</v>
      </c>
      <c r="B18" s="79">
        <v>0.54166666666666663</v>
      </c>
      <c r="C18" s="80" t="s">
        <v>233</v>
      </c>
      <c r="D18" s="81">
        <v>51.7</v>
      </c>
      <c r="E18" s="82">
        <v>40.1</v>
      </c>
      <c r="F18" s="81">
        <v>0</v>
      </c>
      <c r="G18" s="81"/>
      <c r="H18" s="81"/>
      <c r="I18" s="81">
        <v>722</v>
      </c>
      <c r="J18" s="81">
        <f t="shared" si="0"/>
        <v>8.1999999999999886</v>
      </c>
      <c r="K18" s="80">
        <v>41805.9</v>
      </c>
      <c r="L18" s="80">
        <f t="shared" si="1"/>
        <v>0</v>
      </c>
      <c r="M18" s="80"/>
      <c r="N18" s="80" t="s">
        <v>234</v>
      </c>
      <c r="O18" s="70"/>
      <c r="P18" s="70"/>
      <c r="Q18" s="70"/>
      <c r="R18" s="70"/>
    </row>
    <row r="19" spans="1:18">
      <c r="A19" s="78">
        <v>46041</v>
      </c>
      <c r="B19" s="79">
        <v>0.3125</v>
      </c>
      <c r="C19" s="80" t="s">
        <v>233</v>
      </c>
      <c r="D19" s="81">
        <v>63.3</v>
      </c>
      <c r="E19" s="82">
        <v>33.4</v>
      </c>
      <c r="F19" s="81">
        <v>0</v>
      </c>
      <c r="G19" s="81"/>
      <c r="H19" s="81"/>
      <c r="I19" s="81">
        <v>669</v>
      </c>
      <c r="J19" s="81">
        <f t="shared" si="0"/>
        <v>3.3000000000000114</v>
      </c>
      <c r="K19" s="80">
        <v>41805.9</v>
      </c>
      <c r="L19" s="80">
        <f t="shared" si="1"/>
        <v>0</v>
      </c>
      <c r="M19" s="80"/>
      <c r="N19" s="80" t="s">
        <v>234</v>
      </c>
      <c r="O19" s="70"/>
      <c r="P19" s="70"/>
      <c r="Q19" s="70"/>
      <c r="R19" s="70"/>
    </row>
    <row r="20" spans="1:18">
      <c r="A20" s="78">
        <v>46042</v>
      </c>
      <c r="B20" s="79">
        <v>0.3125</v>
      </c>
      <c r="C20" s="80" t="s">
        <v>233</v>
      </c>
      <c r="D20" s="81">
        <v>61.6</v>
      </c>
      <c r="E20" s="82">
        <v>35</v>
      </c>
      <c r="F20" s="81">
        <v>0</v>
      </c>
      <c r="G20" s="81"/>
      <c r="H20" s="81"/>
      <c r="I20" s="81">
        <v>765</v>
      </c>
      <c r="J20" s="81">
        <f t="shared" si="0"/>
        <v>3.4000000000000057</v>
      </c>
      <c r="K20" s="80">
        <v>41828.800000000003</v>
      </c>
      <c r="L20" s="80">
        <f t="shared" si="1"/>
        <v>22.900000000001455</v>
      </c>
      <c r="M20" s="80"/>
      <c r="N20" s="80" t="s">
        <v>234</v>
      </c>
      <c r="O20" s="70"/>
      <c r="P20" s="70"/>
      <c r="Q20" s="70"/>
      <c r="R20" s="70"/>
    </row>
    <row r="21" spans="1:18">
      <c r="A21" s="78">
        <v>46043</v>
      </c>
      <c r="B21" s="79">
        <v>0.3125</v>
      </c>
      <c r="C21" s="80" t="s">
        <v>233</v>
      </c>
      <c r="D21" s="81">
        <v>61</v>
      </c>
      <c r="E21" s="82">
        <v>37.299999999999997</v>
      </c>
      <c r="F21" s="81">
        <v>0.1</v>
      </c>
      <c r="G21" s="81"/>
      <c r="H21" s="81"/>
      <c r="I21" s="81">
        <v>741</v>
      </c>
      <c r="J21" s="81">
        <f t="shared" si="0"/>
        <v>1.6000000000000085</v>
      </c>
      <c r="K21" s="80">
        <v>41850.300000000003</v>
      </c>
      <c r="L21" s="80">
        <f t="shared" si="1"/>
        <v>21.5</v>
      </c>
      <c r="M21" s="80"/>
      <c r="N21" s="80" t="s">
        <v>234</v>
      </c>
      <c r="O21" s="70"/>
      <c r="P21" s="70"/>
      <c r="Q21" s="70"/>
      <c r="R21" s="70"/>
    </row>
    <row r="22" spans="1:18">
      <c r="A22" s="78">
        <v>46044</v>
      </c>
      <c r="B22" s="79">
        <v>0.33333333333333331</v>
      </c>
      <c r="C22" s="80" t="s">
        <v>233</v>
      </c>
      <c r="D22" s="81">
        <v>64.5</v>
      </c>
      <c r="E22" s="82">
        <v>35.4</v>
      </c>
      <c r="F22" s="81">
        <v>0.1</v>
      </c>
      <c r="G22" s="81"/>
      <c r="H22" s="81"/>
      <c r="I22" s="81">
        <v>879</v>
      </c>
      <c r="J22" s="81">
        <f t="shared" si="0"/>
        <v>0</v>
      </c>
      <c r="K22" s="80">
        <v>41861</v>
      </c>
      <c r="L22" s="80">
        <f t="shared" si="1"/>
        <v>10.69999999999709</v>
      </c>
      <c r="M22" s="80"/>
      <c r="N22" s="80" t="s">
        <v>234</v>
      </c>
      <c r="O22" s="70"/>
      <c r="P22" s="70"/>
      <c r="Q22" s="70"/>
      <c r="R22" s="70"/>
    </row>
    <row r="23" spans="1:18">
      <c r="A23" s="78">
        <v>46045</v>
      </c>
      <c r="B23" s="79">
        <v>0.3125</v>
      </c>
      <c r="C23" s="80" t="s">
        <v>233</v>
      </c>
      <c r="D23" s="81">
        <v>59.8</v>
      </c>
      <c r="E23" s="82">
        <v>41</v>
      </c>
      <c r="F23" s="81">
        <v>0.1</v>
      </c>
      <c r="G23" s="81"/>
      <c r="H23" s="81"/>
      <c r="I23" s="81">
        <v>1006</v>
      </c>
      <c r="J23" s="81">
        <v>0</v>
      </c>
      <c r="K23" s="80">
        <v>41871.800000000003</v>
      </c>
      <c r="L23" s="80">
        <f t="shared" si="1"/>
        <v>10.80000000000291</v>
      </c>
      <c r="M23" s="80"/>
      <c r="N23" s="80" t="s">
        <v>234</v>
      </c>
      <c r="O23" s="70"/>
      <c r="P23" s="70"/>
      <c r="Q23" s="70"/>
      <c r="R23" s="70"/>
    </row>
    <row r="24" spans="1:18">
      <c r="A24" s="78">
        <v>46046</v>
      </c>
      <c r="B24" s="79">
        <v>0.33333333333333331</v>
      </c>
      <c r="C24" s="80" t="s">
        <v>233</v>
      </c>
      <c r="D24" s="81">
        <v>56.1</v>
      </c>
      <c r="E24" s="82">
        <v>43.8</v>
      </c>
      <c r="F24" s="81">
        <v>0.1</v>
      </c>
      <c r="G24" s="81"/>
      <c r="H24" s="81"/>
      <c r="I24" s="81">
        <v>1005</v>
      </c>
      <c r="J24" s="81">
        <v>0</v>
      </c>
      <c r="K24" s="80">
        <v>41921.800000000003</v>
      </c>
      <c r="L24" s="80">
        <f t="shared" si="1"/>
        <v>50</v>
      </c>
      <c r="M24" s="80"/>
      <c r="N24" s="80" t="s">
        <v>234</v>
      </c>
      <c r="O24" s="70"/>
      <c r="P24" s="70"/>
      <c r="Q24" s="70"/>
      <c r="R24" s="70"/>
    </row>
    <row r="25" spans="1:18">
      <c r="A25" s="78">
        <v>46048</v>
      </c>
      <c r="B25" s="79">
        <v>0.3125</v>
      </c>
      <c r="C25" s="80" t="s">
        <v>233</v>
      </c>
      <c r="D25" s="81">
        <v>66.8</v>
      </c>
      <c r="E25" s="82">
        <v>28.6</v>
      </c>
      <c r="F25" s="81">
        <v>1.6</v>
      </c>
      <c r="G25" s="81"/>
      <c r="H25" s="81"/>
      <c r="I25" s="81">
        <v>98</v>
      </c>
      <c r="J25" s="81">
        <v>3</v>
      </c>
      <c r="K25" s="80">
        <v>41964</v>
      </c>
      <c r="L25" s="80">
        <f t="shared" si="1"/>
        <v>42.19999999999709</v>
      </c>
      <c r="M25" s="80"/>
      <c r="N25" s="80" t="s">
        <v>234</v>
      </c>
      <c r="O25" s="70"/>
      <c r="P25" s="70"/>
      <c r="Q25" s="70"/>
      <c r="R25" s="70"/>
    </row>
    <row r="26" spans="1:18">
      <c r="A26" s="78">
        <v>46051</v>
      </c>
      <c r="B26" s="79">
        <v>0.3125</v>
      </c>
      <c r="C26" s="80" t="s">
        <v>233</v>
      </c>
      <c r="D26" s="81">
        <v>61.3</v>
      </c>
      <c r="E26" s="82">
        <v>38.6</v>
      </c>
      <c r="F26" s="81">
        <v>0.1</v>
      </c>
      <c r="G26" s="81"/>
      <c r="H26" s="81"/>
      <c r="I26" s="81">
        <v>930</v>
      </c>
      <c r="J26" s="81">
        <v>0</v>
      </c>
      <c r="K26" s="80">
        <v>41974.7</v>
      </c>
      <c r="L26" s="80">
        <f t="shared" si="1"/>
        <v>10.69999999999709</v>
      </c>
      <c r="M26" s="80"/>
      <c r="N26" s="80" t="s">
        <v>234</v>
      </c>
      <c r="O26" s="70"/>
      <c r="P26" s="70"/>
      <c r="Q26" s="70"/>
      <c r="R26" s="70"/>
    </row>
    <row r="27" spans="1:18">
      <c r="A27" s="78">
        <v>46052</v>
      </c>
      <c r="B27" s="79">
        <v>0.3125</v>
      </c>
      <c r="C27" s="80" t="s">
        <v>233</v>
      </c>
      <c r="D27" s="81">
        <v>57</v>
      </c>
      <c r="E27" s="82">
        <v>42.8</v>
      </c>
      <c r="F27" s="81">
        <v>0.2</v>
      </c>
      <c r="G27" s="81"/>
      <c r="H27" s="81"/>
      <c r="I27" s="81">
        <v>998</v>
      </c>
      <c r="J27" s="81">
        <v>0</v>
      </c>
      <c r="K27" s="80">
        <v>41984.800000000003</v>
      </c>
      <c r="L27" s="80">
        <f t="shared" si="1"/>
        <v>10.100000000005821</v>
      </c>
      <c r="M27" s="80"/>
      <c r="N27" s="80" t="s">
        <v>234</v>
      </c>
      <c r="O27" s="70"/>
      <c r="P27" s="70"/>
      <c r="Q27" s="70"/>
      <c r="R27" s="70"/>
    </row>
    <row r="28" spans="1:18">
      <c r="A28" s="78">
        <v>46053</v>
      </c>
      <c r="B28" s="79">
        <v>0.30694444444444446</v>
      </c>
      <c r="C28" s="80" t="s">
        <v>233</v>
      </c>
      <c r="D28" s="81">
        <v>63.3</v>
      </c>
      <c r="E28" s="82">
        <v>36.6</v>
      </c>
      <c r="F28" s="81">
        <v>0.1</v>
      </c>
      <c r="G28" s="81"/>
      <c r="H28" s="81"/>
      <c r="I28" s="81">
        <v>824</v>
      </c>
      <c r="J28" s="81">
        <v>0</v>
      </c>
      <c r="K28" s="80">
        <v>42028.7</v>
      </c>
      <c r="L28" s="80">
        <f t="shared" si="1"/>
        <v>43.899999999994179</v>
      </c>
      <c r="M28" s="80"/>
      <c r="N28" s="80" t="s">
        <v>236</v>
      </c>
      <c r="O28" s="70"/>
      <c r="P28" s="70"/>
      <c r="Q28" s="70"/>
      <c r="R28" s="70"/>
    </row>
    <row r="29" spans="1:18">
      <c r="A29" s="78">
        <v>46055</v>
      </c>
      <c r="B29" s="79">
        <v>0.3125</v>
      </c>
      <c r="C29" s="80" t="s">
        <v>233</v>
      </c>
      <c r="D29" s="81">
        <v>61.2</v>
      </c>
      <c r="E29" s="82">
        <v>23.7</v>
      </c>
      <c r="F29" s="81">
        <v>2.7</v>
      </c>
      <c r="G29" s="81"/>
      <c r="H29" s="81"/>
      <c r="I29" s="81">
        <v>42</v>
      </c>
      <c r="J29" s="81">
        <v>12.4</v>
      </c>
      <c r="K29" s="80">
        <v>42101.4</v>
      </c>
      <c r="L29" s="80">
        <f t="shared" si="1"/>
        <v>72.700000000004366</v>
      </c>
      <c r="M29" s="80"/>
      <c r="N29" s="80" t="s">
        <v>234</v>
      </c>
      <c r="O29" s="70"/>
      <c r="P29" s="70"/>
      <c r="Q29" s="70"/>
      <c r="R29" s="70"/>
    </row>
    <row r="30" spans="1:18">
      <c r="A30" s="78">
        <v>46056</v>
      </c>
      <c r="B30" s="79">
        <v>0.3125</v>
      </c>
      <c r="C30" s="80" t="s">
        <v>233</v>
      </c>
      <c r="D30" s="81">
        <v>61.2</v>
      </c>
      <c r="E30" s="82">
        <v>22.7</v>
      </c>
      <c r="F30" s="81">
        <v>2.7</v>
      </c>
      <c r="G30" s="81"/>
      <c r="H30" s="81"/>
      <c r="I30" s="81">
        <v>21</v>
      </c>
      <c r="J30" s="81">
        <v>13.5</v>
      </c>
      <c r="K30" s="80">
        <v>42101.599999999999</v>
      </c>
      <c r="L30" s="80">
        <f t="shared" si="1"/>
        <v>0.19999999999708962</v>
      </c>
      <c r="M30" s="80"/>
      <c r="N30" s="80" t="s">
        <v>234</v>
      </c>
      <c r="O30" s="70"/>
      <c r="P30" s="70"/>
      <c r="Q30" s="70"/>
      <c r="R30" s="70"/>
    </row>
    <row r="31" spans="1:18" ht="15.75" customHeight="1">
      <c r="A31" s="78">
        <v>46057</v>
      </c>
      <c r="B31" s="79">
        <v>0.3125</v>
      </c>
      <c r="C31" s="80" t="s">
        <v>233</v>
      </c>
      <c r="D31" s="81">
        <v>65.8</v>
      </c>
      <c r="E31" s="82">
        <v>27.2</v>
      </c>
      <c r="F31" s="81">
        <v>0.6</v>
      </c>
      <c r="G31" s="81"/>
      <c r="H31" s="81"/>
      <c r="I31" s="81">
        <v>54</v>
      </c>
      <c r="J31" s="81">
        <v>6.3</v>
      </c>
      <c r="K31" s="80">
        <v>42101.599999999999</v>
      </c>
      <c r="L31" s="80">
        <f t="shared" si="1"/>
        <v>0</v>
      </c>
      <c r="M31" s="80"/>
      <c r="N31" s="80" t="s">
        <v>234</v>
      </c>
      <c r="O31" s="70"/>
      <c r="P31" s="70"/>
      <c r="Q31" s="70"/>
      <c r="R31" s="70"/>
    </row>
    <row r="32" spans="1:18">
      <c r="A32" s="78">
        <v>46058</v>
      </c>
      <c r="B32" s="79">
        <v>0.33333333333333331</v>
      </c>
      <c r="C32" s="80" t="s">
        <v>233</v>
      </c>
      <c r="D32" s="81">
        <v>63.1</v>
      </c>
      <c r="E32" s="82">
        <v>36.6</v>
      </c>
      <c r="F32" s="81">
        <v>0.3</v>
      </c>
      <c r="G32" s="81"/>
      <c r="H32" s="81"/>
      <c r="I32" s="81">
        <v>213</v>
      </c>
      <c r="J32" s="81">
        <v>0</v>
      </c>
      <c r="K32" s="80">
        <v>42101.599999999999</v>
      </c>
      <c r="L32" s="80">
        <f t="shared" si="1"/>
        <v>0</v>
      </c>
      <c r="M32" s="80"/>
      <c r="N32" s="80" t="s">
        <v>234</v>
      </c>
      <c r="O32" s="70"/>
      <c r="P32" s="70"/>
      <c r="Q32" s="70"/>
      <c r="R32" s="70"/>
    </row>
    <row r="33" spans="1:18">
      <c r="A33" s="78">
        <v>46062</v>
      </c>
      <c r="B33" s="79">
        <v>0.3125</v>
      </c>
      <c r="C33" s="80" t="s">
        <v>233</v>
      </c>
      <c r="D33" s="81">
        <v>66.599999999999994</v>
      </c>
      <c r="E33" s="82">
        <v>33.200000000000003</v>
      </c>
      <c r="F33" s="81">
        <v>0.1</v>
      </c>
      <c r="G33" s="81"/>
      <c r="H33" s="81"/>
      <c r="I33" s="81">
        <v>701</v>
      </c>
      <c r="J33" s="81">
        <v>0</v>
      </c>
      <c r="K33" s="80">
        <v>42201.1</v>
      </c>
      <c r="L33" s="80">
        <f t="shared" si="1"/>
        <v>99.5</v>
      </c>
      <c r="M33" s="80"/>
      <c r="N33" s="80" t="s">
        <v>234</v>
      </c>
      <c r="O33" s="70"/>
      <c r="P33" s="70"/>
      <c r="Q33" s="70"/>
      <c r="R33" s="70"/>
    </row>
    <row r="34" spans="1:18">
      <c r="A34" s="78">
        <v>46063</v>
      </c>
      <c r="B34" s="79">
        <v>0.3125</v>
      </c>
      <c r="C34" s="80" t="s">
        <v>233</v>
      </c>
      <c r="D34" s="81">
        <v>66.7</v>
      </c>
      <c r="E34" s="82">
        <v>33.1</v>
      </c>
      <c r="F34" s="81">
        <v>0.2</v>
      </c>
      <c r="G34" s="81"/>
      <c r="H34" s="81"/>
      <c r="I34" s="81">
        <v>764</v>
      </c>
      <c r="J34" s="81">
        <v>0</v>
      </c>
      <c r="K34" s="80">
        <v>42238</v>
      </c>
      <c r="L34" s="80">
        <f t="shared" si="1"/>
        <v>36.900000000001455</v>
      </c>
      <c r="M34" s="80"/>
      <c r="N34" s="80" t="s">
        <v>234</v>
      </c>
      <c r="O34" s="70"/>
      <c r="P34" s="70"/>
      <c r="Q34" s="70"/>
      <c r="R34" s="70"/>
    </row>
    <row r="35" spans="1:18">
      <c r="A35" s="78">
        <v>46064</v>
      </c>
      <c r="B35" s="79">
        <v>0.3125</v>
      </c>
      <c r="C35" s="80" t="s">
        <v>233</v>
      </c>
      <c r="D35" s="81">
        <v>62.6</v>
      </c>
      <c r="E35" s="82">
        <v>37.299999999999997</v>
      </c>
      <c r="F35" s="81">
        <v>0</v>
      </c>
      <c r="G35" s="81"/>
      <c r="H35" s="81"/>
      <c r="I35" s="81">
        <v>778</v>
      </c>
      <c r="J35" s="81">
        <v>0</v>
      </c>
      <c r="K35" s="80">
        <v>42252.2</v>
      </c>
      <c r="L35" s="80">
        <f t="shared" si="1"/>
        <v>14.19999999999709</v>
      </c>
      <c r="M35" s="80"/>
      <c r="N35" s="80" t="s">
        <v>234</v>
      </c>
      <c r="O35" s="70"/>
      <c r="P35" s="70"/>
      <c r="Q35" s="70"/>
      <c r="R35" s="70"/>
    </row>
    <row r="36" spans="1:18">
      <c r="A36" s="78">
        <v>46065</v>
      </c>
      <c r="B36" s="79">
        <v>0.3125</v>
      </c>
      <c r="C36" s="80" t="s">
        <v>233</v>
      </c>
      <c r="D36" s="81">
        <v>56.7</v>
      </c>
      <c r="E36" s="82">
        <v>43.2</v>
      </c>
      <c r="F36" s="81">
        <v>0.1</v>
      </c>
      <c r="G36" s="81"/>
      <c r="H36" s="81"/>
      <c r="I36" s="81">
        <v>960</v>
      </c>
      <c r="J36" s="81">
        <v>0</v>
      </c>
      <c r="K36" s="80">
        <v>42275.5</v>
      </c>
      <c r="L36" s="80">
        <f t="shared" si="1"/>
        <v>23.30000000000291</v>
      </c>
      <c r="M36" s="80"/>
      <c r="N36" s="80" t="s">
        <v>234</v>
      </c>
      <c r="O36" s="70"/>
      <c r="P36" s="70"/>
      <c r="Q36" s="70"/>
      <c r="R36" s="70"/>
    </row>
    <row r="37" spans="1:18">
      <c r="A37" s="78">
        <v>46066</v>
      </c>
      <c r="B37" s="79">
        <v>0.3125</v>
      </c>
      <c r="C37" s="80" t="s">
        <v>233</v>
      </c>
      <c r="D37" s="81">
        <v>54.1</v>
      </c>
      <c r="E37" s="82">
        <v>45.7</v>
      </c>
      <c r="F37" s="81">
        <v>0.1</v>
      </c>
      <c r="G37" s="81"/>
      <c r="H37" s="81"/>
      <c r="I37" s="81">
        <v>1026</v>
      </c>
      <c r="J37" s="81">
        <v>0</v>
      </c>
      <c r="K37" s="80">
        <v>42381.5</v>
      </c>
      <c r="L37" s="80">
        <f t="shared" si="1"/>
        <v>106</v>
      </c>
      <c r="M37" s="80"/>
      <c r="N37" s="80" t="s">
        <v>234</v>
      </c>
      <c r="O37" s="70"/>
      <c r="P37" s="70"/>
      <c r="Q37" s="70"/>
      <c r="R37" s="70"/>
    </row>
    <row r="38" spans="1:18">
      <c r="A38" s="78">
        <v>46067</v>
      </c>
      <c r="B38" s="79">
        <v>0.32083333333333336</v>
      </c>
      <c r="C38" s="80" t="s">
        <v>233</v>
      </c>
      <c r="D38" s="81">
        <v>57.3</v>
      </c>
      <c r="E38" s="82">
        <v>42.6</v>
      </c>
      <c r="F38" s="81">
        <v>0.1</v>
      </c>
      <c r="G38" s="81"/>
      <c r="H38" s="81"/>
      <c r="I38" s="81">
        <v>942</v>
      </c>
      <c r="J38" s="81">
        <v>0</v>
      </c>
      <c r="K38" s="80">
        <v>42495</v>
      </c>
      <c r="L38" s="80">
        <f t="shared" si="1"/>
        <v>113.5</v>
      </c>
      <c r="M38" s="80"/>
      <c r="N38" s="80" t="s">
        <v>236</v>
      </c>
      <c r="O38" s="70"/>
      <c r="P38" s="70"/>
      <c r="Q38" s="70"/>
      <c r="R38" s="70"/>
    </row>
    <row r="39" spans="1:18">
      <c r="A39" s="78">
        <v>46069</v>
      </c>
      <c r="B39" s="79">
        <v>0.33333333333333331</v>
      </c>
      <c r="C39" s="80" t="s">
        <v>233</v>
      </c>
      <c r="D39" s="81">
        <v>67.5</v>
      </c>
      <c r="E39" s="82">
        <v>31.7</v>
      </c>
      <c r="F39" s="81">
        <v>0.7</v>
      </c>
      <c r="G39" s="81"/>
      <c r="H39" s="81"/>
      <c r="I39" s="81">
        <v>79</v>
      </c>
      <c r="J39" s="81">
        <v>0.1</v>
      </c>
      <c r="K39" s="80">
        <v>42677.9</v>
      </c>
      <c r="L39" s="80">
        <f t="shared" si="1"/>
        <v>182.90000000000146</v>
      </c>
      <c r="M39" s="80"/>
      <c r="N39" s="80" t="s">
        <v>234</v>
      </c>
      <c r="O39" s="70"/>
      <c r="P39" s="70"/>
      <c r="Q39" s="70"/>
      <c r="R39" s="70"/>
    </row>
    <row r="40" spans="1:18">
      <c r="A40" s="78">
        <v>46071</v>
      </c>
      <c r="B40" s="79">
        <v>0.3125</v>
      </c>
      <c r="C40" s="80" t="s">
        <v>233</v>
      </c>
      <c r="D40" s="81">
        <v>65.099999999999994</v>
      </c>
      <c r="E40" s="82">
        <v>34.799999999999997</v>
      </c>
      <c r="F40" s="81">
        <v>0.1</v>
      </c>
      <c r="G40" s="81"/>
      <c r="H40" s="81"/>
      <c r="I40" s="81">
        <v>809</v>
      </c>
      <c r="J40" s="81">
        <v>0</v>
      </c>
      <c r="K40" s="80">
        <v>42729.7</v>
      </c>
      <c r="L40" s="80">
        <f t="shared" si="1"/>
        <v>51.799999999995634</v>
      </c>
      <c r="M40" s="80"/>
      <c r="N40" s="80" t="s">
        <v>234</v>
      </c>
      <c r="O40" s="70"/>
      <c r="P40" s="70"/>
      <c r="Q40" s="70"/>
      <c r="R40" s="70"/>
    </row>
    <row r="41" spans="1:18">
      <c r="A41" s="78">
        <v>6704442</v>
      </c>
      <c r="B41" s="79">
        <v>0.3125</v>
      </c>
      <c r="C41" s="80" t="s">
        <v>233</v>
      </c>
      <c r="D41" s="81">
        <v>62</v>
      </c>
      <c r="E41" s="82">
        <v>37.9</v>
      </c>
      <c r="F41" s="81">
        <v>0.1</v>
      </c>
      <c r="G41" s="81"/>
      <c r="H41" s="81"/>
      <c r="I41" s="81">
        <v>890</v>
      </c>
      <c r="J41" s="81">
        <v>0</v>
      </c>
      <c r="K41" s="80">
        <v>42773.599999999999</v>
      </c>
      <c r="L41" s="80">
        <f t="shared" si="1"/>
        <v>43.900000000001455</v>
      </c>
      <c r="M41" s="80"/>
      <c r="N41" s="80" t="s">
        <v>234</v>
      </c>
      <c r="O41" s="70"/>
      <c r="P41" s="70"/>
      <c r="Q41" s="70"/>
      <c r="R41" s="70"/>
    </row>
    <row r="42" spans="1:18">
      <c r="A42" s="78">
        <v>46073</v>
      </c>
      <c r="B42" s="79">
        <v>0.3125</v>
      </c>
      <c r="C42" s="80" t="s">
        <v>233</v>
      </c>
      <c r="D42" s="81">
        <v>58.5</v>
      </c>
      <c r="E42" s="82">
        <v>41.4</v>
      </c>
      <c r="F42" s="81">
        <v>0.2</v>
      </c>
      <c r="G42" s="81"/>
      <c r="H42" s="81"/>
      <c r="I42" s="81">
        <v>987</v>
      </c>
      <c r="J42" s="81">
        <v>0</v>
      </c>
      <c r="K42" s="80">
        <v>42808.3</v>
      </c>
      <c r="L42" s="80">
        <f t="shared" si="1"/>
        <v>34.700000000004366</v>
      </c>
      <c r="M42" s="80"/>
      <c r="N42" s="80" t="s">
        <v>234</v>
      </c>
      <c r="O42" s="70"/>
      <c r="P42" s="70"/>
      <c r="Q42" s="70"/>
      <c r="R42" s="70"/>
    </row>
    <row r="43" spans="1:18">
      <c r="A43" s="78">
        <v>46074</v>
      </c>
      <c r="B43" s="79">
        <v>0.3125</v>
      </c>
      <c r="C43" s="80" t="s">
        <v>233</v>
      </c>
      <c r="D43" s="81">
        <v>56.5</v>
      </c>
      <c r="E43" s="82">
        <v>43.4</v>
      </c>
      <c r="F43" s="81">
        <v>0.1</v>
      </c>
      <c r="G43" s="81"/>
      <c r="H43" s="81"/>
      <c r="I43" s="81">
        <v>1006</v>
      </c>
      <c r="J43" s="81">
        <v>0</v>
      </c>
      <c r="K43" s="80">
        <v>42909.7</v>
      </c>
      <c r="L43" s="80">
        <f t="shared" si="1"/>
        <v>101.39999999999418</v>
      </c>
      <c r="M43" s="80"/>
      <c r="N43" s="80" t="s">
        <v>234</v>
      </c>
      <c r="O43" s="70"/>
      <c r="P43" s="70"/>
      <c r="Q43" s="70"/>
      <c r="R43" s="70"/>
    </row>
    <row r="44" spans="1:18">
      <c r="A44" s="78">
        <v>46076</v>
      </c>
      <c r="B44" s="79">
        <v>0.3263888888888889</v>
      </c>
      <c r="C44" s="80" t="s">
        <v>233</v>
      </c>
      <c r="D44" s="81">
        <v>66.3</v>
      </c>
      <c r="E44" s="82">
        <v>32.700000000000003</v>
      </c>
      <c r="F44" s="81">
        <v>1</v>
      </c>
      <c r="G44" s="81"/>
      <c r="H44" s="81"/>
      <c r="I44" s="81">
        <v>80</v>
      </c>
      <c r="J44" s="81">
        <v>0</v>
      </c>
      <c r="K44" s="80">
        <v>43073.5</v>
      </c>
      <c r="L44" s="80">
        <f t="shared" si="1"/>
        <v>163.80000000000291</v>
      </c>
      <c r="M44" s="80"/>
      <c r="N44" s="80" t="s">
        <v>234</v>
      </c>
      <c r="O44" s="70"/>
      <c r="P44" s="70"/>
      <c r="Q44" s="70"/>
      <c r="R44" s="70"/>
    </row>
    <row r="45" spans="1:18">
      <c r="A45" s="78">
        <v>46077</v>
      </c>
      <c r="B45" s="79">
        <v>0.3125</v>
      </c>
      <c r="C45" s="80" t="s">
        <v>233</v>
      </c>
      <c r="D45" s="81">
        <v>63.6</v>
      </c>
      <c r="E45" s="82">
        <v>36.200000000000003</v>
      </c>
      <c r="F45" s="81">
        <v>0.1</v>
      </c>
      <c r="G45" s="81"/>
      <c r="H45" s="81"/>
      <c r="I45" s="81">
        <v>898</v>
      </c>
      <c r="J45" s="81">
        <v>0</v>
      </c>
      <c r="K45" s="80">
        <v>43090.3</v>
      </c>
      <c r="L45" s="80">
        <f t="shared" si="1"/>
        <v>16.80000000000291</v>
      </c>
      <c r="M45" s="80"/>
      <c r="N45" s="80" t="s">
        <v>234</v>
      </c>
      <c r="O45" s="70"/>
      <c r="P45" s="70"/>
      <c r="Q45" s="70"/>
      <c r="R45" s="70"/>
    </row>
    <row r="46" spans="1:18">
      <c r="A46" s="78">
        <v>46078</v>
      </c>
      <c r="B46" s="79">
        <v>0.3125</v>
      </c>
      <c r="C46" s="80" t="s">
        <v>233</v>
      </c>
      <c r="D46" s="81">
        <v>58.1</v>
      </c>
      <c r="E46" s="82">
        <v>41.7</v>
      </c>
      <c r="F46" s="81">
        <v>0.2</v>
      </c>
      <c r="G46" s="81"/>
      <c r="H46" s="81"/>
      <c r="I46" s="81">
        <v>998</v>
      </c>
      <c r="J46" s="81">
        <v>0</v>
      </c>
      <c r="K46" s="80">
        <v>43120.800000000003</v>
      </c>
      <c r="L46" s="80">
        <f t="shared" si="1"/>
        <v>30.5</v>
      </c>
      <c r="M46" s="80"/>
      <c r="N46" s="80" t="s">
        <v>234</v>
      </c>
      <c r="O46" s="70"/>
      <c r="P46" s="70"/>
      <c r="Q46" s="70"/>
      <c r="R46" s="70"/>
    </row>
    <row r="47" spans="1:18">
      <c r="A47" s="78">
        <v>46079</v>
      </c>
      <c r="B47" s="79">
        <v>0.3125</v>
      </c>
      <c r="C47" s="80" t="s">
        <v>233</v>
      </c>
      <c r="D47" s="81">
        <v>55</v>
      </c>
      <c r="E47" s="82">
        <v>44.9</v>
      </c>
      <c r="F47" s="81">
        <v>0.2</v>
      </c>
      <c r="G47" s="81"/>
      <c r="H47" s="81"/>
      <c r="I47" s="81">
        <v>1074</v>
      </c>
      <c r="J47" s="81">
        <v>0</v>
      </c>
      <c r="K47" s="80">
        <v>43232.800000000003</v>
      </c>
      <c r="L47" s="80">
        <f t="shared" si="1"/>
        <v>112</v>
      </c>
      <c r="M47" s="80"/>
      <c r="N47" s="80" t="s">
        <v>234</v>
      </c>
      <c r="O47" s="70"/>
      <c r="P47" s="70"/>
      <c r="Q47" s="70"/>
      <c r="R47" s="70"/>
    </row>
    <row r="48" spans="1:18">
      <c r="A48" s="78">
        <v>46080</v>
      </c>
      <c r="B48" s="79">
        <v>0.3125</v>
      </c>
      <c r="C48" s="80" t="s">
        <v>233</v>
      </c>
      <c r="D48" s="81">
        <v>55.7</v>
      </c>
      <c r="E48" s="82">
        <v>44.2</v>
      </c>
      <c r="F48" s="81">
        <v>0.1</v>
      </c>
      <c r="G48" s="81"/>
      <c r="H48" s="81"/>
      <c r="I48" s="81">
        <v>1063</v>
      </c>
      <c r="J48" s="81">
        <v>0</v>
      </c>
      <c r="K48" s="80">
        <v>43290</v>
      </c>
      <c r="L48" s="80">
        <f t="shared" si="1"/>
        <v>57.19999999999709</v>
      </c>
      <c r="M48" s="80"/>
      <c r="N48" s="80" t="s">
        <v>234</v>
      </c>
      <c r="O48" s="70"/>
      <c r="P48" s="70"/>
      <c r="Q48" s="70"/>
      <c r="R48" s="70"/>
    </row>
    <row r="49" spans="1:18">
      <c r="A49" s="78">
        <v>46231</v>
      </c>
      <c r="B49" s="79">
        <v>0.32291666666666669</v>
      </c>
      <c r="C49" s="80" t="s">
        <v>233</v>
      </c>
      <c r="D49" s="81">
        <v>56.2</v>
      </c>
      <c r="E49" s="82">
        <v>43.6</v>
      </c>
      <c r="F49" s="81">
        <v>0.1</v>
      </c>
      <c r="G49" s="81"/>
      <c r="H49" s="81"/>
      <c r="I49" s="81">
        <v>1028</v>
      </c>
      <c r="J49" s="81">
        <v>0</v>
      </c>
      <c r="K49" s="80">
        <v>43385.4</v>
      </c>
      <c r="L49" s="80">
        <f t="shared" si="1"/>
        <v>95.400000000001455</v>
      </c>
      <c r="M49" s="80"/>
      <c r="N49" s="80" t="s">
        <v>236</v>
      </c>
      <c r="O49" s="70"/>
      <c r="P49" s="70"/>
      <c r="Q49" s="70"/>
      <c r="R49" s="70"/>
    </row>
    <row r="50" spans="1:18">
      <c r="A50" s="78">
        <v>46205</v>
      </c>
      <c r="B50" s="79">
        <v>0.33055555555555555</v>
      </c>
      <c r="C50" s="80" t="s">
        <v>233</v>
      </c>
      <c r="D50" s="81">
        <v>62</v>
      </c>
      <c r="E50" s="82">
        <v>37.5</v>
      </c>
      <c r="F50" s="81">
        <v>0.5</v>
      </c>
      <c r="G50" s="81"/>
      <c r="H50" s="81"/>
      <c r="I50" s="81">
        <v>903</v>
      </c>
      <c r="J50" s="81">
        <v>0</v>
      </c>
      <c r="K50" s="80">
        <v>43554.400000000001</v>
      </c>
      <c r="L50" s="80">
        <f t="shared" si="1"/>
        <v>169</v>
      </c>
      <c r="M50" s="80" t="s">
        <v>237</v>
      </c>
      <c r="N50" s="80" t="s">
        <v>236</v>
      </c>
      <c r="O50" s="70"/>
      <c r="P50" s="70"/>
      <c r="Q50" s="70"/>
      <c r="R50" s="70"/>
    </row>
    <row r="51" spans="1:18">
      <c r="A51" s="78">
        <v>46084</v>
      </c>
      <c r="B51" s="79">
        <v>0.34375</v>
      </c>
      <c r="C51" s="80" t="s">
        <v>238</v>
      </c>
      <c r="D51" s="81">
        <v>64.099999999999994</v>
      </c>
      <c r="E51" s="82">
        <v>35.799999999999997</v>
      </c>
      <c r="F51" s="81">
        <v>0.1</v>
      </c>
      <c r="G51" s="81"/>
      <c r="H51" s="81"/>
      <c r="I51" s="81">
        <v>886</v>
      </c>
      <c r="J51" s="81">
        <v>0</v>
      </c>
      <c r="K51" s="80">
        <v>43554.5</v>
      </c>
      <c r="L51" s="80">
        <f t="shared" si="1"/>
        <v>9.9999999998544808E-2</v>
      </c>
      <c r="M51" s="80"/>
      <c r="N51" s="80" t="s">
        <v>236</v>
      </c>
      <c r="O51" s="70"/>
      <c r="P51" s="70"/>
      <c r="Q51" s="70"/>
      <c r="R51" s="70"/>
    </row>
    <row r="52" spans="1:18">
      <c r="A52" s="78">
        <v>46085</v>
      </c>
      <c r="B52" s="79">
        <v>0.35208333333333336</v>
      </c>
      <c r="C52" s="80" t="s">
        <v>233</v>
      </c>
      <c r="D52" s="81">
        <v>56.2</v>
      </c>
      <c r="E52" s="82">
        <v>43.7</v>
      </c>
      <c r="F52" s="81">
        <v>0.2</v>
      </c>
      <c r="G52" s="81"/>
      <c r="H52" s="81"/>
      <c r="I52" s="81">
        <v>1152</v>
      </c>
      <c r="J52" s="81">
        <v>0</v>
      </c>
      <c r="K52" s="80">
        <v>43622.7</v>
      </c>
      <c r="L52" s="80">
        <f t="shared" si="1"/>
        <v>68.19999999999709</v>
      </c>
      <c r="M52" s="80"/>
      <c r="N52" s="80" t="s">
        <v>236</v>
      </c>
      <c r="O52" s="70"/>
      <c r="P52" s="70"/>
      <c r="Q52" s="70"/>
      <c r="R52" s="70"/>
    </row>
    <row r="53" spans="1:18">
      <c r="A53" s="78">
        <v>46086</v>
      </c>
      <c r="B53" s="79">
        <v>0.34513888888888888</v>
      </c>
      <c r="C53" s="80" t="s">
        <v>233</v>
      </c>
      <c r="D53" s="81">
        <v>57.2</v>
      </c>
      <c r="E53" s="82">
        <v>42.7</v>
      </c>
      <c r="F53" s="81">
        <v>0.1</v>
      </c>
      <c r="G53" s="81"/>
      <c r="H53" s="81"/>
      <c r="I53" s="81">
        <v>542</v>
      </c>
      <c r="J53" s="81">
        <v>0</v>
      </c>
      <c r="K53" s="80">
        <v>43682.1</v>
      </c>
      <c r="L53" s="80">
        <f t="shared" si="1"/>
        <v>59.400000000001455</v>
      </c>
      <c r="M53" s="80"/>
      <c r="N53" s="80" t="s">
        <v>236</v>
      </c>
      <c r="O53" s="70"/>
      <c r="P53" s="70"/>
      <c r="Q53" s="70"/>
      <c r="R53" s="70"/>
    </row>
    <row r="54" spans="1:18">
      <c r="A54" s="78">
        <v>46087</v>
      </c>
      <c r="B54" s="79">
        <v>0.63541666666666663</v>
      </c>
      <c r="C54" s="80" t="s">
        <v>233</v>
      </c>
      <c r="D54" s="81">
        <v>57.7</v>
      </c>
      <c r="E54" s="82">
        <v>42.1</v>
      </c>
      <c r="F54" s="81">
        <v>0.1</v>
      </c>
      <c r="G54" s="81"/>
      <c r="H54" s="81"/>
      <c r="I54" s="81">
        <v>1039</v>
      </c>
      <c r="J54" s="81">
        <v>0</v>
      </c>
      <c r="K54" s="80">
        <v>43724.5</v>
      </c>
      <c r="L54" s="80">
        <f t="shared" si="1"/>
        <v>42.400000000001455</v>
      </c>
      <c r="M54" s="80"/>
      <c r="N54" s="80" t="s">
        <v>236</v>
      </c>
      <c r="O54" s="70"/>
      <c r="P54" s="70"/>
      <c r="Q54" s="70"/>
      <c r="R54" s="70"/>
    </row>
    <row r="55" spans="1:18">
      <c r="A55" s="83">
        <v>46090</v>
      </c>
      <c r="B55" s="79">
        <v>0.35416666666666669</v>
      </c>
      <c r="C55" s="80" t="s">
        <v>233</v>
      </c>
      <c r="D55" s="81">
        <v>65</v>
      </c>
      <c r="E55" s="82">
        <v>34.9</v>
      </c>
      <c r="F55" s="81">
        <v>0.1</v>
      </c>
      <c r="G55" s="81"/>
      <c r="H55" s="81"/>
      <c r="I55" s="81">
        <v>838</v>
      </c>
      <c r="J55" s="81">
        <v>0</v>
      </c>
      <c r="K55" s="80">
        <v>43865.7</v>
      </c>
      <c r="L55" s="80">
        <f t="shared" si="1"/>
        <v>141.19999999999709</v>
      </c>
      <c r="M55" s="80"/>
      <c r="N55" s="80" t="s">
        <v>234</v>
      </c>
      <c r="O55" s="70"/>
      <c r="P55" s="70"/>
      <c r="Q55" s="70"/>
      <c r="R55" s="70"/>
    </row>
    <row r="56" spans="1:18">
      <c r="A56" s="78">
        <v>46091</v>
      </c>
      <c r="B56" s="79">
        <v>0.33333333333333331</v>
      </c>
      <c r="C56" s="80" t="s">
        <v>233</v>
      </c>
      <c r="D56" s="81">
        <v>62.7</v>
      </c>
      <c r="E56" s="82">
        <v>37.200000000000003</v>
      </c>
      <c r="F56" s="81">
        <v>0.1</v>
      </c>
      <c r="G56" s="81"/>
      <c r="H56" s="81"/>
      <c r="I56" s="81">
        <v>948</v>
      </c>
      <c r="J56" s="81">
        <v>0</v>
      </c>
      <c r="K56" s="80">
        <v>43916.9</v>
      </c>
      <c r="L56" s="80">
        <f t="shared" si="1"/>
        <v>51.200000000004366</v>
      </c>
      <c r="M56" s="80"/>
      <c r="N56" s="80" t="s">
        <v>234</v>
      </c>
      <c r="O56" s="70"/>
      <c r="P56" s="70"/>
      <c r="Q56" s="70"/>
      <c r="R56" s="70"/>
    </row>
    <row r="57" spans="1:18">
      <c r="A57" s="78">
        <v>46092</v>
      </c>
      <c r="B57" s="79">
        <v>0.31944444444444442</v>
      </c>
      <c r="C57" s="80" t="s">
        <v>233</v>
      </c>
      <c r="D57" s="81">
        <v>57.9</v>
      </c>
      <c r="E57" s="82">
        <v>42</v>
      </c>
      <c r="F57" s="81">
        <v>0.1</v>
      </c>
      <c r="G57" s="81"/>
      <c r="H57" s="81"/>
      <c r="I57" s="81">
        <v>1032</v>
      </c>
      <c r="J57" s="81">
        <v>0</v>
      </c>
      <c r="K57" s="80">
        <v>43922.400000000001</v>
      </c>
      <c r="L57" s="80">
        <f t="shared" si="1"/>
        <v>5.5</v>
      </c>
      <c r="M57" s="80"/>
      <c r="N57" s="80" t="s">
        <v>234</v>
      </c>
      <c r="O57" s="70"/>
      <c r="P57" s="70"/>
      <c r="Q57" s="70"/>
      <c r="R57" s="70"/>
    </row>
    <row r="58" spans="1:18">
      <c r="A58" s="78">
        <v>46093</v>
      </c>
      <c r="B58" s="79">
        <v>0.31944444444444442</v>
      </c>
      <c r="C58" s="80" t="s">
        <v>239</v>
      </c>
      <c r="D58" s="81">
        <v>56.1</v>
      </c>
      <c r="E58" s="82">
        <v>43.7</v>
      </c>
      <c r="F58" s="81">
        <v>0.2</v>
      </c>
      <c r="G58" s="81"/>
      <c r="H58" s="81"/>
      <c r="I58" s="81">
        <v>1053</v>
      </c>
      <c r="J58" s="81">
        <v>0</v>
      </c>
      <c r="K58" s="80">
        <v>43939.3</v>
      </c>
      <c r="L58" s="80">
        <f t="shared" si="1"/>
        <v>16.900000000001455</v>
      </c>
      <c r="M58" s="80"/>
      <c r="N58" s="80" t="s">
        <v>234</v>
      </c>
      <c r="O58" s="70"/>
      <c r="P58" s="70"/>
      <c r="Q58" s="70"/>
      <c r="R58" s="70"/>
    </row>
    <row r="59" spans="1:18">
      <c r="A59" s="78">
        <v>46094</v>
      </c>
      <c r="B59" s="79">
        <v>0.3125</v>
      </c>
      <c r="C59" s="80" t="s">
        <v>233</v>
      </c>
      <c r="D59" s="81">
        <v>53.9</v>
      </c>
      <c r="E59" s="82">
        <v>46.9</v>
      </c>
      <c r="F59" s="81">
        <v>0</v>
      </c>
      <c r="G59" s="81"/>
      <c r="H59" s="81"/>
      <c r="I59" s="81">
        <v>1027</v>
      </c>
      <c r="J59" s="81">
        <v>0</v>
      </c>
      <c r="K59" s="80">
        <v>44013.4</v>
      </c>
      <c r="L59" s="80">
        <f t="shared" si="1"/>
        <v>74.099999999998545</v>
      </c>
      <c r="M59" s="80"/>
      <c r="N59" s="80" t="s">
        <v>234</v>
      </c>
      <c r="O59" s="70"/>
      <c r="P59" s="70"/>
      <c r="Q59" s="70"/>
      <c r="R59" s="70"/>
    </row>
    <row r="60" spans="1:18">
      <c r="A60" s="78">
        <v>46095</v>
      </c>
      <c r="B60" s="79">
        <v>0.33333333333333331</v>
      </c>
      <c r="C60" s="80" t="s">
        <v>233</v>
      </c>
      <c r="D60" s="81">
        <v>56.7</v>
      </c>
      <c r="E60" s="82">
        <v>43.2</v>
      </c>
      <c r="F60" s="81">
        <v>0.3</v>
      </c>
      <c r="G60" s="81"/>
      <c r="H60" s="81"/>
      <c r="I60" s="81">
        <v>1039</v>
      </c>
      <c r="J60" s="81">
        <v>0</v>
      </c>
      <c r="K60" s="80">
        <v>44035.199999999997</v>
      </c>
      <c r="L60" s="80">
        <f t="shared" si="1"/>
        <v>21.799999999995634</v>
      </c>
      <c r="M60" s="80"/>
      <c r="N60" s="80" t="s">
        <v>234</v>
      </c>
      <c r="O60" s="70"/>
      <c r="P60" s="70"/>
      <c r="Q60" s="70"/>
      <c r="R60" s="70"/>
    </row>
    <row r="61" spans="1:18">
      <c r="A61" s="78">
        <v>46097</v>
      </c>
      <c r="B61" s="79">
        <v>0.3125</v>
      </c>
      <c r="C61" s="80" t="s">
        <v>233</v>
      </c>
      <c r="D61" s="81">
        <v>63.4</v>
      </c>
      <c r="E61" s="82">
        <v>36.4</v>
      </c>
      <c r="F61" s="81">
        <v>0.2</v>
      </c>
      <c r="G61" s="81"/>
      <c r="H61" s="81"/>
      <c r="I61" s="81">
        <v>938</v>
      </c>
      <c r="J61" s="81">
        <v>0</v>
      </c>
      <c r="K61" s="80">
        <v>44068.5</v>
      </c>
      <c r="L61" s="80">
        <f t="shared" si="1"/>
        <v>33.30000000000291</v>
      </c>
      <c r="M61" s="80"/>
      <c r="N61" s="80" t="s">
        <v>234</v>
      </c>
      <c r="O61" s="70"/>
      <c r="P61" s="70"/>
      <c r="Q61" s="70"/>
      <c r="R61" s="70"/>
    </row>
    <row r="62" spans="1:18">
      <c r="A62" s="78">
        <v>46098</v>
      </c>
      <c r="B62" s="79">
        <v>0.375</v>
      </c>
      <c r="C62" s="80" t="s">
        <v>233</v>
      </c>
      <c r="D62" s="81">
        <v>62.6</v>
      </c>
      <c r="E62" s="82">
        <v>37.299999999999997</v>
      </c>
      <c r="F62" s="81">
        <v>0.1</v>
      </c>
      <c r="G62" s="81"/>
      <c r="H62" s="81"/>
      <c r="I62" s="81">
        <v>1067</v>
      </c>
      <c r="J62" s="81">
        <v>0</v>
      </c>
      <c r="K62" s="80">
        <v>44078.9</v>
      </c>
      <c r="L62" s="80">
        <f t="shared" si="1"/>
        <v>10.400000000001455</v>
      </c>
      <c r="M62" s="80"/>
      <c r="N62" s="80" t="s">
        <v>234</v>
      </c>
      <c r="O62" s="70"/>
      <c r="P62" s="70"/>
      <c r="Q62" s="70"/>
      <c r="R62" s="70"/>
    </row>
    <row r="63" spans="1:18">
      <c r="A63" s="78">
        <v>46099</v>
      </c>
      <c r="B63" s="79">
        <v>0.3125</v>
      </c>
      <c r="C63" s="80" t="s">
        <v>233</v>
      </c>
      <c r="D63" s="81">
        <v>58.2</v>
      </c>
      <c r="E63" s="82">
        <v>41.7</v>
      </c>
      <c r="F63" s="81">
        <v>0.1</v>
      </c>
      <c r="G63" s="81"/>
      <c r="H63" s="81"/>
      <c r="I63" s="81">
        <v>1090</v>
      </c>
      <c r="J63" s="81">
        <v>0</v>
      </c>
      <c r="K63" s="80">
        <v>44091.3</v>
      </c>
      <c r="L63" s="80">
        <f t="shared" si="1"/>
        <v>12.400000000001455</v>
      </c>
      <c r="M63" s="80"/>
      <c r="N63" s="80" t="s">
        <v>234</v>
      </c>
      <c r="O63" s="70"/>
      <c r="P63" s="70"/>
      <c r="Q63" s="70"/>
      <c r="R63" s="70"/>
    </row>
    <row r="64" spans="1:18">
      <c r="A64" s="78">
        <v>46100</v>
      </c>
      <c r="B64" s="79">
        <v>0.3125</v>
      </c>
      <c r="C64" s="80" t="s">
        <v>233</v>
      </c>
      <c r="D64" s="81">
        <v>52.7</v>
      </c>
      <c r="E64" s="82">
        <v>47.2</v>
      </c>
      <c r="F64" s="81">
        <v>0.1</v>
      </c>
      <c r="G64" s="81"/>
      <c r="H64" s="81"/>
      <c r="I64" s="81">
        <v>1104</v>
      </c>
      <c r="J64" s="81">
        <v>0</v>
      </c>
      <c r="K64" s="80">
        <v>44104.800000000003</v>
      </c>
      <c r="L64" s="80">
        <f t="shared" si="1"/>
        <v>13.5</v>
      </c>
      <c r="M64" s="80"/>
      <c r="N64" s="80" t="s">
        <v>234</v>
      </c>
      <c r="O64" s="70"/>
      <c r="P64" s="70"/>
      <c r="Q64" s="70"/>
      <c r="R64" s="70"/>
    </row>
    <row r="65" spans="1:18">
      <c r="A65" s="78">
        <v>46101</v>
      </c>
      <c r="B65" s="79">
        <v>0.58333333333333337</v>
      </c>
      <c r="C65" s="80" t="s">
        <v>233</v>
      </c>
      <c r="D65" s="81">
        <v>54.8</v>
      </c>
      <c r="E65" s="82">
        <v>45.1</v>
      </c>
      <c r="F65" s="81">
        <v>0</v>
      </c>
      <c r="G65" s="81"/>
      <c r="H65" s="81"/>
      <c r="I65" s="81">
        <v>971</v>
      </c>
      <c r="J65" s="81">
        <v>0</v>
      </c>
      <c r="K65" s="80">
        <v>44164.1</v>
      </c>
      <c r="L65" s="80">
        <f t="shared" si="1"/>
        <v>59.299999999995634</v>
      </c>
      <c r="M65" s="80" t="s">
        <v>240</v>
      </c>
      <c r="N65" s="80" t="s">
        <v>234</v>
      </c>
      <c r="O65" s="70"/>
      <c r="P65" s="70"/>
      <c r="Q65" s="70"/>
      <c r="R65" s="70"/>
    </row>
    <row r="66" spans="1:18">
      <c r="A66" s="78">
        <v>46102</v>
      </c>
      <c r="B66" s="79">
        <v>0.33333333333333331</v>
      </c>
      <c r="C66" s="80" t="s">
        <v>233</v>
      </c>
      <c r="D66" s="81">
        <v>53.5</v>
      </c>
      <c r="E66" s="82">
        <v>46.4</v>
      </c>
      <c r="F66" s="81">
        <v>0</v>
      </c>
      <c r="G66" s="81"/>
      <c r="H66" s="81"/>
      <c r="I66" s="81">
        <v>1014</v>
      </c>
      <c r="J66" s="81">
        <v>0</v>
      </c>
      <c r="K66" s="80">
        <v>44270.5</v>
      </c>
      <c r="L66" s="80">
        <f t="shared" si="1"/>
        <v>106.40000000000146</v>
      </c>
      <c r="M66" s="80"/>
      <c r="N66" s="80" t="s">
        <v>234</v>
      </c>
      <c r="O66" s="70"/>
      <c r="P66" s="70"/>
      <c r="Q66" s="70"/>
      <c r="R66" s="70"/>
    </row>
    <row r="67" spans="1:18">
      <c r="A67" s="78">
        <v>46104</v>
      </c>
      <c r="B67" s="79">
        <v>0.3125</v>
      </c>
      <c r="C67" s="80" t="s">
        <v>233</v>
      </c>
      <c r="D67" s="81">
        <v>64.900000000000006</v>
      </c>
      <c r="E67" s="82">
        <v>34.9</v>
      </c>
      <c r="F67" s="81">
        <v>0.1</v>
      </c>
      <c r="G67" s="81"/>
      <c r="H67" s="81"/>
      <c r="I67" s="81">
        <v>829</v>
      </c>
      <c r="J67" s="81">
        <v>0</v>
      </c>
      <c r="K67" s="80">
        <v>44476.3</v>
      </c>
      <c r="L67" s="80">
        <f t="shared" si="1"/>
        <v>205.80000000000291</v>
      </c>
      <c r="M67" s="80"/>
      <c r="N67" s="80" t="s">
        <v>234</v>
      </c>
      <c r="O67" s="70"/>
      <c r="P67" s="70"/>
      <c r="Q67" s="70"/>
      <c r="R67" s="70"/>
    </row>
    <row r="68" spans="1:18">
      <c r="A68" s="78">
        <v>46105</v>
      </c>
      <c r="B68" s="79">
        <v>0.3125</v>
      </c>
      <c r="C68" s="80" t="s">
        <v>233</v>
      </c>
      <c r="D68" s="81">
        <v>65</v>
      </c>
      <c r="E68" s="82">
        <v>34.799999999999997</v>
      </c>
      <c r="F68" s="81">
        <v>0.1</v>
      </c>
      <c r="G68" s="81"/>
      <c r="H68" s="81"/>
      <c r="I68" s="81">
        <v>746</v>
      </c>
      <c r="J68" s="81">
        <v>0</v>
      </c>
      <c r="K68" s="80">
        <v>44581.599999999999</v>
      </c>
      <c r="L68" s="80">
        <f t="shared" si="1"/>
        <v>105.29999999999563</v>
      </c>
      <c r="M68" s="80"/>
      <c r="N68" s="80" t="s">
        <v>234</v>
      </c>
      <c r="O68" s="70"/>
      <c r="P68" s="70"/>
      <c r="Q68" s="70"/>
      <c r="R68" s="70"/>
    </row>
    <row r="69" spans="1:18">
      <c r="A69" s="78">
        <v>46106</v>
      </c>
      <c r="B69" s="79">
        <v>0.31944444444444442</v>
      </c>
      <c r="C69" s="80" t="s">
        <v>233</v>
      </c>
      <c r="D69" s="81">
        <v>61.9</v>
      </c>
      <c r="E69" s="82">
        <v>38.1</v>
      </c>
      <c r="F69" s="81">
        <v>0.2</v>
      </c>
      <c r="G69" s="81"/>
      <c r="H69" s="81"/>
      <c r="I69" s="81">
        <v>783</v>
      </c>
      <c r="J69" s="81">
        <v>0</v>
      </c>
      <c r="K69" s="80">
        <v>44663.5</v>
      </c>
      <c r="L69" s="80">
        <f t="shared" si="1"/>
        <v>81.900000000001455</v>
      </c>
      <c r="M69" s="80"/>
      <c r="N69" s="80" t="s">
        <v>234</v>
      </c>
      <c r="O69" s="70"/>
      <c r="P69" s="70"/>
      <c r="Q69" s="70"/>
      <c r="R69" s="70"/>
    </row>
    <row r="70" spans="1:18">
      <c r="A70" s="78">
        <v>46107</v>
      </c>
      <c r="B70" s="79">
        <v>0.3125</v>
      </c>
      <c r="C70" s="80" t="s">
        <v>233</v>
      </c>
      <c r="D70" s="81">
        <v>41.1</v>
      </c>
      <c r="E70" s="82">
        <v>41.1</v>
      </c>
      <c r="F70" s="81">
        <v>0.1</v>
      </c>
      <c r="G70" s="81"/>
      <c r="H70" s="81"/>
      <c r="I70" s="81">
        <v>780</v>
      </c>
      <c r="J70" s="81">
        <v>0</v>
      </c>
      <c r="K70" s="80">
        <v>44720.5</v>
      </c>
      <c r="L70" s="80">
        <f t="shared" si="1"/>
        <v>57</v>
      </c>
      <c r="M70" s="80" t="s">
        <v>241</v>
      </c>
      <c r="N70" s="80" t="s">
        <v>234</v>
      </c>
      <c r="O70" s="70"/>
      <c r="P70" s="70"/>
      <c r="Q70" s="70"/>
      <c r="R70" s="70"/>
    </row>
    <row r="71" spans="1:18">
      <c r="A71" s="78">
        <v>46108</v>
      </c>
      <c r="B71" s="79">
        <v>0.33333333333333331</v>
      </c>
      <c r="C71" s="80" t="s">
        <v>233</v>
      </c>
      <c r="D71" s="81">
        <v>56.9</v>
      </c>
      <c r="E71" s="82">
        <v>43</v>
      </c>
      <c r="F71" s="81">
        <v>0.2</v>
      </c>
      <c r="G71" s="81"/>
      <c r="H71" s="81"/>
      <c r="I71" s="81">
        <v>767</v>
      </c>
      <c r="J71" s="81">
        <v>0</v>
      </c>
      <c r="K71" s="80">
        <v>44828.7</v>
      </c>
      <c r="L71" s="80">
        <f t="shared" si="1"/>
        <v>108.19999999999709</v>
      </c>
      <c r="M71" s="80"/>
      <c r="N71" s="80" t="s">
        <v>234</v>
      </c>
      <c r="O71" s="70"/>
      <c r="P71" s="70"/>
      <c r="Q71" s="70"/>
      <c r="R71" s="70"/>
    </row>
    <row r="72" spans="1:18">
      <c r="A72" s="78">
        <v>46111</v>
      </c>
      <c r="B72" s="79">
        <v>0.3125</v>
      </c>
      <c r="C72" s="80" t="s">
        <v>233</v>
      </c>
      <c r="D72" s="81">
        <v>65</v>
      </c>
      <c r="E72" s="82">
        <v>35</v>
      </c>
      <c r="F72" s="81">
        <v>0</v>
      </c>
      <c r="G72" s="81"/>
      <c r="H72" s="81"/>
      <c r="I72" s="81">
        <v>709</v>
      </c>
      <c r="J72" s="81">
        <v>0</v>
      </c>
      <c r="K72" s="80">
        <v>45062.5</v>
      </c>
      <c r="L72" s="80">
        <f t="shared" si="1"/>
        <v>233.80000000000291</v>
      </c>
      <c r="M72" s="80"/>
      <c r="N72" s="80" t="s">
        <v>234</v>
      </c>
      <c r="O72" s="70"/>
      <c r="P72" s="70"/>
      <c r="Q72" s="70"/>
      <c r="R72" s="70"/>
    </row>
    <row r="73" spans="1:18">
      <c r="A73" s="78">
        <v>46112</v>
      </c>
      <c r="B73" s="79">
        <v>0.3125</v>
      </c>
      <c r="C73" s="80" t="s">
        <v>233</v>
      </c>
      <c r="D73" s="81">
        <v>64.599999999999994</v>
      </c>
      <c r="E73" s="82">
        <v>35.4</v>
      </c>
      <c r="F73" s="81">
        <v>0.1</v>
      </c>
      <c r="G73" s="81"/>
      <c r="H73" s="81"/>
      <c r="I73" s="81">
        <v>685</v>
      </c>
      <c r="J73" s="81">
        <v>0</v>
      </c>
      <c r="K73" s="80">
        <v>45133.4</v>
      </c>
      <c r="L73" s="80">
        <f t="shared" si="1"/>
        <v>70.900000000001455</v>
      </c>
      <c r="M73" s="80"/>
      <c r="N73" s="80" t="s">
        <v>234</v>
      </c>
      <c r="O73" s="70"/>
      <c r="P73" s="70"/>
      <c r="Q73" s="70"/>
      <c r="R73" s="70"/>
    </row>
    <row r="74" spans="1:18">
      <c r="A74" s="78">
        <v>46113</v>
      </c>
      <c r="B74" s="79">
        <v>0.3125</v>
      </c>
      <c r="C74" s="80" t="s">
        <v>233</v>
      </c>
      <c r="D74" s="81">
        <v>60.9</v>
      </c>
      <c r="E74" s="82">
        <v>39.1</v>
      </c>
      <c r="F74" s="81">
        <v>0</v>
      </c>
      <c r="G74" s="81"/>
      <c r="H74" s="81"/>
      <c r="I74" s="81">
        <v>661</v>
      </c>
      <c r="J74" s="81">
        <v>0</v>
      </c>
      <c r="K74" s="80">
        <v>45247.5</v>
      </c>
      <c r="L74" s="80">
        <f t="shared" si="1"/>
        <v>114.09999999999854</v>
      </c>
      <c r="M74" s="80"/>
      <c r="N74" s="80" t="s">
        <v>234</v>
      </c>
      <c r="O74" s="70"/>
      <c r="P74" s="70"/>
      <c r="Q74" s="70"/>
      <c r="R74" s="70"/>
    </row>
    <row r="75" spans="1:18">
      <c r="A75" s="78">
        <v>46114</v>
      </c>
      <c r="B75" s="79">
        <v>0.3263888888888889</v>
      </c>
      <c r="C75" s="80" t="s">
        <v>233</v>
      </c>
      <c r="D75" s="81">
        <v>56.1</v>
      </c>
      <c r="E75" s="82">
        <v>43.7</v>
      </c>
      <c r="F75" s="81">
        <v>0.1</v>
      </c>
      <c r="G75" s="81"/>
      <c r="H75" s="81"/>
      <c r="I75" s="81">
        <v>663</v>
      </c>
      <c r="J75" s="81">
        <v>0</v>
      </c>
      <c r="K75" s="80">
        <v>45305.599999999999</v>
      </c>
      <c r="L75" s="80">
        <f t="shared" si="1"/>
        <v>58.099999999998545</v>
      </c>
      <c r="M75" s="80"/>
      <c r="N75" s="80" t="s">
        <v>234</v>
      </c>
      <c r="O75" s="70"/>
      <c r="P75" s="70"/>
      <c r="Q75" s="70"/>
      <c r="R75" s="70"/>
    </row>
    <row r="76" spans="1:18">
      <c r="A76" s="78">
        <v>46118</v>
      </c>
      <c r="B76" s="79">
        <v>0.3125</v>
      </c>
      <c r="C76" s="80" t="s">
        <v>233</v>
      </c>
      <c r="D76" s="81">
        <v>70.5</v>
      </c>
      <c r="E76" s="82">
        <v>29.4</v>
      </c>
      <c r="F76" s="81">
        <v>0.1</v>
      </c>
      <c r="G76" s="81"/>
      <c r="H76" s="81"/>
      <c r="I76" s="81">
        <v>382</v>
      </c>
      <c r="J76" s="81">
        <v>0</v>
      </c>
      <c r="K76" s="80">
        <v>45859.1</v>
      </c>
      <c r="L76" s="80">
        <f t="shared" si="1"/>
        <v>553.5</v>
      </c>
      <c r="M76" s="80"/>
      <c r="N76" s="80" t="s">
        <v>234</v>
      </c>
      <c r="O76" s="70"/>
      <c r="P76" s="70"/>
      <c r="Q76" s="70"/>
      <c r="R76" s="70"/>
    </row>
    <row r="77" spans="1:18">
      <c r="A77" s="78">
        <v>46119</v>
      </c>
      <c r="B77" s="79">
        <v>0.54166666666666663</v>
      </c>
      <c r="C77" s="80" t="s">
        <v>233</v>
      </c>
      <c r="D77" s="81">
        <v>68.400000000000006</v>
      </c>
      <c r="E77" s="82">
        <v>31.4</v>
      </c>
      <c r="F77" s="81">
        <v>0.2</v>
      </c>
      <c r="G77" s="81"/>
      <c r="H77" s="81"/>
      <c r="I77" s="81">
        <v>71</v>
      </c>
      <c r="J77" s="81">
        <v>0</v>
      </c>
      <c r="K77" s="80">
        <v>46029.599999999999</v>
      </c>
      <c r="L77" s="80">
        <f t="shared" si="1"/>
        <v>170.5</v>
      </c>
      <c r="M77" s="80"/>
      <c r="N77" s="80" t="s">
        <v>234</v>
      </c>
      <c r="O77" s="70"/>
      <c r="P77" s="70"/>
      <c r="Q77" s="70"/>
      <c r="R77" s="70"/>
    </row>
    <row r="78" spans="1:18">
      <c r="A78" s="78">
        <v>46120</v>
      </c>
      <c r="B78" s="79">
        <v>0.3125</v>
      </c>
      <c r="C78" s="80" t="s">
        <v>233</v>
      </c>
      <c r="D78" s="81">
        <v>65.400000000000006</v>
      </c>
      <c r="E78" s="82">
        <v>34.5</v>
      </c>
      <c r="F78" s="81">
        <v>0.4</v>
      </c>
      <c r="G78" s="81"/>
      <c r="H78" s="81"/>
      <c r="I78" s="81">
        <v>297</v>
      </c>
      <c r="J78" s="81">
        <v>0</v>
      </c>
      <c r="K78" s="80">
        <v>46092</v>
      </c>
      <c r="L78" s="80">
        <f t="shared" si="1"/>
        <v>62.400000000001455</v>
      </c>
      <c r="M78" s="80"/>
      <c r="N78" s="80" t="s">
        <v>234</v>
      </c>
      <c r="O78" s="70"/>
      <c r="P78" s="70"/>
      <c r="Q78" s="70"/>
      <c r="R78" s="70"/>
    </row>
    <row r="79" spans="1:18">
      <c r="A79" s="78">
        <v>46122</v>
      </c>
      <c r="B79" s="79">
        <v>0.33333333333333331</v>
      </c>
      <c r="C79" s="80" t="s">
        <v>233</v>
      </c>
      <c r="D79" s="81">
        <v>57.4</v>
      </c>
      <c r="E79" s="82">
        <v>42.5</v>
      </c>
      <c r="F79" s="81">
        <v>0.2</v>
      </c>
      <c r="G79" s="81"/>
      <c r="H79" s="81"/>
      <c r="I79" s="81">
        <v>451</v>
      </c>
      <c r="J79" s="81">
        <v>0</v>
      </c>
      <c r="K79" s="80">
        <v>46400.4</v>
      </c>
      <c r="L79" s="80">
        <f t="shared" si="1"/>
        <v>308.40000000000146</v>
      </c>
      <c r="M79" s="80"/>
      <c r="N79" s="80" t="s">
        <v>234</v>
      </c>
      <c r="O79" s="70"/>
      <c r="P79" s="70"/>
      <c r="Q79" s="70"/>
      <c r="R79" s="70"/>
    </row>
    <row r="80" spans="1:18">
      <c r="A80" s="78">
        <v>46126</v>
      </c>
      <c r="B80" s="79">
        <v>0.3125</v>
      </c>
      <c r="C80" s="80" t="s">
        <v>233</v>
      </c>
      <c r="D80" s="81">
        <v>62.9</v>
      </c>
      <c r="E80" s="82">
        <v>37</v>
      </c>
      <c r="F80" s="81">
        <v>0.1</v>
      </c>
      <c r="G80" s="81"/>
      <c r="H80" s="81"/>
      <c r="I80" s="81">
        <v>385</v>
      </c>
      <c r="J80" s="81">
        <v>0</v>
      </c>
      <c r="K80" s="80">
        <v>46892.7</v>
      </c>
      <c r="L80" s="80">
        <f t="shared" si="1"/>
        <v>492.29999999999563</v>
      </c>
      <c r="M80" s="80"/>
      <c r="N80" s="80" t="s">
        <v>234</v>
      </c>
      <c r="O80" s="70"/>
      <c r="P80" s="70"/>
      <c r="Q80" s="70"/>
      <c r="R80" s="70"/>
    </row>
    <row r="81" spans="1:18">
      <c r="A81" s="78">
        <v>46127</v>
      </c>
      <c r="B81" s="79">
        <v>0.58333333333333337</v>
      </c>
      <c r="C81" s="80" t="s">
        <v>233</v>
      </c>
      <c r="D81" s="81">
        <v>59.9</v>
      </c>
      <c r="E81" s="82">
        <v>39.799999999999997</v>
      </c>
      <c r="F81" s="81">
        <v>0.2</v>
      </c>
      <c r="G81" s="81"/>
      <c r="H81" s="81"/>
      <c r="I81" s="81">
        <v>342</v>
      </c>
      <c r="J81" s="81">
        <v>0</v>
      </c>
      <c r="K81" s="80">
        <v>47056.2</v>
      </c>
      <c r="L81" s="80">
        <f t="shared" si="1"/>
        <v>163.5</v>
      </c>
      <c r="M81" s="80"/>
      <c r="N81" s="80" t="s">
        <v>234</v>
      </c>
      <c r="O81" s="70"/>
      <c r="P81" s="70"/>
      <c r="Q81" s="70"/>
      <c r="R81" s="70"/>
    </row>
    <row r="82" spans="1:18">
      <c r="A82" s="78">
        <v>46129</v>
      </c>
      <c r="B82" s="79">
        <v>0.58333333333333337</v>
      </c>
      <c r="C82" s="80" t="s">
        <v>233</v>
      </c>
      <c r="D82" s="81">
        <v>56.5</v>
      </c>
      <c r="E82" s="82">
        <v>43.1</v>
      </c>
      <c r="F82" s="81">
        <v>0.4</v>
      </c>
      <c r="G82" s="81"/>
      <c r="H82" s="81"/>
      <c r="I82" s="81">
        <v>16</v>
      </c>
      <c r="J82" s="81">
        <v>0</v>
      </c>
      <c r="K82" s="80">
        <v>47212.2</v>
      </c>
      <c r="L82" s="80">
        <f t="shared" si="1"/>
        <v>156</v>
      </c>
      <c r="M82" s="80"/>
      <c r="N82" s="80" t="s">
        <v>234</v>
      </c>
      <c r="O82" s="70"/>
      <c r="P82" s="70"/>
      <c r="Q82" s="70"/>
      <c r="R82" s="70"/>
    </row>
    <row r="83" spans="1:18">
      <c r="A83" s="78">
        <v>46132</v>
      </c>
      <c r="B83" s="79">
        <v>0.33333333333333331</v>
      </c>
      <c r="C83" s="80" t="s">
        <v>233</v>
      </c>
      <c r="D83" s="81">
        <v>62.2</v>
      </c>
      <c r="E83" s="82">
        <v>27.6</v>
      </c>
      <c r="F83" s="81">
        <v>1.4</v>
      </c>
      <c r="G83" s="81"/>
      <c r="H83" s="81"/>
      <c r="I83" s="81">
        <v>16</v>
      </c>
      <c r="J83" s="81">
        <v>8.9</v>
      </c>
      <c r="K83" s="80">
        <v>47623.4</v>
      </c>
      <c r="L83" s="80">
        <f t="shared" si="1"/>
        <v>411.20000000000437</v>
      </c>
      <c r="M83" s="80" t="s">
        <v>242</v>
      </c>
      <c r="N83" s="80" t="s">
        <v>234</v>
      </c>
      <c r="O83" s="70"/>
      <c r="P83" s="70"/>
      <c r="Q83" s="70"/>
      <c r="R83" s="70"/>
    </row>
    <row r="84" spans="1:18">
      <c r="A84" s="78">
        <v>46134</v>
      </c>
      <c r="B84" s="79">
        <v>0.64375000000000004</v>
      </c>
      <c r="C84" s="80" t="s">
        <v>233</v>
      </c>
      <c r="D84" s="81">
        <v>68.099999999999994</v>
      </c>
      <c r="E84" s="82">
        <v>30.2</v>
      </c>
      <c r="F84" s="81">
        <v>0.2</v>
      </c>
      <c r="G84" s="81"/>
      <c r="H84" s="81"/>
      <c r="I84" s="81">
        <v>367</v>
      </c>
      <c r="J84" s="81">
        <v>1.5</v>
      </c>
      <c r="K84" s="80"/>
      <c r="L84" s="80"/>
      <c r="M84" s="80"/>
      <c r="N84" s="80" t="s">
        <v>243</v>
      </c>
      <c r="O84" s="70"/>
      <c r="P84" s="70"/>
      <c r="Q84" s="70"/>
      <c r="R84" s="70"/>
    </row>
    <row r="85" spans="1:18">
      <c r="A85" s="78">
        <v>46135</v>
      </c>
      <c r="B85" s="79">
        <v>0.55763888888888891</v>
      </c>
      <c r="C85" s="80" t="s">
        <v>233</v>
      </c>
      <c r="D85" s="81">
        <v>62.1</v>
      </c>
      <c r="E85" s="82">
        <v>35.9</v>
      </c>
      <c r="F85" s="81">
        <v>0.2</v>
      </c>
      <c r="G85" s="81"/>
      <c r="H85" s="81"/>
      <c r="I85" s="81">
        <v>603</v>
      </c>
      <c r="J85" s="81">
        <v>1.9</v>
      </c>
      <c r="K85" s="80"/>
      <c r="L85" s="80"/>
      <c r="M85" s="80" t="s">
        <v>244</v>
      </c>
      <c r="N85" s="80" t="s">
        <v>243</v>
      </c>
      <c r="O85" s="70"/>
      <c r="P85" s="70"/>
      <c r="Q85" s="70"/>
      <c r="R85" s="70"/>
    </row>
    <row r="86" spans="1:18">
      <c r="A86" s="78">
        <v>46136</v>
      </c>
      <c r="B86" s="79">
        <v>0.34861111111111109</v>
      </c>
      <c r="C86" s="80" t="s">
        <v>233</v>
      </c>
      <c r="D86" s="81">
        <v>57.7</v>
      </c>
      <c r="E86" s="82">
        <v>40.1</v>
      </c>
      <c r="F86" s="81">
        <v>0.2</v>
      </c>
      <c r="G86" s="81"/>
      <c r="H86" s="81"/>
      <c r="I86" s="81">
        <v>555</v>
      </c>
      <c r="J86" s="81">
        <v>2</v>
      </c>
      <c r="K86" s="80"/>
      <c r="L86" s="80"/>
      <c r="M86" s="80"/>
      <c r="N86" s="80" t="s">
        <v>243</v>
      </c>
      <c r="O86" s="70"/>
      <c r="P86" s="70"/>
      <c r="Q86" s="70"/>
      <c r="R86" s="70"/>
    </row>
    <row r="87" spans="1:18">
      <c r="A87" s="84">
        <v>46230</v>
      </c>
      <c r="B87" s="79">
        <v>0.58333333333333337</v>
      </c>
      <c r="C87" s="80" t="s">
        <v>233</v>
      </c>
      <c r="D87" s="81">
        <v>66.400000000000006</v>
      </c>
      <c r="E87" s="82">
        <v>31.8</v>
      </c>
      <c r="F87" s="81">
        <v>0.3</v>
      </c>
      <c r="G87" s="81"/>
      <c r="H87" s="81"/>
      <c r="I87" s="81">
        <v>380</v>
      </c>
      <c r="J87" s="81">
        <v>0</v>
      </c>
      <c r="K87" s="80">
        <v>48173.8</v>
      </c>
      <c r="L87" s="80"/>
      <c r="M87" s="80"/>
      <c r="N87" s="80" t="s">
        <v>234</v>
      </c>
      <c r="O87" s="70"/>
      <c r="P87" s="70"/>
      <c r="Q87" s="70"/>
      <c r="R87" s="70"/>
    </row>
    <row r="88" spans="1:18">
      <c r="A88" s="84">
        <v>46140</v>
      </c>
      <c r="B88" s="79">
        <v>0.3888888888888889</v>
      </c>
      <c r="C88" s="80" t="s">
        <v>233</v>
      </c>
      <c r="D88" s="81">
        <v>62.4</v>
      </c>
      <c r="E88" s="82">
        <v>37.6</v>
      </c>
      <c r="F88" s="81">
        <v>0</v>
      </c>
      <c r="G88" s="81"/>
      <c r="H88" s="81"/>
      <c r="I88" s="81">
        <v>343</v>
      </c>
      <c r="J88" s="81">
        <v>0</v>
      </c>
      <c r="K88" s="80">
        <v>48255.9</v>
      </c>
      <c r="L88" s="80">
        <f t="shared" ref="L88:L169" si="2">K88-K87</f>
        <v>82.099999999998545</v>
      </c>
      <c r="M88" s="80"/>
      <c r="N88" s="80" t="s">
        <v>234</v>
      </c>
      <c r="O88" s="70"/>
      <c r="P88" s="70"/>
      <c r="Q88" s="70"/>
      <c r="R88" s="70"/>
    </row>
    <row r="89" spans="1:18">
      <c r="A89" s="84">
        <v>46141</v>
      </c>
      <c r="B89" s="79">
        <v>0.33333333333333331</v>
      </c>
      <c r="C89" s="80" t="s">
        <v>233</v>
      </c>
      <c r="D89" s="81">
        <v>57.7</v>
      </c>
      <c r="E89" s="82">
        <v>42.2</v>
      </c>
      <c r="F89" s="81">
        <v>0.2</v>
      </c>
      <c r="G89" s="81"/>
      <c r="H89" s="81"/>
      <c r="I89" s="81">
        <v>399</v>
      </c>
      <c r="J89" s="81">
        <v>0</v>
      </c>
      <c r="K89" s="80">
        <v>48313.1</v>
      </c>
      <c r="L89" s="80">
        <f t="shared" si="2"/>
        <v>57.19999999999709</v>
      </c>
      <c r="M89" s="80"/>
      <c r="N89" s="80" t="s">
        <v>234</v>
      </c>
      <c r="O89" s="70"/>
      <c r="P89" s="70"/>
      <c r="Q89" s="70"/>
      <c r="R89" s="70"/>
    </row>
    <row r="90" spans="1:18">
      <c r="A90" s="84">
        <v>46142</v>
      </c>
      <c r="B90" s="79">
        <v>0.33333333333333331</v>
      </c>
      <c r="C90" s="80" t="s">
        <v>233</v>
      </c>
      <c r="D90" s="81">
        <v>54.7</v>
      </c>
      <c r="E90" s="82">
        <v>45.1</v>
      </c>
      <c r="F90" s="81">
        <v>0.2</v>
      </c>
      <c r="G90" s="81"/>
      <c r="H90" s="81"/>
      <c r="I90" s="81">
        <v>484</v>
      </c>
      <c r="J90" s="81">
        <v>0</v>
      </c>
      <c r="K90" s="80">
        <v>48475.199999999997</v>
      </c>
      <c r="L90" s="80">
        <f t="shared" si="2"/>
        <v>162.09999999999854</v>
      </c>
      <c r="M90" s="80"/>
      <c r="N90" s="80" t="s">
        <v>234</v>
      </c>
      <c r="O90" s="70"/>
      <c r="P90" s="70"/>
      <c r="Q90" s="70"/>
      <c r="R90" s="70"/>
    </row>
    <row r="91" spans="1:18">
      <c r="A91" s="84">
        <v>46146</v>
      </c>
      <c r="B91" s="79">
        <v>0.33333333333333331</v>
      </c>
      <c r="C91" s="80" t="s">
        <v>233</v>
      </c>
      <c r="D91" s="81">
        <v>66.5</v>
      </c>
      <c r="E91" s="82">
        <v>33.299999999999997</v>
      </c>
      <c r="F91" s="81">
        <v>0.2</v>
      </c>
      <c r="G91" s="81"/>
      <c r="H91" s="81"/>
      <c r="I91" s="81">
        <v>332</v>
      </c>
      <c r="J91" s="81">
        <v>0</v>
      </c>
      <c r="K91" s="80">
        <v>48925.5</v>
      </c>
      <c r="L91" s="80">
        <f t="shared" si="2"/>
        <v>450.30000000000291</v>
      </c>
      <c r="M91" s="80"/>
      <c r="N91" s="80" t="s">
        <v>234</v>
      </c>
      <c r="O91" s="70"/>
      <c r="P91" s="70"/>
      <c r="Q91" s="70"/>
      <c r="R91" s="70"/>
    </row>
    <row r="92" spans="1:18">
      <c r="A92" s="84">
        <v>46147</v>
      </c>
      <c r="B92" s="79">
        <v>0.33333333333333331</v>
      </c>
      <c r="C92" s="80" t="s">
        <v>233</v>
      </c>
      <c r="D92" s="81">
        <v>64.400000000000006</v>
      </c>
      <c r="E92" s="82">
        <v>35.5</v>
      </c>
      <c r="F92" s="81">
        <v>0.2</v>
      </c>
      <c r="G92" s="81"/>
      <c r="H92" s="81"/>
      <c r="I92" s="81">
        <v>405</v>
      </c>
      <c r="J92" s="81">
        <v>0</v>
      </c>
      <c r="K92" s="80">
        <v>49040.9</v>
      </c>
      <c r="L92" s="80">
        <f t="shared" si="2"/>
        <v>115.40000000000146</v>
      </c>
      <c r="M92" s="80"/>
      <c r="N92" s="80" t="s">
        <v>234</v>
      </c>
      <c r="O92" s="70"/>
      <c r="P92" s="70"/>
      <c r="Q92" s="70"/>
      <c r="R92" s="70"/>
    </row>
    <row r="93" spans="1:18">
      <c r="A93" s="84">
        <v>46148</v>
      </c>
      <c r="B93" s="79">
        <v>0.3125</v>
      </c>
      <c r="C93" s="80" t="s">
        <v>233</v>
      </c>
      <c r="D93" s="81">
        <v>58.3</v>
      </c>
      <c r="E93" s="82">
        <v>41.7</v>
      </c>
      <c r="F93" s="81">
        <v>0.3</v>
      </c>
      <c r="G93" s="81"/>
      <c r="H93" s="81"/>
      <c r="I93" s="81">
        <v>473</v>
      </c>
      <c r="J93" s="81">
        <v>0</v>
      </c>
      <c r="K93" s="80">
        <v>49124.800000000003</v>
      </c>
      <c r="L93" s="80">
        <f t="shared" si="2"/>
        <v>83.900000000001455</v>
      </c>
      <c r="M93" s="80"/>
      <c r="N93" s="80" t="s">
        <v>234</v>
      </c>
      <c r="O93" s="70"/>
      <c r="P93" s="70"/>
      <c r="Q93" s="70"/>
      <c r="R93" s="70"/>
    </row>
    <row r="94" spans="1:18">
      <c r="A94" s="84">
        <v>46149</v>
      </c>
      <c r="B94" s="79">
        <v>0.33333333333333331</v>
      </c>
      <c r="C94" s="80" t="s">
        <v>233</v>
      </c>
      <c r="D94" s="81">
        <v>54.8</v>
      </c>
      <c r="E94" s="82">
        <v>45.1</v>
      </c>
      <c r="F94" s="81">
        <v>0.2</v>
      </c>
      <c r="G94" s="81"/>
      <c r="H94" s="81"/>
      <c r="I94" s="81">
        <v>503</v>
      </c>
      <c r="J94" s="81">
        <v>0</v>
      </c>
      <c r="K94" s="80">
        <v>49254.3</v>
      </c>
      <c r="L94" s="80">
        <f t="shared" si="2"/>
        <v>129.5</v>
      </c>
      <c r="M94" s="80"/>
      <c r="N94" s="80" t="s">
        <v>234</v>
      </c>
      <c r="O94" s="70"/>
      <c r="P94" s="70"/>
      <c r="Q94" s="70"/>
      <c r="R94" s="70"/>
    </row>
    <row r="95" spans="1:18">
      <c r="A95" s="84">
        <v>46150</v>
      </c>
      <c r="B95" s="79">
        <v>0.33333333333333331</v>
      </c>
      <c r="C95" s="80" t="s">
        <v>233</v>
      </c>
      <c r="D95" s="81">
        <v>52.6</v>
      </c>
      <c r="E95" s="82">
        <v>47.2</v>
      </c>
      <c r="F95" s="81">
        <v>0.2</v>
      </c>
      <c r="G95" s="81"/>
      <c r="H95" s="81"/>
      <c r="I95" s="81">
        <v>512</v>
      </c>
      <c r="J95" s="81">
        <v>0</v>
      </c>
      <c r="K95" s="80">
        <v>49410.7</v>
      </c>
      <c r="L95" s="80">
        <f t="shared" si="2"/>
        <v>156.39999999999418</v>
      </c>
      <c r="M95" s="80"/>
      <c r="N95" s="80" t="s">
        <v>234</v>
      </c>
      <c r="O95" s="70"/>
      <c r="P95" s="70"/>
      <c r="Q95" s="70"/>
      <c r="R95" s="70"/>
    </row>
    <row r="96" spans="1:18">
      <c r="A96" s="84">
        <v>46153</v>
      </c>
      <c r="B96" s="79">
        <v>0.3125</v>
      </c>
      <c r="C96" s="80" t="s">
        <v>233</v>
      </c>
      <c r="D96" s="81">
        <v>63.6</v>
      </c>
      <c r="E96" s="82">
        <v>36.1</v>
      </c>
      <c r="F96" s="81">
        <v>0.3</v>
      </c>
      <c r="G96" s="81"/>
      <c r="H96" s="81"/>
      <c r="I96" s="81">
        <v>344</v>
      </c>
      <c r="J96" s="81">
        <v>0</v>
      </c>
      <c r="K96" s="80">
        <v>49837.7</v>
      </c>
      <c r="L96" s="80">
        <f t="shared" si="2"/>
        <v>427</v>
      </c>
      <c r="M96" s="80"/>
      <c r="N96" s="80" t="s">
        <v>234</v>
      </c>
      <c r="O96" s="70"/>
      <c r="P96" s="70"/>
      <c r="Q96" s="70"/>
      <c r="R96" s="70"/>
    </row>
    <row r="97" spans="1:18">
      <c r="A97" s="84">
        <v>46154</v>
      </c>
      <c r="B97" s="79">
        <v>0.33333333333333331</v>
      </c>
      <c r="C97" s="80" t="s">
        <v>233</v>
      </c>
      <c r="D97" s="81">
        <v>61.2</v>
      </c>
      <c r="E97" s="82">
        <v>38.6</v>
      </c>
      <c r="F97" s="81">
        <v>0.3</v>
      </c>
      <c r="G97" s="81"/>
      <c r="H97" s="81"/>
      <c r="I97" s="81">
        <v>399</v>
      </c>
      <c r="J97" s="81">
        <v>0</v>
      </c>
      <c r="K97" s="80">
        <v>49980.2</v>
      </c>
      <c r="L97" s="80">
        <f t="shared" si="2"/>
        <v>142.5</v>
      </c>
      <c r="M97" s="80"/>
      <c r="N97" s="80" t="s">
        <v>234</v>
      </c>
      <c r="O97" s="70"/>
      <c r="P97" s="70"/>
      <c r="Q97" s="70"/>
      <c r="R97" s="70"/>
    </row>
    <row r="98" spans="1:18">
      <c r="A98" s="84">
        <v>46155</v>
      </c>
      <c r="B98" s="79">
        <v>0.33333333333333331</v>
      </c>
      <c r="C98" s="80" t="s">
        <v>233</v>
      </c>
      <c r="D98" s="81">
        <v>54.9</v>
      </c>
      <c r="E98" s="82">
        <v>44.9</v>
      </c>
      <c r="F98" s="81">
        <v>0.1</v>
      </c>
      <c r="G98" s="81"/>
      <c r="H98" s="81"/>
      <c r="I98" s="81">
        <v>477</v>
      </c>
      <c r="J98" s="81">
        <v>0</v>
      </c>
      <c r="K98" s="80">
        <v>50068.6</v>
      </c>
      <c r="L98" s="80">
        <f t="shared" si="2"/>
        <v>88.400000000001455</v>
      </c>
      <c r="M98" s="80"/>
      <c r="N98" s="80" t="s">
        <v>234</v>
      </c>
      <c r="O98" s="70"/>
      <c r="P98" s="70"/>
      <c r="Q98" s="70"/>
      <c r="R98" s="70"/>
    </row>
    <row r="99" spans="1:18">
      <c r="A99" s="84">
        <v>46156</v>
      </c>
      <c r="B99" s="79">
        <v>0.3125</v>
      </c>
      <c r="C99" s="80" t="s">
        <v>233</v>
      </c>
      <c r="D99" s="81">
        <v>53.3</v>
      </c>
      <c r="E99" s="82">
        <v>46.5</v>
      </c>
      <c r="F99" s="81">
        <v>0.3</v>
      </c>
      <c r="G99" s="81"/>
      <c r="H99" s="81"/>
      <c r="I99" s="81">
        <v>472</v>
      </c>
      <c r="J99" s="81">
        <v>0</v>
      </c>
      <c r="K99" s="80">
        <v>50192.5</v>
      </c>
      <c r="L99" s="80">
        <f t="shared" si="2"/>
        <v>123.90000000000146</v>
      </c>
      <c r="M99" s="80"/>
      <c r="N99" s="80" t="s">
        <v>234</v>
      </c>
      <c r="O99" s="70"/>
      <c r="P99" s="70"/>
      <c r="Q99" s="70"/>
      <c r="R99" s="70"/>
    </row>
    <row r="100" spans="1:18" ht="14.25" customHeight="1">
      <c r="A100" s="83">
        <v>46157</v>
      </c>
      <c r="B100" s="79">
        <v>0.3125</v>
      </c>
      <c r="C100" s="80" t="s">
        <v>233</v>
      </c>
      <c r="D100" s="81">
        <v>50.9</v>
      </c>
      <c r="E100" s="82">
        <v>49</v>
      </c>
      <c r="F100" s="81">
        <v>0.2</v>
      </c>
      <c r="G100" s="81"/>
      <c r="H100" s="81"/>
      <c r="I100" s="81">
        <v>381</v>
      </c>
      <c r="J100" s="81">
        <v>0</v>
      </c>
      <c r="K100" s="80">
        <v>50394</v>
      </c>
      <c r="L100" s="80">
        <f t="shared" si="2"/>
        <v>201.5</v>
      </c>
      <c r="M100" s="80"/>
      <c r="N100" s="80" t="s">
        <v>234</v>
      </c>
      <c r="O100" s="70"/>
      <c r="P100" s="70"/>
      <c r="Q100" s="70"/>
      <c r="R100" s="70"/>
    </row>
    <row r="101" spans="1:18" ht="14.25" customHeight="1">
      <c r="A101" s="83">
        <v>46160</v>
      </c>
      <c r="B101" s="79">
        <v>0.3125</v>
      </c>
      <c r="C101" s="80" t="s">
        <v>233</v>
      </c>
      <c r="D101" s="81">
        <v>51.8</v>
      </c>
      <c r="E101" s="82">
        <v>24</v>
      </c>
      <c r="F101" s="81">
        <v>4.2</v>
      </c>
      <c r="G101" s="81"/>
      <c r="H101" s="81"/>
      <c r="I101" s="81">
        <v>19</v>
      </c>
      <c r="J101" s="81">
        <v>19.600000000000001</v>
      </c>
      <c r="K101" s="80">
        <v>50717.2</v>
      </c>
      <c r="L101" s="80">
        <f t="shared" si="2"/>
        <v>323.19999999999709</v>
      </c>
      <c r="M101" s="80" t="s">
        <v>245</v>
      </c>
      <c r="N101" s="80" t="s">
        <v>234</v>
      </c>
      <c r="O101" s="70"/>
      <c r="P101" s="70"/>
      <c r="Q101" s="70"/>
      <c r="R101" s="70"/>
    </row>
    <row r="102" spans="1:18" ht="14.25" customHeight="1">
      <c r="A102" s="83">
        <v>46161</v>
      </c>
      <c r="B102" s="79">
        <v>0.33333333333333331</v>
      </c>
      <c r="C102" s="80" t="s">
        <v>233</v>
      </c>
      <c r="D102" s="81">
        <v>61.7</v>
      </c>
      <c r="E102" s="82">
        <v>37.799999999999997</v>
      </c>
      <c r="F102" s="81">
        <v>0.4</v>
      </c>
      <c r="G102" s="81"/>
      <c r="H102" s="81"/>
      <c r="I102" s="81">
        <v>76</v>
      </c>
      <c r="J102" s="81">
        <v>0</v>
      </c>
      <c r="K102" s="80">
        <v>50733.8</v>
      </c>
      <c r="L102" s="80">
        <f t="shared" si="2"/>
        <v>16.600000000005821</v>
      </c>
      <c r="M102" s="80"/>
      <c r="N102" s="80" t="s">
        <v>234</v>
      </c>
      <c r="O102" s="70"/>
      <c r="P102" s="70"/>
      <c r="Q102" s="70"/>
      <c r="R102" s="70"/>
    </row>
    <row r="103" spans="1:18" ht="14.25" customHeight="1">
      <c r="A103" s="83">
        <v>46162</v>
      </c>
      <c r="B103" s="79">
        <v>0.3125</v>
      </c>
      <c r="C103" s="80" t="s">
        <v>233</v>
      </c>
      <c r="D103" s="81">
        <v>51.9</v>
      </c>
      <c r="E103" s="82">
        <v>47.8</v>
      </c>
      <c r="F103" s="81">
        <v>0.3</v>
      </c>
      <c r="G103" s="81"/>
      <c r="H103" s="81"/>
      <c r="I103" s="81">
        <v>88</v>
      </c>
      <c r="J103" s="81">
        <v>0</v>
      </c>
      <c r="K103" s="80">
        <v>50850.400000000001</v>
      </c>
      <c r="L103" s="80">
        <f t="shared" si="2"/>
        <v>116.59999999999854</v>
      </c>
      <c r="M103" s="80"/>
      <c r="N103" s="80" t="s">
        <v>234</v>
      </c>
      <c r="O103" s="70"/>
      <c r="P103" s="70"/>
      <c r="Q103" s="70"/>
      <c r="R103" s="70"/>
    </row>
    <row r="104" spans="1:18" ht="14.25" customHeight="1">
      <c r="A104" s="83">
        <v>46163</v>
      </c>
      <c r="B104" s="79">
        <v>0.33333333333333331</v>
      </c>
      <c r="C104" s="80" t="s">
        <v>233</v>
      </c>
      <c r="D104" s="81">
        <v>50</v>
      </c>
      <c r="E104" s="82">
        <v>49.7</v>
      </c>
      <c r="F104" s="81">
        <v>0.3</v>
      </c>
      <c r="G104" s="81"/>
      <c r="H104" s="81"/>
      <c r="I104" s="81">
        <v>400</v>
      </c>
      <c r="J104" s="81">
        <v>0</v>
      </c>
      <c r="K104" s="80">
        <v>50955.9</v>
      </c>
      <c r="L104" s="80">
        <f t="shared" si="2"/>
        <v>105.5</v>
      </c>
      <c r="M104" s="80"/>
      <c r="N104" s="80" t="s">
        <v>234</v>
      </c>
      <c r="O104" s="70"/>
      <c r="P104" s="70"/>
      <c r="Q104" s="70"/>
      <c r="R104" s="70"/>
    </row>
    <row r="105" spans="1:18" ht="14.25" customHeight="1">
      <c r="A105" s="83">
        <v>46164</v>
      </c>
      <c r="B105" s="79">
        <v>0.3125</v>
      </c>
      <c r="C105" s="80" t="s">
        <v>233</v>
      </c>
      <c r="D105" s="81">
        <v>52.3</v>
      </c>
      <c r="E105" s="82">
        <v>47.4</v>
      </c>
      <c r="F105" s="81">
        <v>0.3</v>
      </c>
      <c r="G105" s="81"/>
      <c r="H105" s="81"/>
      <c r="I105" s="81">
        <v>414</v>
      </c>
      <c r="J105" s="81">
        <v>0</v>
      </c>
      <c r="K105" s="80">
        <v>51101.2</v>
      </c>
      <c r="L105" s="80">
        <f t="shared" si="2"/>
        <v>145.29999999999563</v>
      </c>
      <c r="M105" s="80"/>
      <c r="N105" s="80" t="s">
        <v>234</v>
      </c>
      <c r="O105" s="70"/>
      <c r="P105" s="70"/>
      <c r="Q105" s="70"/>
      <c r="R105" s="70"/>
    </row>
    <row r="106" spans="1:18" ht="14.25" customHeight="1">
      <c r="A106" s="83">
        <v>46167</v>
      </c>
      <c r="B106" s="79">
        <v>0.3125</v>
      </c>
      <c r="C106" s="80" t="s">
        <v>233</v>
      </c>
      <c r="D106" s="81">
        <v>63.6</v>
      </c>
      <c r="E106" s="82">
        <v>36.299999999999997</v>
      </c>
      <c r="F106" s="81">
        <v>0.1</v>
      </c>
      <c r="G106" s="81"/>
      <c r="H106" s="81"/>
      <c r="I106" s="81">
        <v>425</v>
      </c>
      <c r="J106" s="81">
        <v>0</v>
      </c>
      <c r="K106" s="80">
        <v>51556.4</v>
      </c>
      <c r="L106" s="80">
        <f t="shared" si="2"/>
        <v>455.20000000000437</v>
      </c>
      <c r="M106" s="80"/>
      <c r="N106" s="80" t="s">
        <v>234</v>
      </c>
      <c r="O106" s="70"/>
      <c r="P106" s="70"/>
      <c r="Q106" s="70"/>
      <c r="R106" s="70"/>
    </row>
    <row r="107" spans="1:18" ht="14.25" customHeight="1">
      <c r="A107" s="83">
        <v>46168</v>
      </c>
      <c r="B107" s="79">
        <v>0.3125</v>
      </c>
      <c r="C107" s="80" t="s">
        <v>233</v>
      </c>
      <c r="D107" s="81">
        <v>61.5</v>
      </c>
      <c r="E107" s="82">
        <v>34.5</v>
      </c>
      <c r="F107" s="81">
        <v>0.3</v>
      </c>
      <c r="G107" s="81"/>
      <c r="H107" s="81"/>
      <c r="I107" s="81">
        <v>430</v>
      </c>
      <c r="J107" s="81">
        <v>0</v>
      </c>
      <c r="K107" s="80">
        <v>51668.5</v>
      </c>
      <c r="L107" s="80">
        <f t="shared" si="2"/>
        <v>112.09999999999854</v>
      </c>
      <c r="M107" s="80"/>
      <c r="N107" s="80" t="s">
        <v>234</v>
      </c>
      <c r="O107" s="70"/>
      <c r="P107" s="70"/>
      <c r="Q107" s="70"/>
      <c r="R107" s="70"/>
    </row>
    <row r="108" spans="1:18" ht="14.25" customHeight="1">
      <c r="A108" s="83">
        <v>46169</v>
      </c>
      <c r="B108" s="79">
        <v>0.3125</v>
      </c>
      <c r="C108" s="80" t="s">
        <v>233</v>
      </c>
      <c r="D108" s="81">
        <v>50.8</v>
      </c>
      <c r="E108" s="82">
        <v>49.1</v>
      </c>
      <c r="F108" s="81">
        <v>0.2</v>
      </c>
      <c r="G108" s="81"/>
      <c r="H108" s="81"/>
      <c r="I108" s="81">
        <v>448</v>
      </c>
      <c r="J108" s="81">
        <v>0</v>
      </c>
      <c r="K108" s="80">
        <v>51801.8</v>
      </c>
      <c r="L108" s="80">
        <f t="shared" si="2"/>
        <v>133.30000000000291</v>
      </c>
      <c r="M108" s="80"/>
      <c r="N108" s="80" t="s">
        <v>234</v>
      </c>
      <c r="O108" s="70"/>
      <c r="P108" s="70"/>
      <c r="Q108" s="70"/>
      <c r="R108" s="70"/>
    </row>
    <row r="109" spans="1:18" ht="14.25" customHeight="1">
      <c r="A109" s="83">
        <v>46170</v>
      </c>
      <c r="B109" s="79">
        <v>0.3125</v>
      </c>
      <c r="C109" s="80" t="s">
        <v>246</v>
      </c>
      <c r="D109" s="81">
        <v>51.3</v>
      </c>
      <c r="E109" s="82">
        <v>48.4</v>
      </c>
      <c r="F109" s="81">
        <v>0.2</v>
      </c>
      <c r="G109" s="81"/>
      <c r="H109" s="81"/>
      <c r="I109" s="81">
        <v>443</v>
      </c>
      <c r="J109" s="81">
        <v>0</v>
      </c>
      <c r="K109" s="80">
        <v>51940.3</v>
      </c>
      <c r="L109" s="80">
        <f t="shared" si="2"/>
        <v>138.5</v>
      </c>
      <c r="M109" s="80"/>
      <c r="N109" s="80" t="s">
        <v>234</v>
      </c>
      <c r="O109" s="70"/>
      <c r="P109" s="70"/>
      <c r="Q109" s="70"/>
      <c r="R109" s="70"/>
    </row>
    <row r="110" spans="1:18" ht="14.25" customHeight="1">
      <c r="A110" s="78">
        <v>46171</v>
      </c>
      <c r="B110" s="79">
        <v>0.3125</v>
      </c>
      <c r="C110" s="80" t="s">
        <v>233</v>
      </c>
      <c r="D110" s="81">
        <v>52.9</v>
      </c>
      <c r="E110" s="82">
        <v>47</v>
      </c>
      <c r="F110" s="81">
        <v>0.1</v>
      </c>
      <c r="G110" s="81"/>
      <c r="H110" s="81"/>
      <c r="I110" s="81">
        <v>457</v>
      </c>
      <c r="J110" s="81">
        <v>0</v>
      </c>
      <c r="K110" s="80">
        <v>52099.8</v>
      </c>
      <c r="L110" s="80">
        <f t="shared" si="2"/>
        <v>159.5</v>
      </c>
      <c r="M110" s="80"/>
      <c r="N110" s="80" t="s">
        <v>234</v>
      </c>
      <c r="O110" s="70"/>
      <c r="P110" s="70"/>
      <c r="Q110" s="70"/>
      <c r="R110" s="70"/>
    </row>
    <row r="111" spans="1:18" ht="14.25" customHeight="1">
      <c r="A111" s="78">
        <v>46174</v>
      </c>
      <c r="B111" s="79">
        <v>0.3125</v>
      </c>
      <c r="C111" s="80" t="s">
        <v>233</v>
      </c>
      <c r="D111" s="81">
        <v>59.1</v>
      </c>
      <c r="E111" s="82">
        <v>26.1</v>
      </c>
      <c r="F111" s="81">
        <v>2.7</v>
      </c>
      <c r="G111" s="81"/>
      <c r="H111" s="81"/>
      <c r="I111" s="81">
        <v>49</v>
      </c>
      <c r="J111" s="81">
        <v>12</v>
      </c>
      <c r="K111" s="80">
        <v>52651.199999999997</v>
      </c>
      <c r="L111" s="80">
        <f t="shared" si="2"/>
        <v>551.39999999999418</v>
      </c>
      <c r="M111" s="80"/>
      <c r="N111" s="80" t="s">
        <v>234</v>
      </c>
      <c r="O111" s="70"/>
      <c r="P111" s="70"/>
      <c r="Q111" s="70"/>
      <c r="R111" s="70"/>
    </row>
    <row r="112" spans="1:18" ht="14.25" customHeight="1">
      <c r="A112" s="78">
        <v>46175</v>
      </c>
      <c r="B112" s="79">
        <v>0.3125</v>
      </c>
      <c r="C112" s="80" t="s">
        <v>233</v>
      </c>
      <c r="D112" s="81">
        <v>62.5</v>
      </c>
      <c r="E112" s="82">
        <v>33.5</v>
      </c>
      <c r="F112" s="81">
        <v>1.2</v>
      </c>
      <c r="G112" s="81"/>
      <c r="H112" s="81"/>
      <c r="I112" s="81">
        <v>24</v>
      </c>
      <c r="J112" s="81">
        <v>2.8</v>
      </c>
      <c r="K112" s="80">
        <v>52764.800000000003</v>
      </c>
      <c r="L112" s="80">
        <f t="shared" si="2"/>
        <v>113.60000000000582</v>
      </c>
      <c r="M112" s="80"/>
      <c r="N112" s="80" t="s">
        <v>234</v>
      </c>
      <c r="O112" s="70"/>
      <c r="P112" s="70"/>
      <c r="Q112" s="70"/>
      <c r="R112" s="70"/>
    </row>
    <row r="113" spans="1:18" ht="14.25" customHeight="1">
      <c r="A113" s="78">
        <v>46176</v>
      </c>
      <c r="B113" s="79">
        <v>0.33333333333333331</v>
      </c>
      <c r="C113" s="80" t="s">
        <v>233</v>
      </c>
      <c r="D113" s="81">
        <v>56.1</v>
      </c>
      <c r="E113" s="82">
        <v>43.7</v>
      </c>
      <c r="F113" s="81">
        <v>0.3</v>
      </c>
      <c r="G113" s="81"/>
      <c r="H113" s="81"/>
      <c r="I113" s="81">
        <v>366</v>
      </c>
      <c r="J113" s="81">
        <v>0</v>
      </c>
      <c r="K113" s="80">
        <v>52862.8</v>
      </c>
      <c r="L113" s="80">
        <f t="shared" si="2"/>
        <v>98</v>
      </c>
      <c r="M113" s="80"/>
      <c r="N113" s="80" t="s">
        <v>234</v>
      </c>
      <c r="O113" s="70"/>
      <c r="P113" s="70"/>
      <c r="Q113" s="70"/>
      <c r="R113" s="70"/>
    </row>
    <row r="114" spans="1:18" ht="14.25" customHeight="1">
      <c r="A114" s="78">
        <v>46178</v>
      </c>
      <c r="B114" s="79">
        <v>0.35416666666666669</v>
      </c>
      <c r="C114" s="80" t="s">
        <v>233</v>
      </c>
      <c r="D114" s="81">
        <v>60.7</v>
      </c>
      <c r="E114" s="82">
        <v>39.299999999999997</v>
      </c>
      <c r="F114" s="81">
        <v>0</v>
      </c>
      <c r="G114" s="81"/>
      <c r="H114" s="81"/>
      <c r="I114" s="81">
        <v>305</v>
      </c>
      <c r="J114" s="81">
        <v>0</v>
      </c>
      <c r="K114" s="80">
        <v>53145.7</v>
      </c>
      <c r="L114" s="80">
        <f t="shared" si="2"/>
        <v>282.89999999999418</v>
      </c>
      <c r="M114" s="80"/>
      <c r="N114" s="80" t="s">
        <v>234</v>
      </c>
      <c r="O114" s="70"/>
      <c r="P114" s="70"/>
      <c r="Q114" s="70"/>
      <c r="R114" s="70"/>
    </row>
    <row r="115" spans="1:18" ht="14.25" customHeight="1">
      <c r="A115" s="78">
        <v>46181</v>
      </c>
      <c r="B115" s="79">
        <v>0.3125</v>
      </c>
      <c r="C115" s="80" t="s">
        <v>233</v>
      </c>
      <c r="D115" s="81">
        <v>68.3</v>
      </c>
      <c r="E115" s="82">
        <v>31.5</v>
      </c>
      <c r="F115" s="81">
        <v>0.1</v>
      </c>
      <c r="G115" s="81"/>
      <c r="H115" s="81"/>
      <c r="I115" s="81">
        <v>248</v>
      </c>
      <c r="J115" s="81">
        <v>0</v>
      </c>
      <c r="K115" s="80">
        <v>53528.7</v>
      </c>
      <c r="L115" s="80">
        <f t="shared" si="2"/>
        <v>383</v>
      </c>
      <c r="M115" s="80"/>
      <c r="N115" s="80" t="s">
        <v>234</v>
      </c>
      <c r="O115" s="70"/>
      <c r="P115" s="70"/>
      <c r="Q115" s="70"/>
      <c r="R115" s="70"/>
    </row>
    <row r="116" spans="1:18" ht="14.25" customHeight="1">
      <c r="A116" s="78">
        <v>46182</v>
      </c>
      <c r="B116" s="79">
        <v>0.3125</v>
      </c>
      <c r="C116" s="80" t="s">
        <v>233</v>
      </c>
      <c r="D116" s="81">
        <v>66.400000000000006</v>
      </c>
      <c r="E116" s="82">
        <v>33.200000000000003</v>
      </c>
      <c r="F116" s="81">
        <v>0.4</v>
      </c>
      <c r="G116" s="81"/>
      <c r="H116" s="81"/>
      <c r="I116" s="81">
        <v>220</v>
      </c>
      <c r="J116" s="81">
        <v>0</v>
      </c>
      <c r="K116" s="80">
        <v>53636.800000000003</v>
      </c>
      <c r="L116" s="80">
        <f t="shared" si="2"/>
        <v>108.10000000000582</v>
      </c>
      <c r="M116" s="80"/>
      <c r="N116" s="80" t="s">
        <v>234</v>
      </c>
      <c r="O116" s="70"/>
      <c r="P116" s="70"/>
      <c r="Q116" s="70"/>
      <c r="R116" s="70"/>
    </row>
    <row r="117" spans="1:18" ht="14.25" customHeight="1">
      <c r="A117" s="78">
        <v>46184</v>
      </c>
      <c r="B117" s="79">
        <v>0.3125</v>
      </c>
      <c r="C117" s="80" t="s">
        <v>233</v>
      </c>
      <c r="D117" s="81">
        <v>60.7</v>
      </c>
      <c r="E117" s="82">
        <v>38.6</v>
      </c>
      <c r="F117" s="81">
        <v>0.1</v>
      </c>
      <c r="G117" s="81"/>
      <c r="H117" s="81"/>
      <c r="I117" s="81">
        <v>239</v>
      </c>
      <c r="J117" s="81">
        <v>0</v>
      </c>
      <c r="K117" s="80">
        <v>53864</v>
      </c>
      <c r="L117" s="80">
        <f t="shared" si="2"/>
        <v>227.19999999999709</v>
      </c>
      <c r="M117" s="80"/>
      <c r="N117" s="80" t="s">
        <v>234</v>
      </c>
      <c r="O117" s="70"/>
      <c r="P117" s="70"/>
      <c r="Q117" s="70"/>
      <c r="R117" s="70"/>
    </row>
    <row r="118" spans="1:18" ht="14.25" customHeight="1">
      <c r="A118" s="78">
        <v>46185</v>
      </c>
      <c r="B118" s="79">
        <v>0.3125</v>
      </c>
      <c r="C118" s="80" t="s">
        <v>233</v>
      </c>
      <c r="D118" s="81">
        <v>59.4</v>
      </c>
      <c r="E118" s="82">
        <v>40.4</v>
      </c>
      <c r="F118" s="81">
        <v>0.1</v>
      </c>
      <c r="G118" s="81"/>
      <c r="H118" s="81"/>
      <c r="I118" s="81">
        <v>282</v>
      </c>
      <c r="J118" s="81">
        <v>0</v>
      </c>
      <c r="K118" s="80">
        <v>53992.800000000003</v>
      </c>
      <c r="L118" s="80">
        <f t="shared" si="2"/>
        <v>128.80000000000291</v>
      </c>
      <c r="M118" s="80"/>
      <c r="N118" s="80" t="s">
        <v>234</v>
      </c>
      <c r="O118" s="70"/>
      <c r="P118" s="70"/>
      <c r="Q118" s="70"/>
      <c r="R118" s="70"/>
    </row>
    <row r="119" spans="1:18" ht="14.25" customHeight="1">
      <c r="A119" s="78">
        <v>46188</v>
      </c>
      <c r="B119" s="79">
        <v>0.3125</v>
      </c>
      <c r="C119" s="80" t="s">
        <v>233</v>
      </c>
      <c r="D119" s="81">
        <v>65.599999999999994</v>
      </c>
      <c r="E119" s="82">
        <v>33.6</v>
      </c>
      <c r="F119" s="81">
        <v>0.2</v>
      </c>
      <c r="G119" s="81"/>
      <c r="H119" s="81"/>
      <c r="I119" s="81">
        <v>261</v>
      </c>
      <c r="J119" s="81">
        <v>0</v>
      </c>
      <c r="K119" s="80">
        <v>54363.1</v>
      </c>
      <c r="L119" s="80">
        <f t="shared" si="2"/>
        <v>370.29999999999563</v>
      </c>
      <c r="M119" s="80"/>
      <c r="N119" s="80" t="s">
        <v>234</v>
      </c>
      <c r="O119" s="70"/>
      <c r="P119" s="70"/>
      <c r="Q119" s="70"/>
      <c r="R119" s="70"/>
    </row>
    <row r="120" spans="1:18" ht="14.25" customHeight="1">
      <c r="A120" s="78">
        <v>46189</v>
      </c>
      <c r="B120" s="79">
        <v>0.3125</v>
      </c>
      <c r="C120" s="80" t="s">
        <v>233</v>
      </c>
      <c r="D120" s="81">
        <v>64.3</v>
      </c>
      <c r="E120" s="82">
        <v>34.700000000000003</v>
      </c>
      <c r="F120" s="81">
        <v>0.2</v>
      </c>
      <c r="G120" s="81"/>
      <c r="H120" s="81"/>
      <c r="I120" s="81">
        <v>250</v>
      </c>
      <c r="J120" s="81">
        <v>0.8</v>
      </c>
      <c r="K120" s="80">
        <v>54486.1</v>
      </c>
      <c r="L120" s="80">
        <f t="shared" si="2"/>
        <v>123</v>
      </c>
      <c r="M120" s="80"/>
      <c r="N120" s="80" t="s">
        <v>234</v>
      </c>
      <c r="O120" s="70"/>
      <c r="P120" s="70"/>
      <c r="Q120" s="70"/>
      <c r="R120" s="70"/>
    </row>
    <row r="121" spans="1:18" ht="14.25" customHeight="1">
      <c r="A121" s="78">
        <v>46190</v>
      </c>
      <c r="B121" s="79">
        <v>0.3125</v>
      </c>
      <c r="C121" s="80" t="s">
        <v>233</v>
      </c>
      <c r="D121" s="81">
        <v>60.3</v>
      </c>
      <c r="E121" s="82">
        <v>38.299999999999997</v>
      </c>
      <c r="F121" s="81">
        <v>0.2</v>
      </c>
      <c r="G121" s="81"/>
      <c r="H121" s="81"/>
      <c r="I121" s="81">
        <v>291</v>
      </c>
      <c r="J121" s="81">
        <v>1.2</v>
      </c>
      <c r="K121" s="80">
        <v>54635.1</v>
      </c>
      <c r="L121" s="80">
        <f t="shared" si="2"/>
        <v>149</v>
      </c>
      <c r="M121" s="80"/>
      <c r="N121" s="80" t="s">
        <v>234</v>
      </c>
      <c r="O121" s="70"/>
      <c r="P121" s="70"/>
      <c r="Q121" s="70"/>
      <c r="R121" s="70"/>
    </row>
    <row r="122" spans="1:18" ht="14.25" customHeight="1">
      <c r="A122" s="78">
        <v>46191</v>
      </c>
      <c r="B122" s="79">
        <v>0.3125</v>
      </c>
      <c r="C122" s="80" t="s">
        <v>233</v>
      </c>
      <c r="D122" s="81">
        <v>58.3</v>
      </c>
      <c r="E122" s="82">
        <v>40.6</v>
      </c>
      <c r="F122" s="81">
        <v>0.2</v>
      </c>
      <c r="G122" s="81"/>
      <c r="H122" s="81"/>
      <c r="I122" s="81">
        <v>325</v>
      </c>
      <c r="J122" s="81">
        <v>1</v>
      </c>
      <c r="K122" s="80">
        <v>54779.3</v>
      </c>
      <c r="L122" s="80">
        <f t="shared" si="2"/>
        <v>144.20000000000437</v>
      </c>
      <c r="M122" s="80"/>
      <c r="N122" s="80" t="s">
        <v>234</v>
      </c>
      <c r="O122" s="70"/>
      <c r="P122" s="70"/>
      <c r="Q122" s="70"/>
      <c r="R122" s="70"/>
    </row>
    <row r="123" spans="1:18" ht="14.25" customHeight="1">
      <c r="A123" s="78">
        <v>46192</v>
      </c>
      <c r="B123" s="79">
        <v>0.3125</v>
      </c>
      <c r="C123" s="80" t="s">
        <v>233</v>
      </c>
      <c r="D123" s="81">
        <v>52.3</v>
      </c>
      <c r="E123" s="82">
        <v>45.4</v>
      </c>
      <c r="F123" s="81">
        <v>0.1</v>
      </c>
      <c r="G123" s="81"/>
      <c r="H123" s="81"/>
      <c r="I123" s="81">
        <v>429</v>
      </c>
      <c r="J123" s="81">
        <v>2.2000000000000002</v>
      </c>
      <c r="K123" s="80">
        <v>54888.1</v>
      </c>
      <c r="L123" s="80">
        <f t="shared" si="2"/>
        <v>108.79999999999563</v>
      </c>
      <c r="M123" s="80"/>
      <c r="N123" s="80" t="s">
        <v>234</v>
      </c>
      <c r="O123" s="70"/>
      <c r="P123" s="70"/>
      <c r="Q123" s="70"/>
      <c r="R123" s="70"/>
    </row>
    <row r="124" spans="1:18" ht="14.25" customHeight="1">
      <c r="A124" s="78">
        <v>46195</v>
      </c>
      <c r="B124" s="79">
        <v>0.3125</v>
      </c>
      <c r="C124" s="80" t="s">
        <v>233</v>
      </c>
      <c r="D124" s="81">
        <v>64.099999999999994</v>
      </c>
      <c r="E124" s="82">
        <v>34.4</v>
      </c>
      <c r="F124" s="81">
        <v>0.2</v>
      </c>
      <c r="G124" s="81"/>
      <c r="H124" s="81"/>
      <c r="I124" s="81">
        <v>316</v>
      </c>
      <c r="J124" s="81">
        <v>1.3</v>
      </c>
      <c r="K124" s="80">
        <v>55262.1</v>
      </c>
      <c r="L124" s="80">
        <f t="shared" si="2"/>
        <v>374</v>
      </c>
      <c r="M124" s="80"/>
      <c r="N124" s="80" t="s">
        <v>234</v>
      </c>
      <c r="O124" s="70"/>
      <c r="P124" s="70"/>
      <c r="Q124" s="70"/>
      <c r="R124" s="70"/>
    </row>
    <row r="125" spans="1:18" ht="14.25" customHeight="1">
      <c r="A125" s="78">
        <v>46196</v>
      </c>
      <c r="B125" s="79">
        <v>0.3125</v>
      </c>
      <c r="C125" s="80" t="s">
        <v>233</v>
      </c>
      <c r="D125" s="81">
        <v>62.4</v>
      </c>
      <c r="E125" s="82">
        <v>36.9</v>
      </c>
      <c r="F125" s="81">
        <v>0.2</v>
      </c>
      <c r="G125" s="81"/>
      <c r="H125" s="81"/>
      <c r="I125" s="81">
        <v>311</v>
      </c>
      <c r="J125" s="81">
        <v>0.5</v>
      </c>
      <c r="K125" s="80">
        <v>55332.4</v>
      </c>
      <c r="L125" s="80">
        <f t="shared" si="2"/>
        <v>70.30000000000291</v>
      </c>
      <c r="M125" s="80"/>
      <c r="N125" s="80" t="s">
        <v>234</v>
      </c>
      <c r="O125" s="70"/>
      <c r="P125" s="70"/>
      <c r="Q125" s="70"/>
      <c r="R125" s="70"/>
    </row>
    <row r="126" spans="1:18" ht="14.25" customHeight="1">
      <c r="A126" s="78">
        <v>46198</v>
      </c>
      <c r="B126" s="79">
        <v>0.54166666666666663</v>
      </c>
      <c r="C126" s="80" t="s">
        <v>247</v>
      </c>
      <c r="D126" s="81">
        <v>49.7</v>
      </c>
      <c r="E126" s="82">
        <v>35.6</v>
      </c>
      <c r="F126" s="81">
        <v>2.1</v>
      </c>
      <c r="G126" s="81"/>
      <c r="H126" s="81"/>
      <c r="I126" s="81">
        <v>5</v>
      </c>
      <c r="J126" s="81">
        <v>12.6</v>
      </c>
      <c r="K126" s="80">
        <v>55624.800000000003</v>
      </c>
      <c r="L126" s="80">
        <f t="shared" si="2"/>
        <v>292.40000000000146</v>
      </c>
      <c r="M126" s="80" t="s">
        <v>248</v>
      </c>
      <c r="N126" s="80" t="s">
        <v>234</v>
      </c>
      <c r="O126" s="70"/>
      <c r="P126" s="70"/>
      <c r="Q126" s="70"/>
      <c r="R126" s="70"/>
    </row>
    <row r="127" spans="1:18" ht="14.25" customHeight="1">
      <c r="A127" s="78">
        <v>46199</v>
      </c>
      <c r="B127" s="79">
        <v>0.3125</v>
      </c>
      <c r="C127" s="80" t="s">
        <v>233</v>
      </c>
      <c r="D127" s="81">
        <v>48.2</v>
      </c>
      <c r="E127" s="82">
        <v>37.200000000000003</v>
      </c>
      <c r="F127" s="81">
        <v>2.1</v>
      </c>
      <c r="G127" s="81"/>
      <c r="H127" s="81"/>
      <c r="I127" s="81">
        <v>28</v>
      </c>
      <c r="J127" s="81">
        <v>12.5</v>
      </c>
      <c r="K127" s="80">
        <v>55736.6</v>
      </c>
      <c r="L127" s="80">
        <f t="shared" si="2"/>
        <v>111.79999999999563</v>
      </c>
      <c r="M127" s="80"/>
      <c r="N127" s="80" t="s">
        <v>234</v>
      </c>
      <c r="O127" s="70"/>
      <c r="P127" s="70"/>
      <c r="Q127" s="70"/>
      <c r="R127" s="70"/>
    </row>
    <row r="128" spans="1:18" ht="14.25" customHeight="1">
      <c r="A128" s="78">
        <v>46202</v>
      </c>
      <c r="B128" s="79">
        <v>0.3125</v>
      </c>
      <c r="C128" s="80" t="s">
        <v>233</v>
      </c>
      <c r="D128" s="81">
        <v>62.1</v>
      </c>
      <c r="E128" s="82">
        <v>36.4</v>
      </c>
      <c r="F128" s="81">
        <v>0.2</v>
      </c>
      <c r="G128" s="81"/>
      <c r="H128" s="81"/>
      <c r="I128" s="81">
        <v>256</v>
      </c>
      <c r="J128" s="81">
        <v>1.3</v>
      </c>
      <c r="K128" s="80">
        <v>56033.1</v>
      </c>
      <c r="L128" s="80">
        <f t="shared" si="2"/>
        <v>296.5</v>
      </c>
      <c r="M128" s="80"/>
      <c r="N128" s="80" t="s">
        <v>234</v>
      </c>
      <c r="O128" s="70"/>
      <c r="P128" s="70"/>
      <c r="Q128" s="70"/>
      <c r="R128" s="70"/>
    </row>
    <row r="129" spans="1:18" ht="14.25" customHeight="1">
      <c r="A129" s="78">
        <v>46203</v>
      </c>
      <c r="B129" s="79">
        <v>0.45833333333333331</v>
      </c>
      <c r="C129" s="80" t="s">
        <v>233</v>
      </c>
      <c r="D129" s="81">
        <v>60.8</v>
      </c>
      <c r="E129" s="82">
        <v>37.5</v>
      </c>
      <c r="F129" s="81">
        <v>0.2</v>
      </c>
      <c r="G129" s="81"/>
      <c r="H129" s="81"/>
      <c r="I129" s="81">
        <v>289</v>
      </c>
      <c r="J129" s="81">
        <v>1.4</v>
      </c>
      <c r="K129" s="80">
        <v>56163.199999999997</v>
      </c>
      <c r="L129" s="80">
        <f t="shared" si="2"/>
        <v>130.09999999999854</v>
      </c>
      <c r="M129" s="80"/>
      <c r="N129" s="80" t="s">
        <v>234</v>
      </c>
      <c r="O129" s="70"/>
      <c r="P129" s="70"/>
      <c r="Q129" s="70"/>
      <c r="R129" s="70"/>
    </row>
    <row r="130" spans="1:18" ht="14.25" customHeight="1">
      <c r="A130" s="78">
        <v>46204</v>
      </c>
      <c r="B130" s="79">
        <v>0.31944444444444442</v>
      </c>
      <c r="C130" s="80" t="s">
        <v>233</v>
      </c>
      <c r="D130" s="81">
        <v>57.7</v>
      </c>
      <c r="E130" s="82">
        <v>40.5</v>
      </c>
      <c r="F130" s="81">
        <v>0.2</v>
      </c>
      <c r="G130" s="81"/>
      <c r="H130" s="81"/>
      <c r="I130" s="81">
        <v>339</v>
      </c>
      <c r="J130" s="81">
        <v>1.6</v>
      </c>
      <c r="K130" s="80">
        <v>56307.3</v>
      </c>
      <c r="L130" s="80">
        <f t="shared" si="2"/>
        <v>144.10000000000582</v>
      </c>
      <c r="M130" s="80"/>
      <c r="N130" s="80" t="s">
        <v>234</v>
      </c>
      <c r="O130" s="70"/>
      <c r="P130" s="70"/>
      <c r="Q130" s="70"/>
      <c r="R130" s="70"/>
    </row>
    <row r="131" spans="1:18" ht="14.25" customHeight="1">
      <c r="A131" s="78">
        <v>46205</v>
      </c>
      <c r="B131" s="79">
        <v>0.3125</v>
      </c>
      <c r="C131" s="80" t="s">
        <v>233</v>
      </c>
      <c r="D131" s="81">
        <v>55.1</v>
      </c>
      <c r="E131" s="82">
        <v>42.6</v>
      </c>
      <c r="F131" s="81">
        <v>0.2</v>
      </c>
      <c r="G131" s="81"/>
      <c r="H131" s="81"/>
      <c r="I131" s="81">
        <v>351</v>
      </c>
      <c r="J131" s="81">
        <v>2</v>
      </c>
      <c r="K131" s="80">
        <v>56483.3</v>
      </c>
      <c r="L131" s="80">
        <f t="shared" si="2"/>
        <v>176</v>
      </c>
      <c r="M131" s="80"/>
      <c r="N131" s="80" t="s">
        <v>234</v>
      </c>
      <c r="O131" s="70"/>
      <c r="P131" s="70"/>
      <c r="Q131" s="70"/>
      <c r="R131" s="70"/>
    </row>
    <row r="132" spans="1:18" ht="14.25" customHeight="1">
      <c r="A132" s="78">
        <v>46206</v>
      </c>
      <c r="B132" s="79">
        <v>0.33333333333333331</v>
      </c>
      <c r="C132" s="80" t="s">
        <v>233</v>
      </c>
      <c r="D132" s="81">
        <v>55.6</v>
      </c>
      <c r="E132" s="82">
        <v>43.4</v>
      </c>
      <c r="F132" s="81">
        <v>0.2</v>
      </c>
      <c r="G132" s="81"/>
      <c r="H132" s="81"/>
      <c r="I132" s="81">
        <v>344</v>
      </c>
      <c r="J132" s="81">
        <v>0.8</v>
      </c>
      <c r="K132" s="80">
        <v>56607.1</v>
      </c>
      <c r="L132" s="80">
        <f t="shared" si="2"/>
        <v>123.79999999999563</v>
      </c>
      <c r="M132" s="80"/>
      <c r="N132" s="80" t="s">
        <v>234</v>
      </c>
      <c r="O132" s="70"/>
      <c r="P132" s="70"/>
      <c r="Q132" s="70"/>
      <c r="R132" s="70"/>
    </row>
    <row r="133" spans="1:18" ht="14.25" customHeight="1">
      <c r="A133" s="78">
        <v>46209</v>
      </c>
      <c r="B133" s="79">
        <v>0.3125</v>
      </c>
      <c r="C133" s="80" t="s">
        <v>233</v>
      </c>
      <c r="D133" s="81">
        <v>65.900000000000006</v>
      </c>
      <c r="E133" s="82">
        <v>33.200000000000003</v>
      </c>
      <c r="F133" s="81">
        <v>0.2</v>
      </c>
      <c r="G133" s="81"/>
      <c r="H133" s="81"/>
      <c r="I133" s="81">
        <v>237</v>
      </c>
      <c r="J133" s="81">
        <v>0.6</v>
      </c>
      <c r="K133" s="80">
        <v>57052.3</v>
      </c>
      <c r="L133" s="80">
        <f t="shared" si="2"/>
        <v>445.20000000000437</v>
      </c>
      <c r="M133" s="80"/>
      <c r="N133" s="80" t="s">
        <v>234</v>
      </c>
      <c r="O133" s="70"/>
      <c r="P133" s="70"/>
      <c r="Q133" s="70"/>
      <c r="R133" s="70"/>
    </row>
    <row r="134" spans="1:18" ht="14.25" customHeight="1">
      <c r="A134" s="78">
        <v>46210</v>
      </c>
      <c r="B134" s="79">
        <v>0.3125</v>
      </c>
      <c r="C134" s="80" t="s">
        <v>233</v>
      </c>
      <c r="D134" s="81">
        <v>63.6</v>
      </c>
      <c r="E134" s="82">
        <v>34.5</v>
      </c>
      <c r="F134" s="81">
        <v>0.4</v>
      </c>
      <c r="G134" s="81"/>
      <c r="H134" s="81"/>
      <c r="I134" s="81">
        <v>25</v>
      </c>
      <c r="J134" s="81">
        <v>1.5</v>
      </c>
      <c r="K134" s="80">
        <v>57249.1</v>
      </c>
      <c r="L134" s="80">
        <f t="shared" si="2"/>
        <v>196.79999999999563</v>
      </c>
      <c r="M134" s="80"/>
      <c r="N134" s="80" t="s">
        <v>234</v>
      </c>
      <c r="O134" s="70"/>
      <c r="P134" s="70"/>
      <c r="Q134" s="70"/>
      <c r="R134" s="70"/>
    </row>
    <row r="135" spans="1:18" ht="14.25" customHeight="1">
      <c r="A135" s="78">
        <v>46211</v>
      </c>
      <c r="B135" s="79">
        <v>0.33333333333333331</v>
      </c>
      <c r="C135" s="80" t="s">
        <v>233</v>
      </c>
      <c r="D135" s="81">
        <v>59.8</v>
      </c>
      <c r="E135" s="82">
        <v>39.799999999999997</v>
      </c>
      <c r="F135" s="81">
        <v>0.2</v>
      </c>
      <c r="G135" s="81"/>
      <c r="H135" s="81"/>
      <c r="I135" s="81">
        <v>264</v>
      </c>
      <c r="J135" s="81">
        <v>0.2</v>
      </c>
      <c r="K135" s="80">
        <v>57378.9</v>
      </c>
      <c r="L135" s="80">
        <f t="shared" si="2"/>
        <v>129.80000000000291</v>
      </c>
      <c r="M135" s="80"/>
      <c r="N135" s="80" t="s">
        <v>234</v>
      </c>
      <c r="O135" s="70"/>
      <c r="P135" s="70"/>
      <c r="Q135" s="70"/>
      <c r="R135" s="70"/>
    </row>
    <row r="136" spans="1:18" ht="14.25" customHeight="1">
      <c r="A136" s="78">
        <v>46212</v>
      </c>
      <c r="B136" s="79">
        <v>0.3125</v>
      </c>
      <c r="C136" s="80" t="s">
        <v>233</v>
      </c>
      <c r="D136" s="81">
        <v>58.3</v>
      </c>
      <c r="E136" s="82">
        <v>40.9</v>
      </c>
      <c r="F136" s="81">
        <v>0.1</v>
      </c>
      <c r="G136" s="81"/>
      <c r="H136" s="81"/>
      <c r="I136" s="81">
        <v>279</v>
      </c>
      <c r="J136" s="81">
        <v>0.6</v>
      </c>
      <c r="K136" s="80">
        <v>57547.199999999997</v>
      </c>
      <c r="L136" s="80">
        <f t="shared" si="2"/>
        <v>168.29999999999563</v>
      </c>
      <c r="M136" s="80"/>
      <c r="N136" s="80" t="s">
        <v>234</v>
      </c>
      <c r="O136" s="70"/>
      <c r="P136" s="70"/>
      <c r="Q136" s="70"/>
      <c r="R136" s="70"/>
    </row>
    <row r="137" spans="1:18" ht="14.25" customHeight="1">
      <c r="A137" s="78">
        <v>46213</v>
      </c>
      <c r="B137" s="79">
        <v>0.3125</v>
      </c>
      <c r="C137" s="80" t="s">
        <v>233</v>
      </c>
      <c r="D137" s="81">
        <v>56.9</v>
      </c>
      <c r="E137" s="82">
        <v>41.5</v>
      </c>
      <c r="F137" s="81">
        <v>0.2</v>
      </c>
      <c r="G137" s="81"/>
      <c r="H137" s="81"/>
      <c r="I137" s="81">
        <v>307</v>
      </c>
      <c r="J137" s="81">
        <v>1.4</v>
      </c>
      <c r="K137" s="80">
        <v>57690.5</v>
      </c>
      <c r="L137" s="80">
        <f t="shared" si="2"/>
        <v>143.30000000000291</v>
      </c>
      <c r="M137" s="80"/>
      <c r="N137" s="80" t="s">
        <v>234</v>
      </c>
      <c r="O137" s="70"/>
      <c r="P137" s="70"/>
      <c r="Q137" s="70"/>
      <c r="R137" s="70"/>
    </row>
    <row r="138" spans="1:18" ht="14.25" customHeight="1">
      <c r="A138" s="78">
        <v>46216</v>
      </c>
      <c r="B138" s="79">
        <v>0.3125</v>
      </c>
      <c r="C138" s="80" t="s">
        <v>233</v>
      </c>
      <c r="D138" s="81">
        <v>66.5</v>
      </c>
      <c r="E138" s="82">
        <v>33.1</v>
      </c>
      <c r="F138" s="81">
        <v>0.2</v>
      </c>
      <c r="G138" s="81"/>
      <c r="H138" s="81"/>
      <c r="I138" s="81">
        <v>220</v>
      </c>
      <c r="J138" s="81">
        <v>0.2</v>
      </c>
      <c r="K138" s="80">
        <v>58162.9</v>
      </c>
      <c r="L138" s="80">
        <f t="shared" si="2"/>
        <v>472.40000000000146</v>
      </c>
      <c r="M138" s="80"/>
      <c r="N138" s="80" t="s">
        <v>234</v>
      </c>
      <c r="O138" s="70"/>
      <c r="P138" s="70"/>
      <c r="Q138" s="70"/>
      <c r="R138" s="70"/>
    </row>
    <row r="139" spans="1:18" ht="14.25" customHeight="1">
      <c r="A139" s="78">
        <v>46217</v>
      </c>
      <c r="B139" s="79">
        <v>0.31388888888888888</v>
      </c>
      <c r="C139" s="80" t="s">
        <v>233</v>
      </c>
      <c r="D139" s="81">
        <v>57.4</v>
      </c>
      <c r="E139" s="82">
        <v>28.2</v>
      </c>
      <c r="F139" s="81">
        <v>2.5</v>
      </c>
      <c r="G139" s="81"/>
      <c r="H139" s="81"/>
      <c r="I139" s="81">
        <v>16</v>
      </c>
      <c r="J139" s="81">
        <v>11.8</v>
      </c>
      <c r="K139" s="80">
        <v>58332.7</v>
      </c>
      <c r="L139" s="80">
        <f t="shared" si="2"/>
        <v>169.79999999999563</v>
      </c>
      <c r="M139" s="80" t="s">
        <v>249</v>
      </c>
      <c r="N139" s="80" t="s">
        <v>234</v>
      </c>
      <c r="O139" s="70"/>
      <c r="P139" s="70"/>
      <c r="Q139" s="70"/>
      <c r="R139" s="70"/>
    </row>
    <row r="140" spans="1:18" ht="14.25" customHeight="1">
      <c r="A140" s="78">
        <v>46218</v>
      </c>
      <c r="B140" s="79">
        <v>0.31874999999999998</v>
      </c>
      <c r="C140" s="80" t="s">
        <v>233</v>
      </c>
      <c r="D140" s="81">
        <v>57.8</v>
      </c>
      <c r="E140" s="82">
        <v>32.299999999999997</v>
      </c>
      <c r="F140" s="81">
        <v>1.5</v>
      </c>
      <c r="G140" s="81"/>
      <c r="H140" s="81"/>
      <c r="I140" s="81">
        <v>19</v>
      </c>
      <c r="J140" s="81">
        <v>8.4</v>
      </c>
      <c r="K140" s="80">
        <v>58429.599999999999</v>
      </c>
      <c r="L140" s="80">
        <f t="shared" si="2"/>
        <v>96.900000000001455</v>
      </c>
      <c r="M140" s="80"/>
      <c r="N140" s="80" t="s">
        <v>234</v>
      </c>
      <c r="O140" s="70"/>
      <c r="P140" s="70"/>
      <c r="Q140" s="70"/>
      <c r="R140" s="70"/>
    </row>
    <row r="141" spans="1:18" ht="14.25" customHeight="1">
      <c r="A141" s="78">
        <v>46219</v>
      </c>
      <c r="B141" s="79">
        <v>0.3125</v>
      </c>
      <c r="C141" s="80" t="s">
        <v>233</v>
      </c>
      <c r="D141" s="81">
        <v>60.2</v>
      </c>
      <c r="E141" s="82">
        <v>37.5</v>
      </c>
      <c r="F141" s="81">
        <v>0.2</v>
      </c>
      <c r="G141" s="81"/>
      <c r="H141" s="81"/>
      <c r="I141" s="81">
        <v>209</v>
      </c>
      <c r="J141" s="81">
        <v>2.2000000000000002</v>
      </c>
      <c r="K141" s="80">
        <v>58498.400000000001</v>
      </c>
      <c r="L141" s="80">
        <f t="shared" si="2"/>
        <v>68.80000000000291</v>
      </c>
      <c r="M141" s="80"/>
      <c r="N141" s="80" t="s">
        <v>234</v>
      </c>
      <c r="O141" s="70"/>
      <c r="P141" s="70"/>
      <c r="Q141" s="70"/>
      <c r="R141" s="70"/>
    </row>
    <row r="142" spans="1:18" ht="14.25" customHeight="1">
      <c r="A142" s="78">
        <v>46220</v>
      </c>
      <c r="B142" s="79">
        <v>0.32013888888888886</v>
      </c>
      <c r="C142" s="80" t="s">
        <v>233</v>
      </c>
      <c r="D142" s="81">
        <v>57.6</v>
      </c>
      <c r="E142" s="82">
        <v>39.5</v>
      </c>
      <c r="F142" s="81">
        <v>0.2</v>
      </c>
      <c r="G142" s="81"/>
      <c r="H142" s="81"/>
      <c r="I142" s="81">
        <v>286</v>
      </c>
      <c r="J142" s="81">
        <v>2.6</v>
      </c>
      <c r="K142" s="80">
        <v>58622.7</v>
      </c>
      <c r="L142" s="80">
        <f t="shared" si="2"/>
        <v>124.29999999999563</v>
      </c>
      <c r="M142" s="80"/>
      <c r="N142" s="80" t="s">
        <v>234</v>
      </c>
      <c r="O142" s="70"/>
      <c r="P142" s="70"/>
      <c r="Q142" s="70"/>
      <c r="R142" s="70"/>
    </row>
    <row r="143" spans="1:18" ht="14.25" customHeight="1">
      <c r="A143" s="78">
        <v>46223</v>
      </c>
      <c r="B143" s="79">
        <v>0.3125</v>
      </c>
      <c r="C143" s="80" t="s">
        <v>233</v>
      </c>
      <c r="D143" s="81">
        <v>61.7</v>
      </c>
      <c r="E143" s="82">
        <v>35.700000000000003</v>
      </c>
      <c r="F143" s="81">
        <v>0.2</v>
      </c>
      <c r="G143" s="81"/>
      <c r="H143" s="81"/>
      <c r="I143" s="81">
        <v>270</v>
      </c>
      <c r="J143" s="81">
        <v>2.4</v>
      </c>
      <c r="K143" s="80">
        <v>58943.7</v>
      </c>
      <c r="L143" s="80">
        <f t="shared" si="2"/>
        <v>321</v>
      </c>
      <c r="M143" s="80"/>
      <c r="N143" s="80" t="s">
        <v>234</v>
      </c>
      <c r="O143" s="70"/>
      <c r="P143" s="70"/>
      <c r="Q143" s="70"/>
      <c r="R143" s="70"/>
    </row>
    <row r="144" spans="1:18" ht="14.25" customHeight="1">
      <c r="A144" s="78">
        <v>46224</v>
      </c>
      <c r="B144" s="79">
        <v>0.3125</v>
      </c>
      <c r="C144" s="80" t="s">
        <v>233</v>
      </c>
      <c r="D144" s="81">
        <v>59</v>
      </c>
      <c r="E144" s="82">
        <v>38.200000000000003</v>
      </c>
      <c r="F144" s="81">
        <v>0.3</v>
      </c>
      <c r="G144" s="81"/>
      <c r="H144" s="81"/>
      <c r="I144" s="81">
        <v>319</v>
      </c>
      <c r="J144" s="81">
        <v>2.7</v>
      </c>
      <c r="K144" s="80">
        <v>59045.2</v>
      </c>
      <c r="L144" s="80">
        <f t="shared" si="2"/>
        <v>101.5</v>
      </c>
      <c r="M144" s="80"/>
      <c r="N144" s="80" t="s">
        <v>234</v>
      </c>
      <c r="O144" s="70"/>
      <c r="P144" s="70"/>
      <c r="Q144" s="70"/>
      <c r="R144" s="70"/>
    </row>
    <row r="145" spans="1:18" ht="14.25" customHeight="1">
      <c r="A145" s="78">
        <v>46225</v>
      </c>
      <c r="B145" s="79">
        <v>0.32083333333333336</v>
      </c>
      <c r="C145" s="80" t="s">
        <v>233</v>
      </c>
      <c r="D145" s="81">
        <v>54.3</v>
      </c>
      <c r="E145" s="82">
        <v>42.8</v>
      </c>
      <c r="F145" s="81">
        <v>0.2</v>
      </c>
      <c r="G145" s="81"/>
      <c r="H145" s="81"/>
      <c r="I145" s="81">
        <v>347</v>
      </c>
      <c r="J145" s="81">
        <v>2.6</v>
      </c>
      <c r="K145" s="80">
        <v>59176</v>
      </c>
      <c r="L145" s="80">
        <f t="shared" si="2"/>
        <v>130.80000000000291</v>
      </c>
      <c r="M145" s="80"/>
      <c r="N145" s="80" t="s">
        <v>234</v>
      </c>
      <c r="O145" s="70"/>
      <c r="P145" s="70"/>
      <c r="Q145" s="70"/>
      <c r="R145" s="70"/>
    </row>
    <row r="146" spans="1:18" ht="14.25" customHeight="1">
      <c r="A146" s="78">
        <v>46226</v>
      </c>
      <c r="B146" s="79">
        <v>0.3125</v>
      </c>
      <c r="C146" s="80" t="s">
        <v>233</v>
      </c>
      <c r="D146" s="81">
        <v>54</v>
      </c>
      <c r="E146" s="82">
        <v>43.7</v>
      </c>
      <c r="F146" s="81">
        <v>0.2</v>
      </c>
      <c r="G146" s="81"/>
      <c r="H146" s="81"/>
      <c r="I146" s="81">
        <v>334</v>
      </c>
      <c r="J146" s="81">
        <v>2</v>
      </c>
      <c r="K146" s="80">
        <v>59299.9</v>
      </c>
      <c r="L146" s="80">
        <f t="shared" si="2"/>
        <v>123.90000000000146</v>
      </c>
      <c r="M146" s="80"/>
      <c r="N146" s="80" t="s">
        <v>234</v>
      </c>
      <c r="O146" s="70"/>
      <c r="P146" s="70"/>
      <c r="Q146" s="70"/>
      <c r="R146" s="70"/>
    </row>
    <row r="147" spans="1:18" ht="14.25" customHeight="1">
      <c r="A147" s="78">
        <v>46227</v>
      </c>
      <c r="B147" s="79">
        <v>0.3125</v>
      </c>
      <c r="C147" s="80" t="s">
        <v>233</v>
      </c>
      <c r="D147" s="81">
        <v>53.7</v>
      </c>
      <c r="E147" s="82">
        <v>43.6</v>
      </c>
      <c r="F147" s="81">
        <v>0.3</v>
      </c>
      <c r="G147" s="81"/>
      <c r="H147" s="81"/>
      <c r="I147" s="81">
        <v>340</v>
      </c>
      <c r="J147" s="81">
        <v>2.4</v>
      </c>
      <c r="K147" s="80">
        <v>59458.5</v>
      </c>
      <c r="L147" s="80">
        <f t="shared" si="2"/>
        <v>158.59999999999854</v>
      </c>
      <c r="M147" s="80"/>
      <c r="N147" s="80" t="s">
        <v>234</v>
      </c>
      <c r="O147" s="70"/>
      <c r="P147" s="70"/>
      <c r="Q147" s="70"/>
      <c r="R147" s="70"/>
    </row>
    <row r="148" spans="1:18" ht="14.25" customHeight="1">
      <c r="A148" s="78">
        <v>46230</v>
      </c>
      <c r="B148" s="79">
        <v>0.3298611111111111</v>
      </c>
      <c r="C148" s="80" t="s">
        <v>233</v>
      </c>
      <c r="D148" s="81">
        <v>63.3</v>
      </c>
      <c r="E148" s="82">
        <v>34.1</v>
      </c>
      <c r="F148" s="81">
        <v>0.2</v>
      </c>
      <c r="G148" s="81"/>
      <c r="H148" s="81"/>
      <c r="I148" s="81">
        <v>261</v>
      </c>
      <c r="J148" s="81">
        <v>2.2999999999999998</v>
      </c>
      <c r="K148" s="80">
        <v>59899.1</v>
      </c>
      <c r="L148" s="80">
        <f t="shared" si="2"/>
        <v>440.59999999999854</v>
      </c>
      <c r="M148" s="80"/>
      <c r="N148" s="80" t="s">
        <v>236</v>
      </c>
      <c r="O148" s="70"/>
      <c r="P148" s="70"/>
      <c r="Q148" s="70"/>
      <c r="R148" s="70"/>
    </row>
    <row r="149" spans="1:18" ht="14.25" customHeight="1">
      <c r="A149" s="78">
        <v>46231</v>
      </c>
      <c r="B149" s="79">
        <v>0.32569444444444445</v>
      </c>
      <c r="C149" s="80" t="s">
        <v>233</v>
      </c>
      <c r="D149" s="81">
        <v>62</v>
      </c>
      <c r="E149" s="82">
        <v>35.299999999999997</v>
      </c>
      <c r="F149" s="81">
        <v>0.2</v>
      </c>
      <c r="G149" s="81"/>
      <c r="H149" s="81"/>
      <c r="I149" s="81">
        <v>301</v>
      </c>
      <c r="J149" s="81">
        <v>2.4</v>
      </c>
      <c r="K149" s="80">
        <v>60023.8</v>
      </c>
      <c r="L149" s="80">
        <f t="shared" si="2"/>
        <v>124.70000000000437</v>
      </c>
      <c r="M149" s="80"/>
      <c r="N149" s="80" t="s">
        <v>236</v>
      </c>
      <c r="O149" s="70"/>
      <c r="P149" s="70"/>
      <c r="Q149" s="70"/>
      <c r="R149" s="70"/>
    </row>
    <row r="150" spans="1:18" ht="14.25" customHeight="1">
      <c r="A150" s="78">
        <v>46232</v>
      </c>
      <c r="B150" s="79">
        <v>0.3215277777777778</v>
      </c>
      <c r="C150" s="80" t="s">
        <v>233</v>
      </c>
      <c r="D150" s="81">
        <v>56.4</v>
      </c>
      <c r="E150" s="82">
        <v>40.700000000000003</v>
      </c>
      <c r="F150" s="81">
        <v>0.2</v>
      </c>
      <c r="G150" s="81"/>
      <c r="H150" s="81"/>
      <c r="I150" s="81">
        <v>305</v>
      </c>
      <c r="J150" s="81">
        <v>2.7</v>
      </c>
      <c r="K150" s="80">
        <v>60176.6</v>
      </c>
      <c r="L150" s="80">
        <f t="shared" si="2"/>
        <v>152.79999999999563</v>
      </c>
      <c r="M150" s="80"/>
      <c r="N150" s="80" t="s">
        <v>236</v>
      </c>
      <c r="O150" s="70"/>
      <c r="P150" s="70"/>
      <c r="Q150" s="70"/>
      <c r="R150" s="70"/>
    </row>
    <row r="151" spans="1:18" ht="14.25" customHeight="1">
      <c r="A151" s="78">
        <v>46233</v>
      </c>
      <c r="B151" s="79">
        <v>0.32777777777777778</v>
      </c>
      <c r="C151" s="80" t="s">
        <v>233</v>
      </c>
      <c r="D151" s="81">
        <v>57</v>
      </c>
      <c r="E151" s="82">
        <v>40.5</v>
      </c>
      <c r="F151" s="81">
        <v>0.2</v>
      </c>
      <c r="G151" s="81"/>
      <c r="H151" s="81"/>
      <c r="I151" s="81">
        <v>340</v>
      </c>
      <c r="J151" s="81">
        <v>2.4</v>
      </c>
      <c r="K151" s="80">
        <v>60365</v>
      </c>
      <c r="L151" s="80">
        <f t="shared" si="2"/>
        <v>188.40000000000146</v>
      </c>
      <c r="M151" s="80"/>
      <c r="N151" s="80" t="s">
        <v>236</v>
      </c>
      <c r="O151" s="70"/>
      <c r="P151" s="70"/>
      <c r="Q151" s="70"/>
      <c r="R151" s="70"/>
    </row>
    <row r="152" spans="1:18" ht="14.25" customHeight="1">
      <c r="A152" s="78">
        <v>46234</v>
      </c>
      <c r="B152" s="79">
        <v>0.32083333333333336</v>
      </c>
      <c r="C152" s="80" t="s">
        <v>233</v>
      </c>
      <c r="D152" s="81">
        <v>58.2</v>
      </c>
      <c r="E152" s="82">
        <v>39.6</v>
      </c>
      <c r="F152" s="81">
        <v>0.2</v>
      </c>
      <c r="G152" s="81"/>
      <c r="H152" s="81"/>
      <c r="I152" s="81">
        <v>328</v>
      </c>
      <c r="J152" s="81">
        <v>1.9</v>
      </c>
      <c r="K152" s="80">
        <v>60524.5</v>
      </c>
      <c r="L152" s="80">
        <f t="shared" si="2"/>
        <v>159.5</v>
      </c>
      <c r="M152" s="80"/>
      <c r="N152" s="80" t="s">
        <v>236</v>
      </c>
      <c r="O152" s="70"/>
      <c r="P152" s="70"/>
      <c r="Q152" s="70"/>
      <c r="R152" s="70"/>
    </row>
    <row r="153" spans="1:18" ht="14.25" customHeight="1">
      <c r="A153" s="78">
        <v>46237</v>
      </c>
      <c r="B153" s="79">
        <v>0.33333333333333331</v>
      </c>
      <c r="C153" s="80" t="s">
        <v>233</v>
      </c>
      <c r="D153" s="81">
        <v>66</v>
      </c>
      <c r="E153" s="82">
        <v>31.9</v>
      </c>
      <c r="F153" s="81">
        <v>0.2</v>
      </c>
      <c r="G153" s="81"/>
      <c r="H153" s="81"/>
      <c r="I153" s="81">
        <v>233</v>
      </c>
      <c r="J153" s="81">
        <v>1.8</v>
      </c>
      <c r="K153" s="80">
        <v>61023.7</v>
      </c>
      <c r="L153" s="80">
        <f t="shared" si="2"/>
        <v>499.19999999999709</v>
      </c>
      <c r="M153" s="80"/>
      <c r="N153" s="80" t="s">
        <v>234</v>
      </c>
      <c r="O153" s="70"/>
      <c r="P153" s="70"/>
      <c r="Q153" s="70"/>
      <c r="R153" s="70"/>
    </row>
    <row r="154" spans="1:18" ht="14.25" customHeight="1">
      <c r="A154" s="83">
        <v>46238</v>
      </c>
      <c r="B154" s="79">
        <v>0.33333333333333331</v>
      </c>
      <c r="C154" s="80" t="s">
        <v>233</v>
      </c>
      <c r="D154" s="81">
        <v>64.099999999999994</v>
      </c>
      <c r="E154" s="82">
        <v>34.1</v>
      </c>
      <c r="F154" s="81">
        <v>0.2</v>
      </c>
      <c r="G154" s="81"/>
      <c r="H154" s="81"/>
      <c r="I154" s="81">
        <v>262</v>
      </c>
      <c r="J154" s="81">
        <v>1.5</v>
      </c>
      <c r="K154" s="80">
        <v>61161.2</v>
      </c>
      <c r="L154" s="80">
        <f t="shared" si="2"/>
        <v>137.5</v>
      </c>
      <c r="M154" s="80"/>
      <c r="N154" s="80" t="s">
        <v>234</v>
      </c>
      <c r="O154" s="70"/>
      <c r="P154" s="70"/>
      <c r="Q154" s="70"/>
      <c r="R154" s="70"/>
    </row>
    <row r="155" spans="1:18" ht="14.25" customHeight="1">
      <c r="A155" s="83">
        <v>46239</v>
      </c>
      <c r="B155" s="79">
        <v>0.33333333333333331</v>
      </c>
      <c r="C155" s="80" t="s">
        <v>233</v>
      </c>
      <c r="D155" s="81">
        <v>59.9</v>
      </c>
      <c r="E155" s="82">
        <v>67.900000000000006</v>
      </c>
      <c r="F155" s="81">
        <v>0.2</v>
      </c>
      <c r="G155" s="81"/>
      <c r="H155" s="81"/>
      <c r="I155" s="81">
        <v>317</v>
      </c>
      <c r="J155" s="81">
        <v>1.9</v>
      </c>
      <c r="K155" s="80">
        <v>61252.800000000003</v>
      </c>
      <c r="L155" s="80">
        <f t="shared" si="2"/>
        <v>91.600000000005821</v>
      </c>
      <c r="M155" s="80"/>
      <c r="N155" s="80" t="s">
        <v>234</v>
      </c>
      <c r="O155" s="70"/>
      <c r="P155" s="70"/>
      <c r="Q155" s="70"/>
      <c r="R155" s="70"/>
    </row>
    <row r="156" spans="1:18" ht="14.25" customHeight="1">
      <c r="A156" s="78">
        <v>46240</v>
      </c>
      <c r="B156" s="79">
        <v>0.32291666666666669</v>
      </c>
      <c r="C156" s="80" t="s">
        <v>233</v>
      </c>
      <c r="D156" s="81">
        <v>57.5</v>
      </c>
      <c r="E156" s="82">
        <v>39.799999999999997</v>
      </c>
      <c r="F156" s="81">
        <v>0.2</v>
      </c>
      <c r="G156" s="81"/>
      <c r="H156" s="81"/>
      <c r="I156" s="81">
        <v>327</v>
      </c>
      <c r="J156" s="81">
        <v>2.5</v>
      </c>
      <c r="K156" s="80">
        <v>61415.9</v>
      </c>
      <c r="L156" s="80">
        <f t="shared" si="2"/>
        <v>163.09999999999854</v>
      </c>
      <c r="M156" s="80"/>
      <c r="N156" s="80" t="s">
        <v>234</v>
      </c>
      <c r="O156" s="70"/>
      <c r="P156" s="70"/>
      <c r="Q156" s="70"/>
      <c r="R156" s="70"/>
    </row>
    <row r="157" spans="1:18" ht="14.25" customHeight="1">
      <c r="A157" s="78">
        <v>46241</v>
      </c>
      <c r="B157" s="79">
        <v>0.32291666666666669</v>
      </c>
      <c r="C157" s="80" t="s">
        <v>233</v>
      </c>
      <c r="D157" s="81">
        <v>58.7</v>
      </c>
      <c r="E157" s="82">
        <v>39.4</v>
      </c>
      <c r="F157" s="81">
        <v>0.2</v>
      </c>
      <c r="G157" s="81"/>
      <c r="H157" s="81"/>
      <c r="I157" s="81">
        <v>308</v>
      </c>
      <c r="J157" s="81">
        <v>1.9</v>
      </c>
      <c r="K157" s="80">
        <v>61604.7</v>
      </c>
      <c r="L157" s="80">
        <f t="shared" si="2"/>
        <v>188.79999999999563</v>
      </c>
      <c r="M157" s="80"/>
      <c r="N157" s="80" t="s">
        <v>234</v>
      </c>
      <c r="O157" s="70"/>
      <c r="P157" s="70"/>
      <c r="Q157" s="70"/>
      <c r="R157" s="70"/>
    </row>
    <row r="158" spans="1:18" ht="14.25" customHeight="1">
      <c r="A158" s="78">
        <v>46244</v>
      </c>
      <c r="B158" s="79">
        <v>0.3125</v>
      </c>
      <c r="C158" s="80" t="s">
        <v>233</v>
      </c>
      <c r="D158" s="81">
        <v>65.7</v>
      </c>
      <c r="E158" s="82">
        <v>31</v>
      </c>
      <c r="F158" s="81">
        <v>0.5</v>
      </c>
      <c r="G158" s="81"/>
      <c r="H158" s="81"/>
      <c r="I158" s="81">
        <v>15</v>
      </c>
      <c r="J158" s="81">
        <v>2.7</v>
      </c>
      <c r="K158" s="80">
        <v>62106.2</v>
      </c>
      <c r="L158" s="80">
        <f t="shared" si="2"/>
        <v>501.5</v>
      </c>
      <c r="M158" s="80" t="s">
        <v>249</v>
      </c>
      <c r="N158" s="80" t="s">
        <v>234</v>
      </c>
      <c r="O158" s="70"/>
      <c r="P158" s="70"/>
      <c r="Q158" s="70"/>
      <c r="R158" s="70"/>
    </row>
    <row r="159" spans="1:18" ht="14.25" customHeight="1">
      <c r="A159" s="78">
        <v>46245</v>
      </c>
      <c r="B159" s="79">
        <v>0.3125</v>
      </c>
      <c r="C159" s="80" t="s">
        <v>233</v>
      </c>
      <c r="D159" s="81">
        <v>64.900000000000006</v>
      </c>
      <c r="E159" s="82">
        <v>33.4</v>
      </c>
      <c r="F159" s="81">
        <v>0.2</v>
      </c>
      <c r="G159" s="81"/>
      <c r="H159" s="81"/>
      <c r="I159" s="81">
        <v>242</v>
      </c>
      <c r="J159" s="81">
        <v>1.5</v>
      </c>
      <c r="K159" s="80">
        <v>62192.7</v>
      </c>
      <c r="L159" s="80">
        <f t="shared" si="2"/>
        <v>86.5</v>
      </c>
      <c r="M159" s="80"/>
      <c r="N159" s="80" t="s">
        <v>234</v>
      </c>
      <c r="O159" s="70"/>
      <c r="P159" s="70"/>
      <c r="Q159" s="70"/>
      <c r="R159" s="70"/>
    </row>
    <row r="160" spans="1:18" ht="14.25" customHeight="1">
      <c r="A160" s="78">
        <v>46246</v>
      </c>
      <c r="B160" s="79">
        <v>0.3125</v>
      </c>
      <c r="C160" s="80" t="s">
        <v>233</v>
      </c>
      <c r="D160" s="81">
        <v>63.4</v>
      </c>
      <c r="E160" s="82">
        <v>34.9</v>
      </c>
      <c r="F160" s="81">
        <v>0.2</v>
      </c>
      <c r="G160" s="81"/>
      <c r="H160" s="81"/>
      <c r="I160" s="81">
        <v>246</v>
      </c>
      <c r="J160" s="81">
        <v>1.5</v>
      </c>
      <c r="K160" s="80">
        <v>62278.9</v>
      </c>
      <c r="L160" s="80">
        <f t="shared" si="2"/>
        <v>86.200000000004366</v>
      </c>
      <c r="M160" s="80"/>
      <c r="N160" s="80" t="s">
        <v>234</v>
      </c>
      <c r="O160" s="70"/>
      <c r="P160" s="70"/>
      <c r="Q160" s="70"/>
      <c r="R160" s="70"/>
    </row>
    <row r="161" spans="1:18" ht="14.25" customHeight="1">
      <c r="A161" s="78">
        <v>46247</v>
      </c>
      <c r="B161" s="79">
        <v>0.33333333333333331</v>
      </c>
      <c r="C161" s="80" t="s">
        <v>233</v>
      </c>
      <c r="D161" s="81">
        <v>58.6</v>
      </c>
      <c r="E161" s="82">
        <v>38.9</v>
      </c>
      <c r="F161" s="81">
        <v>0.2</v>
      </c>
      <c r="G161" s="81"/>
      <c r="H161" s="81"/>
      <c r="I161" s="81">
        <v>275</v>
      </c>
      <c r="J161" s="81">
        <v>2.2999999999999998</v>
      </c>
      <c r="K161" s="80">
        <v>62412.6</v>
      </c>
      <c r="L161" s="80">
        <f t="shared" si="2"/>
        <v>133.69999999999709</v>
      </c>
      <c r="M161" s="80"/>
      <c r="N161" s="80" t="s">
        <v>234</v>
      </c>
      <c r="O161" s="70"/>
      <c r="P161" s="70"/>
      <c r="Q161" s="70"/>
      <c r="R161" s="70"/>
    </row>
    <row r="162" spans="1:18" ht="14.25" customHeight="1">
      <c r="A162" s="78">
        <v>46248</v>
      </c>
      <c r="B162" s="79">
        <v>0.33333333333333331</v>
      </c>
      <c r="C162" s="80" t="s">
        <v>233</v>
      </c>
      <c r="D162" s="81">
        <v>56.8</v>
      </c>
      <c r="E162" s="82">
        <v>41.4</v>
      </c>
      <c r="F162" s="81">
        <v>0.2</v>
      </c>
      <c r="G162" s="81"/>
      <c r="H162" s="81"/>
      <c r="I162" s="81">
        <v>284</v>
      </c>
      <c r="J162" s="81">
        <v>1.6</v>
      </c>
      <c r="K162" s="80">
        <v>62553.599999999999</v>
      </c>
      <c r="L162" s="80">
        <f t="shared" si="2"/>
        <v>141</v>
      </c>
      <c r="M162" s="80"/>
      <c r="N162" s="80" t="s">
        <v>234</v>
      </c>
      <c r="O162" s="70"/>
      <c r="P162" s="70"/>
      <c r="Q162" s="70"/>
      <c r="R162" s="70"/>
    </row>
    <row r="163" spans="1:18" ht="14.25" customHeight="1">
      <c r="A163" s="78">
        <v>46251</v>
      </c>
      <c r="B163" s="79">
        <v>0.3125</v>
      </c>
      <c r="C163" s="80" t="s">
        <v>233</v>
      </c>
      <c r="D163" s="81">
        <v>62.4</v>
      </c>
      <c r="E163" s="82">
        <v>34.700000000000003</v>
      </c>
      <c r="F163" s="81">
        <v>0.2</v>
      </c>
      <c r="G163" s="81"/>
      <c r="H163" s="81"/>
      <c r="I163" s="81">
        <v>157</v>
      </c>
      <c r="J163" s="81">
        <v>2.6</v>
      </c>
      <c r="K163" s="80">
        <v>62975</v>
      </c>
      <c r="L163" s="80">
        <f t="shared" si="2"/>
        <v>421.40000000000146</v>
      </c>
      <c r="M163" s="80"/>
      <c r="N163" s="80" t="s">
        <v>234</v>
      </c>
      <c r="O163" s="70"/>
      <c r="P163" s="70"/>
      <c r="Q163" s="70"/>
      <c r="R163" s="70"/>
    </row>
    <row r="164" spans="1:18" ht="14.25" customHeight="1">
      <c r="A164" s="78">
        <v>46284</v>
      </c>
      <c r="B164" s="79">
        <v>0.3125</v>
      </c>
      <c r="C164" s="80" t="s">
        <v>233</v>
      </c>
      <c r="D164" s="81">
        <v>59.7</v>
      </c>
      <c r="E164" s="82">
        <v>47.4</v>
      </c>
      <c r="F164" s="81">
        <v>0.2</v>
      </c>
      <c r="G164" s="81"/>
      <c r="H164" s="81"/>
      <c r="I164" s="81">
        <v>154</v>
      </c>
      <c r="J164" s="81">
        <v>2.7</v>
      </c>
      <c r="K164" s="80">
        <v>63138.6</v>
      </c>
      <c r="L164" s="80">
        <f t="shared" si="2"/>
        <v>163.59999999999854</v>
      </c>
      <c r="M164" s="80"/>
      <c r="N164" s="80" t="s">
        <v>234</v>
      </c>
      <c r="O164" s="70"/>
      <c r="P164" s="70"/>
      <c r="Q164" s="70"/>
      <c r="R164" s="70"/>
    </row>
    <row r="165" spans="1:18" ht="14.25" customHeight="1">
      <c r="A165" s="78">
        <v>46254</v>
      </c>
      <c r="B165" s="79">
        <v>0.3125</v>
      </c>
      <c r="C165" s="80" t="s">
        <v>233</v>
      </c>
      <c r="D165" s="81">
        <v>60</v>
      </c>
      <c r="E165" s="82">
        <v>38</v>
      </c>
      <c r="F165" s="81">
        <v>0.2</v>
      </c>
      <c r="G165" s="81"/>
      <c r="H165" s="81"/>
      <c r="I165" s="81">
        <v>281</v>
      </c>
      <c r="J165" s="81">
        <v>1.8</v>
      </c>
      <c r="K165" s="80">
        <v>63271.1</v>
      </c>
      <c r="L165" s="80">
        <f t="shared" si="2"/>
        <v>132.5</v>
      </c>
      <c r="M165" s="80"/>
      <c r="N165" s="80" t="s">
        <v>234</v>
      </c>
      <c r="O165" s="70"/>
      <c r="P165" s="70"/>
      <c r="Q165" s="70"/>
      <c r="R165" s="70"/>
    </row>
    <row r="166" spans="1:18" ht="14.25" customHeight="1">
      <c r="A166" s="78">
        <v>46255</v>
      </c>
      <c r="B166" s="79">
        <v>0.3125</v>
      </c>
      <c r="C166" s="80" t="s">
        <v>233</v>
      </c>
      <c r="D166" s="81">
        <v>61</v>
      </c>
      <c r="E166" s="82">
        <v>37.5</v>
      </c>
      <c r="F166" s="81">
        <v>0.2</v>
      </c>
      <c r="G166" s="81"/>
      <c r="H166" s="81"/>
      <c r="I166" s="81">
        <v>251</v>
      </c>
      <c r="J166" s="81">
        <v>1.3</v>
      </c>
      <c r="K166" s="80">
        <v>63407.8</v>
      </c>
      <c r="L166" s="80">
        <f t="shared" si="2"/>
        <v>136.70000000000437</v>
      </c>
      <c r="M166" s="80"/>
      <c r="N166" s="80" t="s">
        <v>234</v>
      </c>
      <c r="O166" s="70"/>
      <c r="P166" s="70"/>
      <c r="Q166" s="70"/>
      <c r="R166" s="70"/>
    </row>
    <row r="167" spans="1:18" ht="14.25" customHeight="1">
      <c r="A167" s="78">
        <v>46258</v>
      </c>
      <c r="B167" s="79">
        <v>0.33333333333333331</v>
      </c>
      <c r="C167" s="80" t="s">
        <v>233</v>
      </c>
      <c r="D167" s="81">
        <v>56.4</v>
      </c>
      <c r="E167" s="82">
        <v>37.6</v>
      </c>
      <c r="F167" s="81">
        <v>1.2</v>
      </c>
      <c r="G167" s="81"/>
      <c r="H167" s="81"/>
      <c r="I167" s="81">
        <v>68</v>
      </c>
      <c r="J167" s="81">
        <v>4.8</v>
      </c>
      <c r="K167" s="80">
        <v>63859.7</v>
      </c>
      <c r="L167" s="80">
        <f t="shared" si="2"/>
        <v>451.89999999999418</v>
      </c>
      <c r="M167" s="80"/>
      <c r="N167" s="80" t="s">
        <v>234</v>
      </c>
      <c r="O167" s="70"/>
      <c r="P167" s="70"/>
      <c r="Q167" s="70"/>
      <c r="R167" s="70"/>
    </row>
    <row r="168" spans="1:18" ht="14.25" customHeight="1">
      <c r="A168" s="78">
        <v>46259</v>
      </c>
      <c r="B168" s="79">
        <v>0.58333333333333337</v>
      </c>
      <c r="C168" s="80" t="s">
        <v>233</v>
      </c>
      <c r="D168" s="81">
        <v>55.4</v>
      </c>
      <c r="E168" s="82">
        <v>42.6</v>
      </c>
      <c r="F168" s="81">
        <v>0</v>
      </c>
      <c r="G168" s="81"/>
      <c r="H168" s="81"/>
      <c r="I168" s="81">
        <v>0</v>
      </c>
      <c r="J168" s="81"/>
      <c r="K168" s="80">
        <v>63989.599999999999</v>
      </c>
      <c r="L168" s="80">
        <f t="shared" si="2"/>
        <v>129.90000000000146</v>
      </c>
      <c r="M168" s="80"/>
      <c r="N168" s="80" t="s">
        <v>234</v>
      </c>
      <c r="O168" s="70"/>
      <c r="P168" s="70"/>
      <c r="Q168" s="70"/>
      <c r="R168" s="70"/>
    </row>
    <row r="169" spans="1:18" ht="14.25" customHeight="1">
      <c r="A169" s="78">
        <v>46260</v>
      </c>
      <c r="B169" s="79">
        <v>0.3125</v>
      </c>
      <c r="C169" s="80" t="s">
        <v>233</v>
      </c>
      <c r="D169" s="81">
        <v>56.7</v>
      </c>
      <c r="E169" s="82">
        <v>44.3</v>
      </c>
      <c r="F169" s="81">
        <v>0</v>
      </c>
      <c r="G169" s="81"/>
      <c r="H169" s="81"/>
      <c r="I169" s="81">
        <v>181</v>
      </c>
      <c r="J169" s="81"/>
      <c r="K169" s="80">
        <v>64078.2</v>
      </c>
      <c r="L169" s="80">
        <f t="shared" si="2"/>
        <v>88.599999999998545</v>
      </c>
      <c r="M169" s="80"/>
      <c r="N169" s="80" t="s">
        <v>234</v>
      </c>
      <c r="O169" s="70"/>
      <c r="P169" s="70"/>
      <c r="Q169" s="70"/>
      <c r="R169" s="70"/>
    </row>
    <row r="170" spans="1:18" ht="14.25" customHeight="1">
      <c r="A170" s="83">
        <v>46262</v>
      </c>
      <c r="B170" s="79">
        <v>0.5</v>
      </c>
      <c r="C170" s="80" t="s">
        <v>233</v>
      </c>
      <c r="D170" s="81">
        <v>58.1</v>
      </c>
      <c r="E170" s="82">
        <v>38.200000000000003</v>
      </c>
      <c r="F170" s="81">
        <v>0.2</v>
      </c>
      <c r="G170" s="81"/>
      <c r="H170" s="81"/>
      <c r="I170" s="81">
        <v>314</v>
      </c>
      <c r="J170" s="81">
        <v>3.5</v>
      </c>
      <c r="K170" s="80"/>
      <c r="L170" s="80"/>
      <c r="M170" s="80"/>
      <c r="N170" s="80" t="s">
        <v>234</v>
      </c>
      <c r="O170" s="70"/>
      <c r="P170" s="70"/>
      <c r="Q170" s="70"/>
      <c r="R170" s="70"/>
    </row>
    <row r="171" spans="1:18" ht="14.25" customHeight="1">
      <c r="A171" s="80" t="s">
        <v>250</v>
      </c>
      <c r="B171" s="79">
        <v>0.33333333333333331</v>
      </c>
      <c r="C171" s="80" t="s">
        <v>233</v>
      </c>
      <c r="D171" s="81"/>
      <c r="E171" s="82"/>
      <c r="F171" s="81"/>
      <c r="G171" s="81"/>
      <c r="H171" s="81"/>
      <c r="I171" s="81"/>
      <c r="J171" s="81"/>
      <c r="K171" s="80">
        <v>64757.7</v>
      </c>
      <c r="L171" s="80"/>
      <c r="M171" s="80"/>
      <c r="N171" s="80" t="s">
        <v>234</v>
      </c>
      <c r="O171" s="70"/>
      <c r="P171" s="70"/>
      <c r="Q171" s="70"/>
      <c r="R171" s="70"/>
    </row>
    <row r="172" spans="1:18" ht="14.25" customHeight="1">
      <c r="A172" s="78">
        <v>46266</v>
      </c>
      <c r="B172" s="79">
        <v>0.33888888888888891</v>
      </c>
      <c r="C172" s="80"/>
      <c r="D172" s="81"/>
      <c r="E172" s="82"/>
      <c r="F172" s="81"/>
      <c r="G172" s="81"/>
      <c r="H172" s="81"/>
      <c r="I172" s="81"/>
      <c r="J172" s="81"/>
      <c r="K172" s="80">
        <v>64881.2</v>
      </c>
      <c r="L172" s="80">
        <f t="shared" ref="L172:L174" si="3">K172-K171</f>
        <v>123.5</v>
      </c>
      <c r="M172" s="80"/>
      <c r="N172" s="80" t="s">
        <v>236</v>
      </c>
      <c r="O172" s="70"/>
      <c r="P172" s="70"/>
      <c r="Q172" s="70"/>
      <c r="R172" s="70"/>
    </row>
    <row r="173" spans="1:18" ht="14.25" customHeight="1">
      <c r="A173" s="78">
        <v>46273</v>
      </c>
      <c r="B173" s="79">
        <v>0.3125</v>
      </c>
      <c r="C173" s="80" t="s">
        <v>233</v>
      </c>
      <c r="D173" s="81">
        <v>66</v>
      </c>
      <c r="E173" s="82">
        <v>34.299999999999997</v>
      </c>
      <c r="F173" s="81">
        <v>0</v>
      </c>
      <c r="G173" s="81"/>
      <c r="H173" s="81"/>
      <c r="I173" s="81">
        <v>155</v>
      </c>
      <c r="J173" s="81">
        <v>0</v>
      </c>
      <c r="K173" s="80">
        <v>65959</v>
      </c>
      <c r="L173" s="80">
        <f t="shared" si="3"/>
        <v>1077.8000000000029</v>
      </c>
      <c r="M173" s="80"/>
      <c r="N173" s="80" t="s">
        <v>234</v>
      </c>
      <c r="O173" s="70"/>
      <c r="P173" s="70"/>
      <c r="Q173" s="70"/>
      <c r="R173" s="70"/>
    </row>
    <row r="174" spans="1:18" ht="14.25" customHeight="1">
      <c r="A174" s="78">
        <v>46274</v>
      </c>
      <c r="B174" s="79">
        <v>0.3125</v>
      </c>
      <c r="C174" s="80" t="s">
        <v>233</v>
      </c>
      <c r="D174" s="81">
        <v>61.1</v>
      </c>
      <c r="E174" s="82">
        <v>38.9</v>
      </c>
      <c r="F174" s="81">
        <v>0</v>
      </c>
      <c r="G174" s="81"/>
      <c r="H174" s="81"/>
      <c r="I174" s="81">
        <v>213</v>
      </c>
      <c r="J174" s="81">
        <v>0</v>
      </c>
      <c r="K174" s="80">
        <v>66127.399999999994</v>
      </c>
      <c r="L174" s="80">
        <f t="shared" si="3"/>
        <v>168.39999999999418</v>
      </c>
      <c r="M174" s="80"/>
      <c r="N174" s="80" t="s">
        <v>234</v>
      </c>
      <c r="O174" s="70"/>
      <c r="P174" s="70"/>
      <c r="Q174" s="70"/>
      <c r="R174" s="70"/>
    </row>
    <row r="175" spans="1:18" ht="14.25" customHeight="1">
      <c r="A175" s="78">
        <v>46275</v>
      </c>
      <c r="B175" s="79">
        <v>0.3125</v>
      </c>
      <c r="C175" s="80" t="s">
        <v>233</v>
      </c>
      <c r="D175" s="81"/>
      <c r="E175" s="82"/>
      <c r="F175" s="81"/>
      <c r="G175" s="81"/>
      <c r="H175" s="81"/>
      <c r="I175" s="81"/>
      <c r="J175" s="81"/>
      <c r="K175" s="80"/>
      <c r="L175" s="80"/>
      <c r="M175" s="80"/>
      <c r="N175" s="80" t="s">
        <v>234</v>
      </c>
      <c r="O175" s="70"/>
      <c r="P175" s="70"/>
      <c r="Q175" s="70"/>
      <c r="R175" s="70"/>
    </row>
    <row r="176" spans="1:18" ht="14.25" customHeight="1">
      <c r="A176" s="78">
        <v>46279</v>
      </c>
      <c r="B176" s="79">
        <v>0.3125</v>
      </c>
      <c r="C176" s="80" t="s">
        <v>233</v>
      </c>
      <c r="D176" s="81">
        <v>61.6</v>
      </c>
      <c r="E176" s="82">
        <v>38.4</v>
      </c>
      <c r="F176" s="81">
        <v>0</v>
      </c>
      <c r="G176" s="81"/>
      <c r="H176" s="81"/>
      <c r="I176" s="81">
        <v>185</v>
      </c>
      <c r="J176" s="81">
        <v>0</v>
      </c>
      <c r="K176" s="80">
        <v>66930</v>
      </c>
      <c r="L176" s="80"/>
      <c r="M176" s="80"/>
      <c r="N176" s="80" t="s">
        <v>234</v>
      </c>
      <c r="O176" s="70"/>
      <c r="P176" s="70"/>
      <c r="Q176" s="70"/>
      <c r="R176" s="70"/>
    </row>
    <row r="177" spans="1:18" ht="14.25" customHeight="1">
      <c r="A177" s="78">
        <v>46286</v>
      </c>
      <c r="B177" s="79">
        <v>0.3125</v>
      </c>
      <c r="C177" s="80" t="s">
        <v>233</v>
      </c>
      <c r="D177" s="81">
        <v>66.8</v>
      </c>
      <c r="E177" s="82">
        <v>32.6</v>
      </c>
      <c r="F177" s="81">
        <v>0.5</v>
      </c>
      <c r="G177" s="81"/>
      <c r="H177" s="81"/>
      <c r="I177" s="81">
        <v>7</v>
      </c>
      <c r="J177" s="81">
        <v>0</v>
      </c>
      <c r="K177" s="80">
        <v>67938.600000000006</v>
      </c>
      <c r="L177" s="80">
        <f t="shared" ref="L177:L185" si="4">K177-K176</f>
        <v>1008.6000000000058</v>
      </c>
      <c r="M177" s="80"/>
      <c r="N177" s="80" t="s">
        <v>234</v>
      </c>
      <c r="O177" s="70"/>
      <c r="P177" s="70"/>
      <c r="Q177" s="70"/>
      <c r="R177" s="70"/>
    </row>
    <row r="178" spans="1:18" ht="14.25" customHeight="1">
      <c r="A178" s="78">
        <v>46290</v>
      </c>
      <c r="B178" s="79">
        <v>0.375</v>
      </c>
      <c r="C178" s="80" t="s">
        <v>233</v>
      </c>
      <c r="D178" s="81">
        <v>61.3</v>
      </c>
      <c r="E178" s="82">
        <v>38.1</v>
      </c>
      <c r="F178" s="81">
        <v>0.2</v>
      </c>
      <c r="G178" s="81"/>
      <c r="H178" s="81"/>
      <c r="I178" s="81">
        <v>518</v>
      </c>
      <c r="J178" s="81">
        <v>0.4</v>
      </c>
      <c r="K178" s="80">
        <v>68518.600000000006</v>
      </c>
      <c r="L178" s="80">
        <f t="shared" si="4"/>
        <v>580</v>
      </c>
      <c r="M178" s="80"/>
      <c r="N178" s="80" t="s">
        <v>234</v>
      </c>
      <c r="O178" s="70"/>
      <c r="P178" s="70"/>
      <c r="Q178" s="70"/>
      <c r="R178" s="70"/>
    </row>
    <row r="179" spans="1:18" ht="14.25" customHeight="1">
      <c r="A179" s="78">
        <v>46293</v>
      </c>
      <c r="B179" s="79">
        <v>0.33333333333333331</v>
      </c>
      <c r="C179" s="80" t="s">
        <v>233</v>
      </c>
      <c r="D179" s="81">
        <v>53.4</v>
      </c>
      <c r="E179" s="82">
        <v>27.1</v>
      </c>
      <c r="F179" s="81">
        <v>1.2</v>
      </c>
      <c r="G179" s="81"/>
      <c r="H179" s="81"/>
      <c r="I179" s="81">
        <v>22</v>
      </c>
      <c r="J179" s="81">
        <v>18.3</v>
      </c>
      <c r="K179" s="80">
        <v>68932.7</v>
      </c>
      <c r="L179" s="80">
        <f t="shared" si="4"/>
        <v>414.09999999999127</v>
      </c>
      <c r="M179" s="80"/>
      <c r="N179" s="80" t="s">
        <v>234</v>
      </c>
      <c r="O179" s="70"/>
      <c r="P179" s="70"/>
      <c r="Q179" s="70"/>
      <c r="R179" s="70"/>
    </row>
    <row r="180" spans="1:18" ht="14.25" customHeight="1">
      <c r="A180" s="78">
        <v>46294</v>
      </c>
      <c r="B180" s="79">
        <v>0.3125</v>
      </c>
      <c r="C180" s="80" t="s">
        <v>233</v>
      </c>
      <c r="D180" s="81">
        <v>61.3</v>
      </c>
      <c r="E180" s="82">
        <v>36.4</v>
      </c>
      <c r="F180" s="81">
        <v>0.3</v>
      </c>
      <c r="G180" s="81"/>
      <c r="H180" s="81"/>
      <c r="I180" s="81">
        <v>76</v>
      </c>
      <c r="J180" s="81">
        <v>2</v>
      </c>
      <c r="K180" s="80">
        <v>69044.7</v>
      </c>
      <c r="L180" s="80">
        <f t="shared" si="4"/>
        <v>112</v>
      </c>
      <c r="M180" s="80"/>
      <c r="N180" s="80" t="s">
        <v>234</v>
      </c>
      <c r="O180" s="70"/>
      <c r="P180" s="70"/>
      <c r="Q180" s="70"/>
      <c r="R180" s="70"/>
    </row>
    <row r="181" spans="1:18" ht="14.25" customHeight="1">
      <c r="A181" s="78">
        <v>46295</v>
      </c>
      <c r="B181" s="79">
        <v>0.3125</v>
      </c>
      <c r="C181" s="80" t="s">
        <v>233</v>
      </c>
      <c r="D181" s="81">
        <v>59.9</v>
      </c>
      <c r="E181" s="82">
        <v>39.700000000000003</v>
      </c>
      <c r="F181" s="81">
        <v>0.2</v>
      </c>
      <c r="G181" s="81"/>
      <c r="H181" s="81"/>
      <c r="I181" s="81">
        <v>552</v>
      </c>
      <c r="J181" s="81">
        <v>0.3</v>
      </c>
      <c r="K181" s="80">
        <v>69157.100000000006</v>
      </c>
      <c r="L181" s="80">
        <f t="shared" si="4"/>
        <v>112.40000000000873</v>
      </c>
      <c r="M181" s="80"/>
      <c r="N181" s="80" t="s">
        <v>234</v>
      </c>
      <c r="O181" s="70"/>
      <c r="P181" s="70"/>
      <c r="Q181" s="70"/>
      <c r="R181" s="70"/>
    </row>
    <row r="182" spans="1:18" ht="14.25" customHeight="1">
      <c r="A182" s="78">
        <v>46296</v>
      </c>
      <c r="B182" s="79">
        <v>0.33333333333333331</v>
      </c>
      <c r="C182" s="80" t="s">
        <v>233</v>
      </c>
      <c r="D182" s="81">
        <v>58.6</v>
      </c>
      <c r="E182" s="82">
        <v>40.6</v>
      </c>
      <c r="F182" s="81">
        <v>0.2</v>
      </c>
      <c r="G182" s="81"/>
      <c r="H182" s="81"/>
      <c r="I182" s="81">
        <v>568</v>
      </c>
      <c r="J182" s="81">
        <v>0.6</v>
      </c>
      <c r="K182" s="80">
        <v>69313.7</v>
      </c>
      <c r="L182" s="80">
        <f t="shared" si="4"/>
        <v>156.59999999999127</v>
      </c>
      <c r="M182" s="80"/>
      <c r="N182" s="80" t="s">
        <v>234</v>
      </c>
      <c r="O182" s="70"/>
      <c r="P182" s="70"/>
      <c r="Q182" s="70"/>
      <c r="R182" s="70"/>
    </row>
    <row r="183" spans="1:18" ht="14.25" customHeight="1">
      <c r="A183" s="78">
        <v>46297</v>
      </c>
      <c r="B183" s="79">
        <v>0.33333333333333331</v>
      </c>
      <c r="C183" s="80" t="s">
        <v>233</v>
      </c>
      <c r="D183" s="81">
        <v>56.1</v>
      </c>
      <c r="E183" s="82">
        <v>37.4</v>
      </c>
      <c r="F183" s="81">
        <v>1.1000000000000001</v>
      </c>
      <c r="G183" s="81"/>
      <c r="H183" s="81"/>
      <c r="I183" s="81">
        <v>79</v>
      </c>
      <c r="J183" s="81">
        <v>5.4</v>
      </c>
      <c r="K183" s="80">
        <v>69551.100000000006</v>
      </c>
      <c r="L183" s="80">
        <f t="shared" si="4"/>
        <v>237.40000000000873</v>
      </c>
      <c r="M183" s="80"/>
      <c r="N183" s="80" t="s">
        <v>234</v>
      </c>
      <c r="O183" s="70"/>
      <c r="P183" s="70"/>
      <c r="Q183" s="70"/>
      <c r="R183" s="70"/>
    </row>
    <row r="184" spans="1:18" ht="14.25" customHeight="1">
      <c r="A184" s="78">
        <v>46300</v>
      </c>
      <c r="B184" s="79">
        <v>0.3125</v>
      </c>
      <c r="C184" s="80" t="s">
        <v>233</v>
      </c>
      <c r="D184" s="81">
        <v>56.2</v>
      </c>
      <c r="E184" s="82">
        <v>27.8</v>
      </c>
      <c r="F184" s="81">
        <v>2.1</v>
      </c>
      <c r="G184" s="81"/>
      <c r="H184" s="81"/>
      <c r="I184" s="81">
        <v>37</v>
      </c>
      <c r="J184" s="81">
        <v>13.9</v>
      </c>
      <c r="K184" s="80">
        <v>69910.600000000006</v>
      </c>
      <c r="L184" s="80">
        <f t="shared" si="4"/>
        <v>359.5</v>
      </c>
      <c r="M184" s="80"/>
      <c r="N184" s="80" t="s">
        <v>234</v>
      </c>
      <c r="O184" s="70"/>
      <c r="P184" s="70"/>
      <c r="Q184" s="70"/>
      <c r="R184" s="70"/>
    </row>
    <row r="185" spans="1:18" ht="14.25" customHeight="1">
      <c r="A185" s="78">
        <v>46301</v>
      </c>
      <c r="B185" s="79">
        <v>0.3125</v>
      </c>
      <c r="C185" s="80" t="s">
        <v>233</v>
      </c>
      <c r="D185" s="81">
        <v>63</v>
      </c>
      <c r="E185" s="82">
        <v>32.799999999999997</v>
      </c>
      <c r="F185" s="81">
        <v>0.5</v>
      </c>
      <c r="G185" s="81"/>
      <c r="H185" s="81"/>
      <c r="I185" s="81">
        <v>52</v>
      </c>
      <c r="J185" s="81">
        <v>3.7</v>
      </c>
      <c r="K185" s="80">
        <v>70032.2</v>
      </c>
      <c r="L185" s="80">
        <f t="shared" si="4"/>
        <v>121.59999999999127</v>
      </c>
      <c r="M185" s="80"/>
      <c r="N185" s="80" t="s">
        <v>234</v>
      </c>
      <c r="O185" s="70"/>
      <c r="P185" s="70"/>
      <c r="Q185" s="70"/>
      <c r="R185" s="70"/>
    </row>
    <row r="186" spans="1:18" ht="14.25" customHeight="1">
      <c r="A186" s="78">
        <v>46302</v>
      </c>
      <c r="B186" s="79">
        <v>0.3125</v>
      </c>
      <c r="C186" s="80"/>
      <c r="D186" s="81">
        <v>58.4</v>
      </c>
      <c r="E186" s="82">
        <v>40</v>
      </c>
      <c r="F186" s="81">
        <v>0.2</v>
      </c>
      <c r="G186" s="81"/>
      <c r="H186" s="81"/>
      <c r="I186" s="81">
        <v>657</v>
      </c>
      <c r="J186" s="81">
        <v>1.3</v>
      </c>
      <c r="K186" s="80">
        <v>70278.7</v>
      </c>
      <c r="L186" s="80"/>
      <c r="M186" s="80"/>
      <c r="N186" s="80"/>
      <c r="O186" s="70"/>
      <c r="P186" s="70"/>
      <c r="Q186" s="70"/>
      <c r="R186" s="70"/>
    </row>
    <row r="187" spans="1:18">
      <c r="A187" s="78"/>
      <c r="B187" s="80"/>
      <c r="C187" s="80"/>
      <c r="D187" s="81"/>
      <c r="E187" s="82"/>
      <c r="F187" s="81"/>
      <c r="G187" s="81"/>
      <c r="H187" s="81"/>
      <c r="I187" s="81"/>
      <c r="J187" s="81"/>
      <c r="K187" s="80"/>
      <c r="L187" s="80"/>
      <c r="M187" s="80"/>
      <c r="N187" s="80"/>
      <c r="O187" s="70"/>
      <c r="P187" s="70"/>
      <c r="Q187" s="70"/>
      <c r="R187" s="70"/>
    </row>
    <row r="188" spans="1:18">
      <c r="A188" s="78"/>
      <c r="B188" s="80"/>
      <c r="C188" s="80"/>
      <c r="D188" s="81"/>
      <c r="E188" s="82"/>
      <c r="F188" s="81"/>
      <c r="G188" s="81"/>
      <c r="H188" s="81"/>
      <c r="I188" s="81"/>
      <c r="J188" s="81"/>
      <c r="K188" s="80"/>
      <c r="L188" s="80"/>
      <c r="M188" s="80"/>
      <c r="N188" s="80"/>
      <c r="O188" s="70"/>
      <c r="P188" s="70"/>
      <c r="Q188" s="70"/>
      <c r="R188" s="70"/>
    </row>
    <row r="189" spans="1:18">
      <c r="A189" s="78"/>
      <c r="B189" s="80"/>
      <c r="C189" s="80"/>
      <c r="D189" s="81"/>
      <c r="E189" s="82"/>
      <c r="F189" s="81"/>
      <c r="G189" s="81"/>
      <c r="H189" s="81"/>
      <c r="I189" s="81"/>
      <c r="J189" s="81"/>
      <c r="K189" s="80"/>
      <c r="L189" s="80"/>
      <c r="M189" s="80"/>
      <c r="N189" s="80"/>
      <c r="O189" s="70"/>
      <c r="P189" s="70"/>
      <c r="Q189" s="70"/>
      <c r="R189" s="70"/>
    </row>
    <row r="190" spans="1:18">
      <c r="A190" s="78"/>
      <c r="B190" s="80"/>
      <c r="C190" s="80"/>
      <c r="D190" s="81"/>
      <c r="E190" s="82"/>
      <c r="F190" s="81"/>
      <c r="G190" s="81"/>
      <c r="H190" s="81"/>
      <c r="I190" s="81"/>
      <c r="J190" s="81"/>
      <c r="K190" s="80"/>
      <c r="L190" s="80"/>
      <c r="M190" s="80"/>
      <c r="N190" s="80"/>
      <c r="O190" s="70"/>
      <c r="P190" s="70"/>
      <c r="Q190" s="70"/>
      <c r="R190" s="70"/>
    </row>
    <row r="191" spans="1:18">
      <c r="A191" s="78"/>
      <c r="B191" s="80"/>
      <c r="C191" s="80"/>
      <c r="D191" s="81"/>
      <c r="E191" s="82"/>
      <c r="F191" s="81"/>
      <c r="G191" s="81"/>
      <c r="H191" s="81"/>
      <c r="I191" s="81"/>
      <c r="J191" s="81"/>
      <c r="K191" s="80"/>
      <c r="L191" s="80"/>
      <c r="M191" s="80"/>
      <c r="N191" s="80"/>
      <c r="O191" s="70"/>
      <c r="P191" s="70"/>
      <c r="Q191" s="70"/>
      <c r="R191" s="70"/>
    </row>
    <row r="192" spans="1:18">
      <c r="A192" s="78"/>
      <c r="B192" s="80"/>
      <c r="C192" s="80"/>
      <c r="D192" s="81"/>
      <c r="E192" s="82"/>
      <c r="F192" s="81"/>
      <c r="G192" s="81"/>
      <c r="H192" s="81"/>
      <c r="I192" s="81"/>
      <c r="J192" s="81"/>
      <c r="K192" s="80"/>
      <c r="L192" s="80"/>
      <c r="M192" s="80"/>
      <c r="N192" s="80"/>
      <c r="O192" s="70"/>
      <c r="P192" s="70"/>
      <c r="Q192" s="70"/>
      <c r="R192" s="70"/>
    </row>
    <row r="193" spans="1:18">
      <c r="A193" s="78"/>
      <c r="B193" s="80"/>
      <c r="C193" s="80"/>
      <c r="D193" s="81"/>
      <c r="E193" s="82"/>
      <c r="F193" s="81"/>
      <c r="G193" s="81"/>
      <c r="H193" s="81"/>
      <c r="I193" s="81"/>
      <c r="J193" s="81"/>
      <c r="K193" s="80"/>
      <c r="L193" s="80"/>
      <c r="M193" s="80"/>
      <c r="N193" s="80"/>
      <c r="O193" s="70"/>
      <c r="P193" s="70"/>
      <c r="Q193" s="70"/>
      <c r="R193" s="70"/>
    </row>
    <row r="194" spans="1:18">
      <c r="A194" s="78"/>
      <c r="B194" s="80"/>
      <c r="C194" s="80"/>
      <c r="D194" s="81"/>
      <c r="E194" s="82"/>
      <c r="F194" s="81"/>
      <c r="G194" s="81"/>
      <c r="H194" s="81"/>
      <c r="I194" s="81"/>
      <c r="J194" s="81"/>
      <c r="K194" s="80"/>
      <c r="L194" s="80"/>
      <c r="M194" s="80"/>
      <c r="N194" s="80"/>
      <c r="O194" s="70"/>
      <c r="P194" s="70"/>
      <c r="Q194" s="70"/>
      <c r="R194" s="70"/>
    </row>
    <row r="195" spans="1:18">
      <c r="A195" s="85"/>
      <c r="B195" s="70"/>
      <c r="C195" s="70"/>
      <c r="D195" s="86"/>
      <c r="E195" s="87"/>
      <c r="F195" s="86"/>
      <c r="G195" s="86"/>
      <c r="H195" s="86"/>
      <c r="I195" s="86"/>
      <c r="J195" s="86"/>
      <c r="K195" s="70"/>
      <c r="L195" s="70"/>
      <c r="M195" s="70"/>
      <c r="N195" s="70"/>
      <c r="O195" s="70"/>
      <c r="P195" s="70"/>
      <c r="Q195" s="70"/>
      <c r="R195" s="70"/>
    </row>
    <row r="196" spans="1:18">
      <c r="A196" s="85"/>
      <c r="B196" s="70"/>
      <c r="C196" s="70"/>
      <c r="D196" s="86"/>
      <c r="E196" s="87"/>
      <c r="F196" s="86"/>
      <c r="G196" s="86"/>
      <c r="H196" s="86"/>
      <c r="I196" s="86"/>
      <c r="J196" s="86"/>
      <c r="K196" s="70" t="s">
        <v>127</v>
      </c>
      <c r="L196" s="70"/>
      <c r="M196" s="70"/>
      <c r="N196" s="70"/>
      <c r="O196" s="70"/>
      <c r="P196" s="70"/>
      <c r="Q196" s="70"/>
      <c r="R196" s="70"/>
    </row>
    <row r="197" spans="1:18">
      <c r="A197" s="85"/>
      <c r="B197" s="70"/>
      <c r="C197" s="70"/>
      <c r="D197" s="86"/>
      <c r="E197" s="87"/>
      <c r="F197" s="86"/>
      <c r="G197" s="86"/>
      <c r="H197" s="86"/>
      <c r="I197" s="86"/>
      <c r="J197" s="86"/>
      <c r="K197" s="70"/>
      <c r="L197" s="70"/>
      <c r="M197" s="70"/>
      <c r="N197" s="70"/>
      <c r="O197" s="70"/>
      <c r="P197" s="70"/>
      <c r="Q197" s="70"/>
      <c r="R197" s="70"/>
    </row>
    <row r="198" spans="1:18">
      <c r="A198" s="85"/>
      <c r="B198" s="70"/>
      <c r="C198" s="70"/>
      <c r="D198" s="86"/>
      <c r="E198" s="87"/>
      <c r="F198" s="86"/>
      <c r="G198" s="86"/>
      <c r="H198" s="86"/>
      <c r="I198" s="86"/>
      <c r="J198" s="86"/>
      <c r="K198" s="70"/>
      <c r="L198" s="70"/>
      <c r="M198" s="70"/>
      <c r="N198" s="70"/>
      <c r="O198" s="70"/>
      <c r="P198" s="70"/>
      <c r="Q198" s="70"/>
      <c r="R198" s="70"/>
    </row>
    <row r="199" spans="1:18">
      <c r="A199" s="85"/>
      <c r="B199" s="70"/>
      <c r="C199" s="70"/>
      <c r="D199" s="86"/>
      <c r="E199" s="87"/>
      <c r="F199" s="86"/>
      <c r="G199" s="86"/>
      <c r="H199" s="86"/>
      <c r="I199" s="86"/>
      <c r="J199" s="86"/>
      <c r="K199" s="70"/>
      <c r="L199" s="70"/>
      <c r="M199" s="70"/>
      <c r="N199" s="70"/>
      <c r="O199" s="70"/>
      <c r="P199" s="70"/>
      <c r="Q199" s="70"/>
      <c r="R199" s="70"/>
    </row>
    <row r="200" spans="1:18">
      <c r="A200" s="85"/>
      <c r="B200" s="70"/>
      <c r="C200" s="70"/>
      <c r="D200" s="86"/>
      <c r="E200" s="87"/>
      <c r="F200" s="86"/>
      <c r="G200" s="86"/>
      <c r="H200" s="86"/>
      <c r="I200" s="86"/>
      <c r="J200" s="86"/>
      <c r="K200" s="70"/>
      <c r="L200" s="70"/>
      <c r="M200" s="70"/>
      <c r="N200" s="70"/>
      <c r="O200" s="70"/>
      <c r="P200" s="70"/>
      <c r="Q200" s="70"/>
      <c r="R200" s="70"/>
    </row>
    <row r="201" spans="1:18">
      <c r="A201" s="85"/>
      <c r="B201" s="70"/>
      <c r="C201" s="70"/>
      <c r="D201" s="86"/>
      <c r="E201" s="87"/>
      <c r="F201" s="86"/>
      <c r="G201" s="86"/>
      <c r="H201" s="86"/>
      <c r="I201" s="86"/>
      <c r="J201" s="86"/>
      <c r="K201" s="70"/>
      <c r="L201" s="70"/>
      <c r="M201" s="70"/>
      <c r="N201" s="70"/>
      <c r="O201" s="70"/>
      <c r="P201" s="70"/>
      <c r="Q201" s="70"/>
      <c r="R201" s="70"/>
    </row>
    <row r="202" spans="1:18">
      <c r="A202" s="85"/>
      <c r="B202" s="70"/>
      <c r="C202" s="70"/>
      <c r="D202" s="86"/>
      <c r="E202" s="87"/>
      <c r="F202" s="86"/>
      <c r="G202" s="86"/>
      <c r="H202" s="86"/>
      <c r="I202" s="86"/>
      <c r="J202" s="86"/>
      <c r="K202" s="70"/>
      <c r="L202" s="70"/>
      <c r="M202" s="70"/>
      <c r="N202" s="70"/>
      <c r="O202" s="70"/>
      <c r="P202" s="70"/>
      <c r="Q202" s="70"/>
      <c r="R202" s="70"/>
    </row>
    <row r="203" spans="1:18" ht="12.75">
      <c r="A203" s="70"/>
      <c r="B203" s="70"/>
      <c r="C203" s="70"/>
      <c r="D203" s="86"/>
      <c r="E203" s="86"/>
      <c r="F203" s="86"/>
      <c r="G203" s="86"/>
      <c r="H203" s="86"/>
      <c r="I203" s="86"/>
      <c r="J203" s="86"/>
      <c r="K203" s="70"/>
      <c r="L203" s="70"/>
      <c r="M203" s="70"/>
      <c r="N203" s="70"/>
      <c r="O203" s="70"/>
      <c r="P203" s="70"/>
      <c r="Q203" s="70"/>
      <c r="R203" s="70"/>
    </row>
    <row r="204" spans="1:18" ht="12.75">
      <c r="A204" s="70"/>
      <c r="B204" s="70"/>
      <c r="C204" s="70"/>
      <c r="D204" s="86"/>
      <c r="E204" s="86"/>
      <c r="F204" s="86"/>
      <c r="G204" s="86"/>
      <c r="H204" s="86"/>
      <c r="I204" s="86"/>
      <c r="J204" s="86"/>
      <c r="K204" s="70"/>
      <c r="L204" s="70"/>
      <c r="M204" s="70"/>
      <c r="N204" s="70"/>
      <c r="O204" s="70"/>
      <c r="P204" s="70"/>
      <c r="Q204" s="70"/>
      <c r="R204" s="70"/>
    </row>
    <row r="205" spans="1:18" ht="12.75">
      <c r="A205" s="70"/>
      <c r="B205" s="70"/>
      <c r="C205" s="70"/>
      <c r="D205" s="86"/>
      <c r="E205" s="86"/>
      <c r="F205" s="86"/>
      <c r="G205" s="86"/>
      <c r="H205" s="86"/>
      <c r="I205" s="86"/>
      <c r="J205" s="86"/>
      <c r="K205" s="70"/>
      <c r="L205" s="70"/>
      <c r="M205" s="70"/>
      <c r="N205" s="70"/>
      <c r="O205" s="70"/>
      <c r="P205" s="70"/>
      <c r="Q205" s="70"/>
      <c r="R205" s="70"/>
    </row>
    <row r="206" spans="1:18" ht="12.75">
      <c r="A206" s="70"/>
      <c r="B206" s="70"/>
      <c r="C206" s="70"/>
      <c r="D206" s="88" t="s">
        <v>224</v>
      </c>
      <c r="E206" s="88" t="s">
        <v>225</v>
      </c>
      <c r="F206" s="88" t="s">
        <v>226</v>
      </c>
      <c r="G206" s="88" t="s">
        <v>227</v>
      </c>
      <c r="H206" s="88" t="s">
        <v>228</v>
      </c>
      <c r="I206" s="88" t="s">
        <v>229</v>
      </c>
      <c r="J206" s="88" t="s">
        <v>230</v>
      </c>
      <c r="K206" s="70"/>
      <c r="L206" s="70"/>
      <c r="M206" s="70"/>
      <c r="N206" s="70"/>
      <c r="O206" s="70"/>
      <c r="P206" s="70"/>
      <c r="Q206" s="70"/>
      <c r="R206" s="70"/>
    </row>
    <row r="207" spans="1:18" ht="12.75">
      <c r="A207" s="211" t="s">
        <v>251</v>
      </c>
      <c r="B207" s="197"/>
      <c r="C207" s="197"/>
      <c r="D207" s="90">
        <f t="shared" ref="D207:J207" si="5">AVERAGE(D179:D184)</f>
        <v>57.583333333333336</v>
      </c>
      <c r="E207" s="90">
        <f t="shared" si="5"/>
        <v>34.833333333333336</v>
      </c>
      <c r="F207" s="90">
        <f t="shared" si="5"/>
        <v>0.85</v>
      </c>
      <c r="G207" s="90" t="e">
        <f t="shared" si="5"/>
        <v>#DIV/0!</v>
      </c>
      <c r="H207" s="90" t="e">
        <f t="shared" si="5"/>
        <v>#DIV/0!</v>
      </c>
      <c r="I207" s="90">
        <f t="shared" si="5"/>
        <v>222.33333333333334</v>
      </c>
      <c r="J207" s="90">
        <f t="shared" si="5"/>
        <v>6.75</v>
      </c>
      <c r="K207" s="89"/>
      <c r="L207" s="89">
        <f>K111-K106</f>
        <v>1094.7999999999956</v>
      </c>
      <c r="M207" s="89"/>
      <c r="N207" s="89"/>
      <c r="O207" s="89"/>
      <c r="P207" s="89"/>
      <c r="Q207" s="89"/>
      <c r="R207" s="89"/>
    </row>
    <row r="208" spans="1:18" ht="12.75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</row>
    <row r="209" spans="1:18" ht="12.75">
      <c r="A209" s="70"/>
      <c r="B209" s="70" t="s">
        <v>252</v>
      </c>
      <c r="C209" s="70" t="s">
        <v>253</v>
      </c>
      <c r="D209" s="70">
        <v>55.2</v>
      </c>
      <c r="E209" s="70">
        <v>40.6</v>
      </c>
      <c r="F209" s="70">
        <v>0.4</v>
      </c>
      <c r="G209" s="70"/>
      <c r="H209" s="70"/>
      <c r="I209" s="70">
        <v>35</v>
      </c>
      <c r="J209" s="70"/>
      <c r="K209" s="70"/>
      <c r="L209" s="70"/>
      <c r="M209" s="70"/>
      <c r="N209" s="70"/>
      <c r="O209" s="70"/>
      <c r="P209" s="70"/>
      <c r="Q209" s="70"/>
      <c r="R209" s="70"/>
    </row>
    <row r="210" spans="1:18" ht="12.75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1:18" ht="12.75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</row>
    <row r="212" spans="1:18" ht="12.75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</row>
    <row r="213" spans="1:18" ht="12.75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</row>
    <row r="214" spans="1:18" ht="12.75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 t="s">
        <v>254</v>
      </c>
      <c r="O214" s="70"/>
      <c r="P214" s="70"/>
      <c r="Q214" s="70"/>
      <c r="R214" s="70"/>
    </row>
    <row r="215" spans="1:18" ht="12.7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</row>
    <row r="216" spans="1:18" ht="12.75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</row>
    <row r="217" spans="1:18" ht="12.75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</row>
    <row r="218" spans="1:18" ht="12.75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1:18" ht="12.75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</row>
    <row r="220" spans="1:18" ht="12.75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</row>
    <row r="221" spans="1:18" ht="12.75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</row>
    <row r="222" spans="1:18" ht="12.75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1:18" ht="12.75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</row>
    <row r="224" spans="1:18" ht="12.75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</row>
    <row r="225" spans="1:18" ht="12.7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</row>
    <row r="226" spans="1:18" ht="12.75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1:18" ht="12.75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</row>
    <row r="228" spans="1:18" ht="12.75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</row>
    <row r="229" spans="1:18" ht="12.75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</row>
    <row r="230" spans="1:18" ht="12.75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1:18" ht="12.75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</row>
    <row r="232" spans="1:18" ht="12.75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</row>
    <row r="233" spans="1:18" ht="12.75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</row>
    <row r="234" spans="1:18" ht="12.75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1:18" ht="12.7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</row>
    <row r="236" spans="1:18" ht="12.75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</row>
    <row r="237" spans="1:18" ht="12.75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</row>
    <row r="238" spans="1:18" ht="12.75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1:18" ht="12.75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</row>
    <row r="240" spans="1:18" ht="12.75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</row>
    <row r="241" spans="1:18" ht="12.75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</row>
    <row r="242" spans="1:18" ht="12.75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1:18" ht="12.75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</row>
    <row r="244" spans="1:18" ht="12.75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</row>
    <row r="245" spans="1:18" ht="12.7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</row>
    <row r="246" spans="1:18" ht="12.75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1:18" ht="12.75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</row>
    <row r="248" spans="1:18" ht="12.75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</row>
    <row r="249" spans="1:18" ht="12.75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</row>
    <row r="250" spans="1:18" ht="12.75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1:18" ht="12.75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</row>
    <row r="252" spans="1:18" ht="12.75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</row>
    <row r="253" spans="1:18" ht="12.75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</row>
    <row r="254" spans="1:18" ht="12.75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1:18" ht="12.7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</row>
    <row r="256" spans="1:18" ht="12.75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</row>
    <row r="257" spans="1:18" ht="12.75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</row>
    <row r="258" spans="1:18" ht="12.75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1:18" ht="12.75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</row>
    <row r="260" spans="1:18" ht="12.75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</row>
    <row r="261" spans="1:18" ht="12.75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</row>
    <row r="262" spans="1:18" ht="12.75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1:18" ht="12.75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</row>
    <row r="264" spans="1:18" ht="12.75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</row>
    <row r="265" spans="1:18" ht="12.7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</row>
    <row r="266" spans="1:18" ht="12.75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1:18" ht="12.75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</row>
    <row r="268" spans="1:18" ht="12.75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</row>
    <row r="269" spans="1:18" ht="12.75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</row>
    <row r="270" spans="1:18" ht="12.75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1:18" ht="12.75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</row>
    <row r="272" spans="1:18" ht="12.75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</row>
    <row r="273" spans="1:18" ht="12.75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</row>
    <row r="274" spans="1:18" ht="12.75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1:18" ht="12.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</row>
    <row r="276" spans="1:18" ht="12.75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</row>
    <row r="277" spans="1:18" ht="12.75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</row>
    <row r="278" spans="1:18" ht="12.75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1:18" ht="12.75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</row>
    <row r="280" spans="1:18" ht="12.75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</row>
    <row r="281" spans="1:18" ht="12.75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</row>
    <row r="282" spans="1:18" ht="12.75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1:18" ht="12.75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</row>
    <row r="284" spans="1:18" ht="12.75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</row>
    <row r="285" spans="1:18" ht="12.7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</row>
    <row r="286" spans="1:18" ht="12.75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1:18" ht="12.75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</row>
    <row r="288" spans="1:18" ht="12.75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</row>
    <row r="289" spans="1:18" ht="12.75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</row>
    <row r="290" spans="1:18" ht="12.75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1:18" ht="12.75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</row>
    <row r="292" spans="1:18" ht="12.75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</row>
    <row r="293" spans="1:18" ht="12.75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</row>
    <row r="294" spans="1:18" ht="12.75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1:18" ht="12.7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</row>
    <row r="296" spans="1:18" ht="12.75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</row>
    <row r="297" spans="1:18" ht="12.75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</row>
    <row r="298" spans="1:18" ht="12.75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1:18" ht="12.75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</row>
    <row r="300" spans="1:18" ht="12.75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</row>
    <row r="301" spans="1:18" ht="12.75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</row>
    <row r="302" spans="1:18" ht="12.75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1:18" ht="12.75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</row>
    <row r="304" spans="1:18" ht="12.75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</row>
    <row r="305" spans="1:18" ht="12.7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</row>
    <row r="306" spans="1:18" ht="12.75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1:18" ht="12.75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</row>
    <row r="308" spans="1:18" ht="12.75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</row>
    <row r="309" spans="1:18" ht="12.75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</row>
    <row r="310" spans="1:18" ht="12.75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1:18" ht="12.75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</row>
    <row r="312" spans="1:18" ht="12.75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</row>
    <row r="313" spans="1:18" ht="12.75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</row>
    <row r="314" spans="1:18" ht="12.75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1:18" ht="12.7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</row>
    <row r="316" spans="1:18" ht="12.75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</row>
    <row r="317" spans="1:18" ht="12.75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</row>
    <row r="318" spans="1:18" ht="12.75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1:18" ht="12.75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</row>
    <row r="320" spans="1:18" ht="12.75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</row>
    <row r="321" spans="1:18" ht="12.75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</row>
    <row r="322" spans="1:18" ht="12.75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1:18" ht="12.75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</row>
    <row r="324" spans="1:18" ht="12.75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</row>
    <row r="325" spans="1:18" ht="12.7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</row>
    <row r="326" spans="1:18" ht="12.75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1:18" ht="12.75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</row>
    <row r="328" spans="1:18" ht="12.75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</row>
    <row r="329" spans="1:18" ht="12.75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</row>
    <row r="330" spans="1:18" ht="12.75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1:18" ht="12.75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</row>
    <row r="332" spans="1:18" ht="12.75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</row>
    <row r="333" spans="1:18" ht="12.75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</row>
    <row r="334" spans="1:18" ht="12.75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1:18" ht="12.7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</row>
    <row r="336" spans="1:18" ht="12.75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</row>
    <row r="337" spans="1:18" ht="12.75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</row>
    <row r="338" spans="1:18" ht="12.75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1:18" ht="12.75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</row>
    <row r="340" spans="1:18" ht="12.75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</row>
    <row r="341" spans="1:18" ht="12.75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</row>
    <row r="342" spans="1:18" ht="12.75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1:18" ht="12.75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</row>
    <row r="344" spans="1:18" ht="12.75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</row>
    <row r="345" spans="1:18" ht="12.7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</row>
    <row r="346" spans="1:18" ht="12.75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1:18" ht="12.75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</row>
    <row r="348" spans="1:18" ht="12.75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</row>
    <row r="349" spans="1:18" ht="12.75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</row>
    <row r="350" spans="1:18" ht="12.75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1:18" ht="12.75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</row>
    <row r="352" spans="1:18" ht="12.75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</row>
    <row r="353" spans="1:18" ht="12.75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</row>
    <row r="354" spans="1:18" ht="12.75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1:18" ht="12.7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</row>
    <row r="356" spans="1:18" ht="12.75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</row>
    <row r="357" spans="1:18" ht="12.75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</row>
    <row r="358" spans="1:18" ht="12.75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1:18" ht="12.75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</row>
    <row r="360" spans="1:18" ht="12.75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</row>
    <row r="361" spans="1:18" ht="12.75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</row>
    <row r="362" spans="1:18" ht="12.75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1:18" ht="12.75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</row>
    <row r="364" spans="1:18" ht="12.75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</row>
    <row r="365" spans="1:18" ht="12.7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</row>
    <row r="366" spans="1:18" ht="12.75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1:18" ht="12.75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</row>
    <row r="368" spans="1:18" ht="12.75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</row>
    <row r="369" spans="1:18" ht="12.75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</row>
    <row r="370" spans="1:18" ht="12.75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1:18" ht="12.75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</row>
    <row r="372" spans="1:18" ht="12.75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</row>
    <row r="373" spans="1:18" ht="12.75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</row>
    <row r="374" spans="1:18" ht="12.75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1:18" ht="12.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</row>
    <row r="376" spans="1:18" ht="12.75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</row>
    <row r="377" spans="1:18" ht="12.75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</row>
    <row r="378" spans="1:18" ht="12.75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1:18" ht="12.75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</row>
    <row r="380" spans="1:18" ht="12.75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</row>
    <row r="381" spans="1:18" ht="12.75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</row>
    <row r="382" spans="1:18" ht="12.75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1:18" ht="12.75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</row>
    <row r="384" spans="1:18" ht="12.75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</row>
    <row r="385" spans="1:18" ht="12.7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</row>
    <row r="386" spans="1:18" ht="12.75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  <row r="387" spans="1:18" ht="12.75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</row>
    <row r="388" spans="1:18" ht="12.75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</row>
    <row r="389" spans="1:18" ht="12.75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</row>
    <row r="390" spans="1:18" ht="12.75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</row>
    <row r="391" spans="1:18" ht="12.75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</row>
    <row r="392" spans="1:18" ht="12.75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</row>
    <row r="393" spans="1:18" ht="12.75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</row>
    <row r="394" spans="1:18" ht="12.75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</row>
    <row r="395" spans="1:18" ht="12.7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</row>
    <row r="396" spans="1:18" ht="12.75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</row>
    <row r="397" spans="1:18" ht="12.75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</row>
    <row r="398" spans="1:18" ht="12.75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</row>
    <row r="399" spans="1:18" ht="12.75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</row>
    <row r="400" spans="1:18" ht="12.75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</row>
    <row r="401" spans="1:18" ht="12.75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</row>
    <row r="402" spans="1:18" ht="12.75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</row>
    <row r="403" spans="1:18" ht="12.75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</row>
    <row r="404" spans="1:18" ht="12.75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</row>
    <row r="405" spans="1:18" ht="12.7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</row>
    <row r="406" spans="1:18" ht="12.75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</row>
    <row r="407" spans="1:18" ht="12.75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</row>
    <row r="408" spans="1:18" ht="12.75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</row>
    <row r="409" spans="1:18" ht="12.75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</row>
    <row r="410" spans="1:18" ht="12.75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</row>
    <row r="411" spans="1:18" ht="12.75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</row>
    <row r="412" spans="1:18" ht="12.75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</row>
    <row r="413" spans="1:18" ht="12.75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</row>
    <row r="414" spans="1:18" ht="12.75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</row>
    <row r="415" spans="1:18" ht="12.7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</row>
    <row r="416" spans="1:18" ht="12.75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</row>
    <row r="417" spans="1:18" ht="12.75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</row>
    <row r="418" spans="1:18" ht="12.75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</row>
    <row r="419" spans="1:18" ht="12.75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</row>
    <row r="420" spans="1:18" ht="12.75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</row>
    <row r="421" spans="1:18" ht="12.75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</row>
    <row r="422" spans="1:18" ht="12.75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</row>
    <row r="423" spans="1:18" ht="12.75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</row>
    <row r="424" spans="1:18" ht="12.75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</row>
    <row r="425" spans="1:18" ht="12.7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</row>
    <row r="426" spans="1:18" ht="12.75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</row>
    <row r="427" spans="1:18" ht="12.75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</row>
    <row r="428" spans="1:18" ht="12.75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</row>
    <row r="429" spans="1:18" ht="12.75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</row>
    <row r="430" spans="1:18" ht="12.75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</row>
    <row r="431" spans="1:18" ht="12.75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</row>
    <row r="432" spans="1:18" ht="12.75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</row>
    <row r="433" spans="1:18" ht="12.75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</row>
    <row r="434" spans="1:18" ht="12.75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</row>
    <row r="435" spans="1:18" ht="12.7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</row>
    <row r="436" spans="1:18" ht="12.75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</row>
    <row r="437" spans="1:18" ht="12.75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</row>
    <row r="438" spans="1:18" ht="12.75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</row>
    <row r="439" spans="1:18" ht="12.75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</row>
    <row r="440" spans="1:18" ht="12.75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</row>
    <row r="441" spans="1:18" ht="12.75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</row>
    <row r="442" spans="1:18" ht="12.75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</row>
    <row r="443" spans="1:18" ht="12.75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</row>
    <row r="444" spans="1:18" ht="12.75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</row>
    <row r="445" spans="1:18" ht="12.7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</row>
    <row r="446" spans="1:18" ht="12.75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</row>
    <row r="447" spans="1:18" ht="12.75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</row>
    <row r="448" spans="1:18" ht="12.75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</row>
    <row r="449" spans="1:18" ht="12.75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</row>
    <row r="450" spans="1:18" ht="12.75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</row>
    <row r="451" spans="1:18" ht="12.75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</row>
    <row r="452" spans="1:18" ht="12.75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</row>
    <row r="453" spans="1:18" ht="12.75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</row>
    <row r="454" spans="1:18" ht="12.75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</row>
    <row r="455" spans="1:18" ht="12.7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</row>
    <row r="456" spans="1:18" ht="12.75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</row>
    <row r="457" spans="1:18" ht="12.75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</row>
    <row r="458" spans="1:18" ht="12.75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</row>
    <row r="459" spans="1:18" ht="12.75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</row>
    <row r="460" spans="1:18" ht="12.75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</row>
    <row r="461" spans="1:18" ht="12.75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</row>
    <row r="462" spans="1:18" ht="12.75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</row>
    <row r="463" spans="1:18" ht="12.75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</row>
    <row r="464" spans="1:18" ht="12.75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</row>
    <row r="465" spans="1:18" ht="12.7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</row>
    <row r="466" spans="1:18" ht="12.75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</row>
    <row r="467" spans="1:18" ht="12.75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</row>
    <row r="468" spans="1:18" ht="12.75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</row>
    <row r="469" spans="1:18" ht="12.75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</row>
    <row r="470" spans="1:18" ht="12.75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</row>
    <row r="471" spans="1:18" ht="12.75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</row>
    <row r="472" spans="1:18" ht="12.75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</row>
    <row r="473" spans="1:18" ht="12.75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</row>
    <row r="474" spans="1:18" ht="12.75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</row>
    <row r="475" spans="1:18" ht="12.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</row>
    <row r="476" spans="1:18" ht="12.75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</row>
    <row r="477" spans="1:18" ht="12.75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</row>
    <row r="478" spans="1:18" ht="12.75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</row>
    <row r="479" spans="1:18" ht="12.75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</row>
    <row r="480" spans="1:18" ht="12.75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</row>
    <row r="481" spans="1:18" ht="12.75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</row>
    <row r="482" spans="1:18" ht="12.75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</row>
    <row r="483" spans="1:18" ht="12.75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</row>
    <row r="484" spans="1:18" ht="12.75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</row>
    <row r="485" spans="1:18" ht="12.7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</row>
    <row r="486" spans="1:18" ht="12.75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</row>
    <row r="487" spans="1:18" ht="12.75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</row>
    <row r="488" spans="1:18" ht="12.75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</row>
    <row r="489" spans="1:18" ht="12.75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</row>
    <row r="490" spans="1:18" ht="12.75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</row>
    <row r="491" spans="1:18" ht="12.75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</row>
    <row r="492" spans="1:18" ht="12.75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</row>
    <row r="493" spans="1:18" ht="12.75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</row>
    <row r="494" spans="1:18" ht="12.75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</row>
    <row r="495" spans="1:18" ht="12.7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</row>
    <row r="496" spans="1:18" ht="12.75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</row>
    <row r="497" spans="1:18" ht="12.75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</row>
    <row r="498" spans="1:18" ht="12.75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</row>
    <row r="499" spans="1:18" ht="12.75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</row>
    <row r="500" spans="1:18" ht="12.75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</row>
    <row r="501" spans="1:18" ht="12.75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</row>
    <row r="502" spans="1:18" ht="12.75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</row>
    <row r="503" spans="1:18" ht="12.75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</row>
    <row r="504" spans="1:18" ht="12.75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</row>
    <row r="505" spans="1:18" ht="12.7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</row>
    <row r="506" spans="1:18" ht="12.75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</row>
    <row r="507" spans="1:18" ht="12.75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</row>
    <row r="508" spans="1:18" ht="12.75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</row>
    <row r="509" spans="1:18" ht="12.75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</row>
    <row r="510" spans="1:18" ht="12.75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</row>
    <row r="511" spans="1:18" ht="12.75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</row>
    <row r="512" spans="1:18" ht="12.75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</row>
    <row r="513" spans="1:18" ht="12.75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</row>
    <row r="514" spans="1:18" ht="12.75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</row>
    <row r="515" spans="1:18" ht="12.7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</row>
    <row r="516" spans="1:18" ht="12.75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</row>
    <row r="517" spans="1:18" ht="12.75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</row>
    <row r="518" spans="1:18" ht="12.75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</row>
    <row r="519" spans="1:18" ht="12.75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</row>
    <row r="520" spans="1:18" ht="12.75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</row>
    <row r="521" spans="1:18" ht="12.75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</row>
    <row r="522" spans="1:18" ht="12.75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</row>
    <row r="523" spans="1:18" ht="12.75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</row>
    <row r="524" spans="1:18" ht="12.75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</row>
    <row r="525" spans="1:18" ht="12.7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</row>
    <row r="526" spans="1:18" ht="12.75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</row>
    <row r="527" spans="1:18" ht="12.75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</row>
    <row r="528" spans="1:18" ht="12.75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</row>
    <row r="529" spans="1:18" ht="12.75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</row>
    <row r="530" spans="1:18" ht="12.75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</row>
    <row r="531" spans="1:18" ht="12.75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</row>
    <row r="532" spans="1:18" ht="12.75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</row>
    <row r="533" spans="1:18" ht="12.75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</row>
    <row r="534" spans="1:18" ht="12.75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</row>
    <row r="535" spans="1:18" ht="12.7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</row>
    <row r="536" spans="1:18" ht="12.75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</row>
    <row r="537" spans="1:18" ht="12.75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</row>
    <row r="538" spans="1:18" ht="12.75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</row>
    <row r="539" spans="1:18" ht="12.75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</row>
    <row r="540" spans="1:18" ht="12.75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</row>
    <row r="541" spans="1:18" ht="12.75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</row>
    <row r="542" spans="1:18" ht="12.75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</row>
    <row r="543" spans="1:18" ht="12.75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</row>
    <row r="544" spans="1:18" ht="12.75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</row>
    <row r="545" spans="1:18" ht="12.7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</row>
    <row r="546" spans="1:18" ht="12.75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</row>
    <row r="547" spans="1:18" ht="12.75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</row>
    <row r="548" spans="1:18" ht="12.75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</row>
    <row r="549" spans="1:18" ht="12.75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</row>
    <row r="550" spans="1:18" ht="12.75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</row>
    <row r="551" spans="1:18" ht="12.75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</row>
    <row r="552" spans="1:18" ht="12.75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</row>
    <row r="553" spans="1:18" ht="12.75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</row>
    <row r="554" spans="1:18" ht="12.75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</row>
    <row r="555" spans="1:18" ht="12.7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</row>
    <row r="556" spans="1:18" ht="12.75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</row>
    <row r="557" spans="1:18" ht="12.75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</row>
    <row r="558" spans="1:18" ht="12.75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</row>
    <row r="559" spans="1:18" ht="12.75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</row>
    <row r="560" spans="1:18" ht="12.75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</row>
    <row r="561" spans="1:18" ht="12.75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</row>
    <row r="562" spans="1:18" ht="12.75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</row>
    <row r="563" spans="1:18" ht="12.75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</row>
    <row r="564" spans="1:18" ht="12.75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</row>
    <row r="565" spans="1:18" ht="12.7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</row>
    <row r="566" spans="1:18" ht="12.75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</row>
    <row r="567" spans="1:18" ht="12.75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</row>
    <row r="568" spans="1:18" ht="12.75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</row>
    <row r="569" spans="1:18" ht="12.75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</row>
    <row r="570" spans="1:18" ht="12.75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</row>
    <row r="571" spans="1:18" ht="12.75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</row>
    <row r="572" spans="1:18" ht="12.75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</row>
    <row r="573" spans="1:18" ht="12.75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</row>
    <row r="574" spans="1:18" ht="12.75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</row>
    <row r="575" spans="1:18" ht="12.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</row>
    <row r="576" spans="1:18" ht="12.75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</row>
    <row r="577" spans="1:18" ht="12.75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</row>
    <row r="578" spans="1:18" ht="12.75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</row>
    <row r="579" spans="1:18" ht="12.75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</row>
    <row r="580" spans="1:18" ht="12.75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</row>
    <row r="581" spans="1:18" ht="12.75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</row>
    <row r="582" spans="1:18" ht="12.75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</row>
    <row r="583" spans="1:18" ht="12.75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</row>
    <row r="584" spans="1:18" ht="12.75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</row>
    <row r="585" spans="1:18" ht="12.7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</row>
    <row r="586" spans="1:18" ht="12.75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</row>
    <row r="587" spans="1:18" ht="12.75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</row>
    <row r="588" spans="1:18" ht="12.75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</row>
    <row r="589" spans="1:18" ht="12.75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</row>
    <row r="590" spans="1:18" ht="12.75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</row>
    <row r="591" spans="1:18" ht="12.75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</row>
    <row r="592" spans="1:18" ht="12.75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</row>
    <row r="593" spans="1:18" ht="12.75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</row>
    <row r="594" spans="1:18" ht="12.75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</row>
    <row r="595" spans="1:18" ht="12.7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</row>
    <row r="596" spans="1:18" ht="12.75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</row>
    <row r="597" spans="1:18" ht="12.75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</row>
    <row r="598" spans="1:18" ht="12.75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</row>
    <row r="599" spans="1:18" ht="12.75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</row>
    <row r="600" spans="1:18" ht="12.75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</row>
    <row r="601" spans="1:18" ht="12.75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</row>
    <row r="602" spans="1:18" ht="12.75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</row>
    <row r="603" spans="1:18" ht="12.75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</row>
    <row r="604" spans="1:18" ht="12.75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</row>
    <row r="605" spans="1:18" ht="12.7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</row>
    <row r="606" spans="1:18" ht="12.75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</row>
    <row r="607" spans="1:18" ht="12.75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</row>
    <row r="608" spans="1:18" ht="12.75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</row>
    <row r="609" spans="1:18" ht="12.75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</row>
    <row r="610" spans="1:18" ht="12.75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</row>
    <row r="611" spans="1:18" ht="12.75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</row>
    <row r="612" spans="1:18" ht="12.75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</row>
    <row r="613" spans="1:18" ht="12.75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</row>
    <row r="614" spans="1:18" ht="12.75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</row>
    <row r="615" spans="1:18" ht="12.7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</row>
    <row r="616" spans="1:18" ht="12.75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</row>
    <row r="617" spans="1:18" ht="12.75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</row>
    <row r="618" spans="1:18" ht="12.75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</row>
    <row r="619" spans="1:18" ht="12.75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</row>
    <row r="620" spans="1:18" ht="12.75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</row>
    <row r="621" spans="1:18" ht="12.75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</row>
    <row r="622" spans="1:18" ht="12.75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</row>
    <row r="623" spans="1:18" ht="12.75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</row>
    <row r="624" spans="1:18" ht="12.75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</row>
    <row r="625" spans="1:18" ht="12.7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</row>
    <row r="626" spans="1:18" ht="12.75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</row>
    <row r="627" spans="1:18" ht="12.75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</row>
    <row r="628" spans="1:18" ht="12.75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</row>
    <row r="629" spans="1:18" ht="12.75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</row>
    <row r="630" spans="1:18" ht="12.75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</row>
    <row r="631" spans="1:18" ht="12.75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</row>
    <row r="632" spans="1:18" ht="12.75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</row>
    <row r="633" spans="1:18" ht="12.75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</row>
    <row r="634" spans="1:18" ht="12.75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</row>
    <row r="635" spans="1:18" ht="12.7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</row>
    <row r="636" spans="1:18" ht="12.75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</row>
    <row r="637" spans="1:18" ht="12.75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</row>
    <row r="638" spans="1:18" ht="12.75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</row>
    <row r="639" spans="1:18" ht="12.75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</row>
    <row r="640" spans="1:18" ht="12.75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</row>
    <row r="641" spans="1:18" ht="12.75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</row>
    <row r="642" spans="1:18" ht="12.75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</row>
    <row r="643" spans="1:18" ht="12.75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</row>
    <row r="644" spans="1:18" ht="12.75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</row>
    <row r="645" spans="1:18" ht="12.7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</row>
    <row r="646" spans="1:18" ht="12.75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</row>
    <row r="647" spans="1:18" ht="12.75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</row>
    <row r="648" spans="1:18" ht="12.75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</row>
    <row r="649" spans="1:18" ht="12.75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</row>
    <row r="650" spans="1:18" ht="12.75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</row>
    <row r="651" spans="1:18" ht="12.75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</row>
    <row r="652" spans="1:18" ht="12.75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</row>
    <row r="653" spans="1:18" ht="12.75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</row>
    <row r="654" spans="1:18" ht="12.75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</row>
    <row r="655" spans="1:18" ht="12.7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</row>
    <row r="656" spans="1:18" ht="12.75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</row>
    <row r="657" spans="1:18" ht="12.75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</row>
    <row r="658" spans="1:18" ht="12.75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</row>
    <row r="659" spans="1:18" ht="12.75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</row>
    <row r="660" spans="1:18" ht="12.75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</row>
    <row r="661" spans="1:18" ht="12.75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</row>
    <row r="662" spans="1:18" ht="12.75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</row>
    <row r="663" spans="1:18" ht="12.75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</row>
    <row r="664" spans="1:18" ht="12.75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</row>
    <row r="665" spans="1:18" ht="12.7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</row>
    <row r="666" spans="1:18" ht="12.75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</row>
    <row r="667" spans="1:18" ht="12.75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</row>
    <row r="668" spans="1:18" ht="12.75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</row>
    <row r="669" spans="1:18" ht="12.75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</row>
    <row r="670" spans="1:18" ht="12.75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</row>
    <row r="671" spans="1:18" ht="12.75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</row>
    <row r="672" spans="1:18" ht="12.75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</row>
    <row r="673" spans="1:18" ht="12.75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</row>
    <row r="674" spans="1:18" ht="12.75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</row>
    <row r="675" spans="1:18" ht="12.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</row>
    <row r="676" spans="1:18" ht="12.75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</row>
    <row r="677" spans="1:18" ht="12.75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</row>
    <row r="678" spans="1:18" ht="12.75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</row>
    <row r="679" spans="1:18" ht="12.75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</row>
    <row r="680" spans="1:18" ht="12.75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</row>
    <row r="681" spans="1:18" ht="12.75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</row>
    <row r="682" spans="1:18" ht="12.75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</row>
    <row r="683" spans="1:18" ht="12.75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</row>
    <row r="684" spans="1:18" ht="12.75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</row>
    <row r="685" spans="1:18" ht="12.7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</row>
    <row r="686" spans="1:18" ht="12.75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</row>
    <row r="687" spans="1:18" ht="12.75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</row>
    <row r="688" spans="1:18" ht="12.75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</row>
    <row r="689" spans="1:18" ht="12.75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</row>
    <row r="690" spans="1:18" ht="12.75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</row>
    <row r="691" spans="1:18" ht="12.75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</row>
    <row r="692" spans="1:18" ht="12.75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</row>
    <row r="693" spans="1:18" ht="12.75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</row>
    <row r="694" spans="1:18" ht="12.75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</row>
    <row r="695" spans="1:18" ht="12.7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</row>
    <row r="696" spans="1:18" ht="12.75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</row>
    <row r="697" spans="1:18" ht="12.75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</row>
    <row r="698" spans="1:18" ht="12.75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</row>
    <row r="699" spans="1:18" ht="12.75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</row>
    <row r="700" spans="1:18" ht="12.75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</row>
    <row r="701" spans="1:18" ht="12.75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</row>
    <row r="702" spans="1:18" ht="12.75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</row>
    <row r="703" spans="1:18" ht="12.75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</row>
    <row r="704" spans="1:18" ht="12.75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</row>
    <row r="705" spans="1:18" ht="12.7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</row>
    <row r="706" spans="1:18" ht="12.75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</row>
    <row r="707" spans="1:18" ht="12.75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</row>
    <row r="708" spans="1:18" ht="12.75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</row>
    <row r="709" spans="1:18" ht="12.75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</row>
    <row r="710" spans="1:18" ht="12.75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</row>
    <row r="711" spans="1:18" ht="12.75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</row>
    <row r="712" spans="1:18" ht="12.75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</row>
    <row r="713" spans="1:18" ht="12.75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</row>
    <row r="714" spans="1:18" ht="12.75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</row>
    <row r="715" spans="1:18" ht="12.7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</row>
    <row r="716" spans="1:18" ht="12.75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</row>
    <row r="717" spans="1:18" ht="12.75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</row>
    <row r="718" spans="1:18" ht="12.75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</row>
    <row r="719" spans="1:18" ht="12.75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</row>
    <row r="720" spans="1:18" ht="12.75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</row>
    <row r="721" spans="1:18" ht="12.75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</row>
    <row r="722" spans="1:18" ht="12.75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</row>
    <row r="723" spans="1:18" ht="12.75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</row>
    <row r="724" spans="1:18" ht="12.75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</row>
    <row r="725" spans="1:18" ht="12.7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</row>
    <row r="726" spans="1:18" ht="12.75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</row>
    <row r="727" spans="1:18" ht="12.75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</row>
    <row r="728" spans="1:18" ht="12.75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</row>
    <row r="729" spans="1:18" ht="12.75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</row>
    <row r="730" spans="1:18" ht="12.75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</row>
    <row r="731" spans="1:18" ht="12.75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</row>
    <row r="732" spans="1:18" ht="12.75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</row>
    <row r="733" spans="1:18" ht="12.75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</row>
    <row r="734" spans="1:18" ht="12.75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</row>
    <row r="735" spans="1:18" ht="12.7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</row>
    <row r="736" spans="1:18" ht="12.75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</row>
    <row r="737" spans="1:18" ht="12.75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</row>
    <row r="738" spans="1:18" ht="12.75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</row>
    <row r="739" spans="1:18" ht="12.75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</row>
    <row r="740" spans="1:18" ht="12.75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</row>
    <row r="741" spans="1:18" ht="12.75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</row>
    <row r="742" spans="1:18" ht="12.75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</row>
    <row r="743" spans="1:18" ht="12.75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</row>
    <row r="744" spans="1:18" ht="12.75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</row>
    <row r="745" spans="1:18" ht="12.7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</row>
    <row r="746" spans="1:18" ht="12.75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</row>
    <row r="747" spans="1:18" ht="12.75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</row>
    <row r="748" spans="1:18" ht="12.75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</row>
    <row r="749" spans="1:18" ht="12.75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</row>
    <row r="750" spans="1:18" ht="12.75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</row>
    <row r="751" spans="1:18" ht="12.75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</row>
    <row r="752" spans="1:18" ht="12.75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</row>
    <row r="753" spans="1:18" ht="12.75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</row>
    <row r="754" spans="1:18" ht="12.75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</row>
    <row r="755" spans="1:18" ht="12.7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</row>
    <row r="756" spans="1:18" ht="12.75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</row>
    <row r="757" spans="1:18" ht="12.75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</row>
    <row r="758" spans="1:18" ht="12.75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</row>
    <row r="759" spans="1:18" ht="12.75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</row>
    <row r="760" spans="1:18" ht="12.75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</row>
    <row r="761" spans="1:18" ht="12.75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</row>
    <row r="762" spans="1:18" ht="12.75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</row>
    <row r="763" spans="1:18" ht="12.75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</row>
    <row r="764" spans="1:18" ht="12.75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</row>
    <row r="765" spans="1:18" ht="12.7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</row>
    <row r="766" spans="1:18" ht="12.75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</row>
    <row r="767" spans="1:18" ht="12.75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</row>
    <row r="768" spans="1:18" ht="12.75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</row>
    <row r="769" spans="1:18" ht="12.75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</row>
    <row r="770" spans="1:18" ht="12.75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</row>
    <row r="771" spans="1:18" ht="12.75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</row>
    <row r="772" spans="1:18" ht="12.75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</row>
    <row r="773" spans="1:18" ht="12.75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</row>
    <row r="774" spans="1:18" ht="12.75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</row>
    <row r="775" spans="1:18" ht="12.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</row>
    <row r="776" spans="1:18" ht="12.75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</row>
    <row r="777" spans="1:18" ht="12.75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</row>
    <row r="778" spans="1:18" ht="12.75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</row>
    <row r="779" spans="1:18" ht="12.75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</row>
    <row r="780" spans="1:18" ht="12.75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</row>
    <row r="781" spans="1:18" ht="12.75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</row>
    <row r="782" spans="1:18" ht="12.75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</row>
    <row r="783" spans="1:18" ht="12.75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</row>
    <row r="784" spans="1:18" ht="12.75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</row>
    <row r="785" spans="1:18" ht="12.7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</row>
    <row r="786" spans="1:18" ht="12.75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</row>
    <row r="787" spans="1:18" ht="12.75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</row>
    <row r="788" spans="1:18" ht="12.75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</row>
    <row r="789" spans="1:18" ht="12.75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</row>
    <row r="790" spans="1:18" ht="12.75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</row>
    <row r="791" spans="1:18" ht="12.75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</row>
    <row r="792" spans="1:18" ht="12.75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</row>
    <row r="793" spans="1:18" ht="12.75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</row>
    <row r="794" spans="1:18" ht="12.75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</row>
    <row r="795" spans="1:18" ht="12.7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</row>
    <row r="796" spans="1:18" ht="12.75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</row>
    <row r="797" spans="1:18" ht="12.75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</row>
    <row r="798" spans="1:18" ht="12.75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</row>
    <row r="799" spans="1:18" ht="12.75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</row>
    <row r="800" spans="1:18" ht="12.75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</row>
    <row r="801" spans="1:18" ht="12.75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</row>
    <row r="802" spans="1:18" ht="12.75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</row>
    <row r="803" spans="1:18" ht="12.75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</row>
    <row r="804" spans="1:18" ht="12.75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</row>
    <row r="805" spans="1:18" ht="12.7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</row>
    <row r="806" spans="1:18" ht="12.75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</row>
    <row r="807" spans="1:18" ht="12.75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</row>
    <row r="808" spans="1:18" ht="12.75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</row>
    <row r="809" spans="1:18" ht="12.75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</row>
    <row r="810" spans="1:18" ht="12.75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</row>
    <row r="811" spans="1:18" ht="12.75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</row>
    <row r="812" spans="1:18" ht="12.75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</row>
    <row r="813" spans="1:18" ht="12.75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</row>
    <row r="814" spans="1:18" ht="12.75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</row>
    <row r="815" spans="1:18" ht="12.7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</row>
    <row r="816" spans="1:18" ht="12.75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</row>
    <row r="817" spans="1:18" ht="12.75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</row>
    <row r="818" spans="1:18" ht="12.75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</row>
    <row r="819" spans="1:18" ht="12.75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</row>
    <row r="820" spans="1:18" ht="12.75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</row>
    <row r="821" spans="1:18" ht="12.75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</row>
    <row r="822" spans="1:18" ht="12.75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</row>
    <row r="823" spans="1:18" ht="12.75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</row>
    <row r="824" spans="1:18" ht="12.75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</row>
    <row r="825" spans="1:18" ht="12.7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</row>
    <row r="826" spans="1:18" ht="12.75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</row>
    <row r="827" spans="1:18" ht="12.75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</row>
    <row r="828" spans="1:18" ht="12.75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</row>
    <row r="829" spans="1:18" ht="12.75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</row>
    <row r="830" spans="1:18" ht="12.75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</row>
    <row r="831" spans="1:18" ht="12.75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</row>
    <row r="832" spans="1:18" ht="12.75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</row>
    <row r="833" spans="1:18" ht="12.75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</row>
    <row r="834" spans="1:18" ht="12.75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</row>
    <row r="835" spans="1:18" ht="12.7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</row>
    <row r="836" spans="1:18" ht="12.75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</row>
    <row r="837" spans="1:18" ht="12.75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</row>
    <row r="838" spans="1:18" ht="12.75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</row>
    <row r="839" spans="1:18" ht="12.75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</row>
    <row r="840" spans="1:18" ht="12.75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</row>
    <row r="841" spans="1:18" ht="12.75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</row>
    <row r="842" spans="1:18" ht="12.75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</row>
    <row r="843" spans="1:18" ht="12.75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</row>
    <row r="844" spans="1:18" ht="12.75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</row>
    <row r="845" spans="1:18" ht="12.7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</row>
    <row r="846" spans="1:18" ht="12.75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</row>
    <row r="847" spans="1:18" ht="12.75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</row>
    <row r="848" spans="1:18" ht="12.75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</row>
    <row r="849" spans="1:18" ht="12.75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</row>
    <row r="850" spans="1:18" ht="12.75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</row>
    <row r="851" spans="1:18" ht="12.75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</row>
    <row r="852" spans="1:18" ht="12.75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</row>
    <row r="853" spans="1:18" ht="12.75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</row>
    <row r="854" spans="1:18" ht="12.75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</row>
    <row r="855" spans="1:18" ht="12.7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</row>
    <row r="856" spans="1:18" ht="12.75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</row>
    <row r="857" spans="1:18" ht="12.75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</row>
    <row r="858" spans="1:18" ht="12.75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</row>
    <row r="859" spans="1:18" ht="12.75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</row>
    <row r="860" spans="1:18" ht="12.75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</row>
    <row r="861" spans="1:18" ht="12.75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</row>
    <row r="862" spans="1:18" ht="12.75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</row>
    <row r="863" spans="1:18" ht="12.75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</row>
    <row r="864" spans="1:18" ht="12.75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</row>
    <row r="865" spans="1:18" ht="12.7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</row>
    <row r="866" spans="1:18" ht="12.75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</row>
    <row r="867" spans="1:18" ht="12.75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</row>
    <row r="868" spans="1:18" ht="12.75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</row>
    <row r="869" spans="1:18" ht="12.75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</row>
    <row r="870" spans="1:18" ht="12.75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</row>
    <row r="871" spans="1:18" ht="12.75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</row>
    <row r="872" spans="1:18" ht="12.75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</row>
    <row r="873" spans="1:18" ht="12.75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</row>
    <row r="874" spans="1:18" ht="12.75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</row>
    <row r="875" spans="1:18" ht="12.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</row>
    <row r="876" spans="1:18" ht="12.75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</row>
    <row r="877" spans="1:18" ht="12.75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</row>
    <row r="878" spans="1:18" ht="12.75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</row>
    <row r="879" spans="1:18" ht="12.75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</row>
    <row r="880" spans="1:18" ht="12.75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</row>
    <row r="881" spans="1:18" ht="12.75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</row>
    <row r="882" spans="1:18" ht="12.75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</row>
    <row r="883" spans="1:18" ht="12.75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</row>
    <row r="884" spans="1:18" ht="12.75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</row>
    <row r="885" spans="1:18" ht="12.7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</row>
    <row r="886" spans="1:18" ht="12.75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</row>
    <row r="887" spans="1:18" ht="12.75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</row>
    <row r="888" spans="1:18" ht="12.75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</row>
    <row r="889" spans="1:18" ht="12.75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</row>
    <row r="890" spans="1:18" ht="12.75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</row>
    <row r="891" spans="1:18" ht="12.75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</row>
    <row r="892" spans="1:18" ht="12.75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</row>
    <row r="893" spans="1:18" ht="12.75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</row>
    <row r="894" spans="1:18" ht="12.75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</row>
    <row r="895" spans="1:18" ht="12.7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</row>
    <row r="896" spans="1:18" ht="12.75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</row>
    <row r="897" spans="1:18" ht="12.75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</row>
    <row r="898" spans="1:18" ht="12.75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</row>
    <row r="899" spans="1:18" ht="12.75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</row>
    <row r="900" spans="1:18" ht="12.75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</row>
    <row r="901" spans="1:18" ht="12.75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</row>
    <row r="902" spans="1:18" ht="12.75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</row>
    <row r="903" spans="1:18" ht="12.75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</row>
    <row r="904" spans="1:18" ht="12.75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</row>
    <row r="905" spans="1:18" ht="12.7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</row>
    <row r="906" spans="1:18" ht="12.75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</row>
    <row r="907" spans="1:18" ht="12.75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</row>
    <row r="908" spans="1:18" ht="12.75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</row>
    <row r="909" spans="1:18" ht="12.75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</row>
    <row r="910" spans="1:18" ht="12.75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</row>
    <row r="911" spans="1:18" ht="12.75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</row>
    <row r="912" spans="1:18" ht="12.75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</row>
    <row r="913" spans="1:18" ht="12.75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</row>
    <row r="914" spans="1:18" ht="12.75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</row>
    <row r="915" spans="1:18" ht="12.7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</row>
    <row r="916" spans="1:18" ht="12.75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</row>
    <row r="917" spans="1:18" ht="12.75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</row>
    <row r="918" spans="1:18" ht="12.75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</row>
    <row r="919" spans="1:18" ht="12.75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</row>
    <row r="920" spans="1:18" ht="12.75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</row>
    <row r="921" spans="1:18" ht="12.75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</row>
    <row r="922" spans="1:18" ht="12.75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</row>
    <row r="923" spans="1:18" ht="12.75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</row>
    <row r="924" spans="1:18" ht="12.75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</row>
    <row r="925" spans="1:18" ht="12.7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</row>
    <row r="926" spans="1:18" ht="12.75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</row>
    <row r="927" spans="1:18" ht="12.75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</row>
    <row r="928" spans="1:18" ht="12.75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</row>
    <row r="929" spans="1:18" ht="12.75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</row>
    <row r="930" spans="1:18" ht="12.75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</row>
    <row r="931" spans="1:18" ht="12.75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</row>
    <row r="932" spans="1:18" ht="12.75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</row>
    <row r="933" spans="1:18" ht="12.75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</row>
    <row r="934" spans="1:18" ht="12.75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</row>
    <row r="935" spans="1:18" ht="12.7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</row>
    <row r="936" spans="1:18" ht="12.75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</row>
    <row r="937" spans="1:18" ht="12.75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</row>
    <row r="938" spans="1:18" ht="12.75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</row>
    <row r="939" spans="1:18" ht="12.75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</row>
    <row r="940" spans="1:18" ht="12.75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</row>
    <row r="941" spans="1:18" ht="12.75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</row>
    <row r="942" spans="1:18" ht="12.75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</row>
    <row r="943" spans="1:18" ht="12.75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</row>
    <row r="944" spans="1:18" ht="12.75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</row>
    <row r="945" spans="1:18" ht="12.7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</row>
    <row r="946" spans="1:18" ht="12.75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</row>
    <row r="947" spans="1:18" ht="12.75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</row>
    <row r="948" spans="1:18" ht="12.75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</row>
    <row r="949" spans="1:18" ht="12.75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</row>
    <row r="950" spans="1:18" ht="12.75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</row>
    <row r="951" spans="1:18" ht="12.75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</row>
    <row r="952" spans="1:18" ht="12.75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</row>
    <row r="953" spans="1:18" ht="12.75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</row>
    <row r="954" spans="1:18" ht="12.75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</row>
    <row r="955" spans="1:18" ht="12.7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</row>
    <row r="956" spans="1:18" ht="12.75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</row>
    <row r="957" spans="1:18" ht="12.75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</row>
    <row r="958" spans="1:18" ht="12.75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</row>
    <row r="959" spans="1:18" ht="12.75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</row>
    <row r="960" spans="1:18" ht="12.75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</row>
    <row r="961" spans="1:18" ht="12.75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</row>
    <row r="962" spans="1:18" ht="12.75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</row>
    <row r="963" spans="1:18" ht="12.75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</row>
    <row r="964" spans="1:18" ht="12.75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</row>
    <row r="965" spans="1:18" ht="12.7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</row>
    <row r="966" spans="1:18" ht="12.75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</row>
    <row r="967" spans="1:18" ht="12.75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</row>
    <row r="968" spans="1:18" ht="12.75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</row>
    <row r="969" spans="1:18" ht="12.75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</row>
    <row r="970" spans="1:18" ht="12.75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</row>
    <row r="971" spans="1:18" ht="12.75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</row>
    <row r="972" spans="1:18" ht="12.75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</row>
    <row r="973" spans="1:18" ht="12.75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</row>
    <row r="974" spans="1:18" ht="12.75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</row>
    <row r="975" spans="1:18" ht="12.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</row>
    <row r="976" spans="1:18" ht="12.75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</row>
    <row r="977" spans="1:18" ht="12.75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</row>
    <row r="978" spans="1:18" ht="12.75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</row>
    <row r="979" spans="1:18" ht="12.75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</row>
  </sheetData>
  <mergeCells count="6">
    <mergeCell ref="A207:C207"/>
    <mergeCell ref="A1:N4"/>
    <mergeCell ref="A5:D5"/>
    <mergeCell ref="E5:N5"/>
    <mergeCell ref="A6:E6"/>
    <mergeCell ref="F6:N6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O1001"/>
  <sheetViews>
    <sheetView workbookViewId="0"/>
  </sheetViews>
  <sheetFormatPr defaultColWidth="12.7109375" defaultRowHeight="15" customHeight="1"/>
  <cols>
    <col min="2" max="2" width="16.85546875" customWidth="1"/>
    <col min="6" max="6" width="18" customWidth="1"/>
    <col min="10" max="10" width="18.7109375" customWidth="1"/>
    <col min="14" max="14" width="19.28515625" customWidth="1"/>
    <col min="18" max="18" width="17.140625" customWidth="1"/>
    <col min="22" max="22" width="17.28515625" customWidth="1"/>
    <col min="26" max="26" width="16.7109375" customWidth="1"/>
  </cols>
  <sheetData>
    <row r="1" spans="1:93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5"/>
      <c r="CO1" s="55"/>
    </row>
    <row r="2" spans="1:93">
      <c r="A2" s="55"/>
      <c r="B2" s="55" t="s">
        <v>135</v>
      </c>
      <c r="C2" s="55" t="s">
        <v>132</v>
      </c>
      <c r="D2" s="55" t="s">
        <v>136</v>
      </c>
      <c r="E2" s="55"/>
      <c r="F2" s="55" t="s">
        <v>135</v>
      </c>
      <c r="G2" s="55" t="s">
        <v>132</v>
      </c>
      <c r="H2" s="55" t="s">
        <v>259</v>
      </c>
      <c r="I2" s="55"/>
      <c r="J2" s="55" t="s">
        <v>135</v>
      </c>
      <c r="K2" s="55" t="s">
        <v>132</v>
      </c>
      <c r="L2" s="55" t="s">
        <v>136</v>
      </c>
      <c r="M2" s="55"/>
      <c r="N2" s="55" t="s">
        <v>135</v>
      </c>
      <c r="O2" s="55" t="s">
        <v>132</v>
      </c>
      <c r="P2" s="55" t="s">
        <v>137</v>
      </c>
      <c r="Q2" s="55"/>
      <c r="R2" s="55" t="s">
        <v>135</v>
      </c>
      <c r="S2" s="55" t="s">
        <v>132</v>
      </c>
      <c r="T2" s="55" t="s">
        <v>137</v>
      </c>
      <c r="U2" s="55"/>
      <c r="V2" s="55" t="s">
        <v>135</v>
      </c>
      <c r="W2" s="55" t="s">
        <v>132</v>
      </c>
      <c r="X2" s="55" t="s">
        <v>137</v>
      </c>
      <c r="Y2" s="55"/>
      <c r="Z2" s="55" t="s">
        <v>135</v>
      </c>
      <c r="AA2" s="55" t="s">
        <v>132</v>
      </c>
      <c r="AB2" s="55" t="s">
        <v>260</v>
      </c>
      <c r="AC2" s="55"/>
      <c r="AD2" s="55" t="s">
        <v>135</v>
      </c>
      <c r="AE2" s="55" t="s">
        <v>132</v>
      </c>
      <c r="AF2" s="55" t="s">
        <v>260</v>
      </c>
      <c r="AG2" s="55"/>
      <c r="AH2" s="55" t="s">
        <v>135</v>
      </c>
      <c r="AI2" s="55" t="s">
        <v>132</v>
      </c>
      <c r="AJ2" s="55" t="s">
        <v>260</v>
      </c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</row>
    <row r="3" spans="1:93">
      <c r="A3" s="55"/>
      <c r="B3" s="55" t="s">
        <v>261</v>
      </c>
      <c r="C3" s="55"/>
      <c r="D3" s="55"/>
      <c r="E3" s="55"/>
      <c r="F3" s="55" t="s">
        <v>261</v>
      </c>
      <c r="G3" s="55"/>
      <c r="H3" s="55"/>
      <c r="I3" s="55"/>
      <c r="J3" s="55" t="s">
        <v>261</v>
      </c>
      <c r="K3" s="55"/>
      <c r="L3" s="55"/>
      <c r="M3" s="55"/>
      <c r="N3" s="55" t="s">
        <v>261</v>
      </c>
      <c r="O3" s="55"/>
      <c r="P3" s="55"/>
      <c r="Q3" s="55"/>
      <c r="R3" s="55" t="s">
        <v>261</v>
      </c>
      <c r="S3" s="55"/>
      <c r="T3" s="55"/>
      <c r="U3" s="55"/>
      <c r="V3" s="55" t="s">
        <v>261</v>
      </c>
      <c r="W3" s="55"/>
      <c r="X3" s="55"/>
      <c r="Y3" s="55"/>
      <c r="Z3" s="55" t="s">
        <v>261</v>
      </c>
      <c r="AA3" s="55"/>
      <c r="AB3" s="55"/>
      <c r="AC3" s="55"/>
      <c r="AD3" s="55" t="s">
        <v>261</v>
      </c>
      <c r="AE3" s="55"/>
      <c r="AF3" s="55"/>
      <c r="AG3" s="55"/>
      <c r="AH3" s="55" t="s">
        <v>261</v>
      </c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  <c r="BP3" s="55"/>
      <c r="BQ3" s="55"/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</row>
    <row r="4" spans="1:93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/>
      <c r="BY4" s="55"/>
      <c r="BZ4" s="55"/>
      <c r="CA4" s="55"/>
      <c r="CB4" s="55"/>
      <c r="CC4" s="55"/>
      <c r="CD4" s="55"/>
      <c r="CE4" s="55"/>
      <c r="CF4" s="55"/>
      <c r="CG4" s="55"/>
      <c r="CH4" s="55"/>
      <c r="CI4" s="55"/>
      <c r="CJ4" s="55"/>
      <c r="CK4" s="55"/>
      <c r="CL4" s="55"/>
      <c r="CM4" s="55"/>
      <c r="CN4" s="55"/>
      <c r="CO4" s="55"/>
    </row>
    <row r="5" spans="1:93">
      <c r="A5" s="55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</row>
    <row r="6" spans="1:93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</row>
    <row r="7" spans="1:93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</row>
    <row r="8" spans="1:93">
      <c r="A8" s="55"/>
      <c r="B8" s="55"/>
      <c r="C8" s="55"/>
      <c r="D8" s="55"/>
      <c r="E8" s="56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</row>
    <row r="9" spans="1:93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</row>
    <row r="10" spans="1:93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</row>
    <row r="11" spans="1:93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</row>
    <row r="12" spans="1:93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</row>
    <row r="13" spans="1:9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</row>
    <row r="14" spans="1:93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</row>
    <row r="15" spans="1:93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</row>
    <row r="16" spans="1:93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</row>
    <row r="17" spans="1:9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</row>
    <row r="18" spans="1:9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</row>
    <row r="19" spans="1:93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</row>
    <row r="20" spans="1:93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5"/>
      <c r="CA20" s="55"/>
      <c r="CB20" s="55"/>
      <c r="CC20" s="55"/>
      <c r="CD20" s="55"/>
      <c r="CE20" s="55"/>
      <c r="CF20" s="55"/>
      <c r="CG20" s="55"/>
      <c r="CH20" s="55"/>
      <c r="CI20" s="55"/>
      <c r="CJ20" s="55"/>
      <c r="CK20" s="55"/>
      <c r="CL20" s="55"/>
      <c r="CM20" s="55"/>
      <c r="CN20" s="55"/>
      <c r="CO20" s="55"/>
    </row>
    <row r="21" spans="1:93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5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5"/>
      <c r="CL21" s="55"/>
      <c r="CM21" s="55"/>
      <c r="CN21" s="55"/>
      <c r="CO21" s="55"/>
    </row>
    <row r="22" spans="1:93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5"/>
      <c r="AW22" s="55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55"/>
      <c r="CA22" s="55"/>
      <c r="CB22" s="55"/>
      <c r="CC22" s="55"/>
      <c r="CD22" s="55"/>
      <c r="CE22" s="55"/>
      <c r="CF22" s="55"/>
      <c r="CG22" s="55"/>
      <c r="CH22" s="55"/>
      <c r="CI22" s="55"/>
      <c r="CJ22" s="55"/>
      <c r="CK22" s="55"/>
      <c r="CL22" s="55"/>
      <c r="CM22" s="55"/>
      <c r="CN22" s="55"/>
      <c r="CO22" s="55"/>
    </row>
    <row r="23" spans="1:93">
      <c r="A23" s="55"/>
      <c r="B23" s="55"/>
      <c r="C23" s="55" t="s">
        <v>262</v>
      </c>
      <c r="D23" s="55" t="e">
        <f>AVERAGE(D11:D20)</f>
        <v>#DIV/0!</v>
      </c>
      <c r="E23" s="55"/>
      <c r="F23" s="55"/>
      <c r="G23" s="55"/>
      <c r="H23" s="55"/>
      <c r="I23" s="55"/>
      <c r="J23" s="55"/>
      <c r="K23" s="55" t="s">
        <v>262</v>
      </c>
      <c r="L23" s="55" t="e">
        <f>AVERAGE(L11:L20)</f>
        <v>#DIV/0!</v>
      </c>
      <c r="M23" s="55"/>
      <c r="N23" s="55"/>
      <c r="O23" s="55" t="s">
        <v>262</v>
      </c>
      <c r="P23" s="55" t="e">
        <f>AVERAGE(P11:P20)</f>
        <v>#DIV/0!</v>
      </c>
      <c r="Q23" s="55"/>
      <c r="R23" s="55"/>
      <c r="S23" s="55"/>
      <c r="T23" s="55"/>
      <c r="U23" s="55"/>
      <c r="V23" s="55"/>
      <c r="W23" s="55" t="s">
        <v>262</v>
      </c>
      <c r="X23" s="55" t="e">
        <f>AVERAGE(X11:X20)</f>
        <v>#DIV/0!</v>
      </c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 t="s">
        <v>262</v>
      </c>
      <c r="AJ23" s="55" t="e">
        <f>AVERAGE(AJ11:AJ20)</f>
        <v>#DIV/0!</v>
      </c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5"/>
      <c r="CA23" s="55"/>
      <c r="CB23" s="55"/>
      <c r="CC23" s="55"/>
      <c r="CD23" s="55"/>
      <c r="CE23" s="55"/>
      <c r="CF23" s="55"/>
      <c r="CG23" s="55"/>
      <c r="CH23" s="55"/>
      <c r="CI23" s="55"/>
      <c r="CJ23" s="55"/>
      <c r="CK23" s="55"/>
      <c r="CL23" s="55"/>
      <c r="CM23" s="55"/>
      <c r="CN23" s="55"/>
      <c r="CO23" s="55"/>
    </row>
    <row r="24" spans="1:93">
      <c r="A24" s="55"/>
      <c r="B24" s="55"/>
      <c r="C24" s="55" t="s">
        <v>263</v>
      </c>
      <c r="D24" s="56" t="e">
        <f>STDEV(D11:D20)</f>
        <v>#DIV/0!</v>
      </c>
      <c r="E24" s="55"/>
      <c r="F24" s="55"/>
      <c r="G24" s="55"/>
      <c r="H24" s="55"/>
      <c r="I24" s="55"/>
      <c r="J24" s="55"/>
      <c r="K24" s="55" t="s">
        <v>263</v>
      </c>
      <c r="L24" s="55" t="e">
        <f>STDEV(L11:L20)</f>
        <v>#DIV/0!</v>
      </c>
      <c r="M24" s="55"/>
      <c r="N24" s="55"/>
      <c r="O24" s="55" t="s">
        <v>263</v>
      </c>
      <c r="P24" s="55" t="e">
        <f>STDEV(P11:P20)</f>
        <v>#DIV/0!</v>
      </c>
      <c r="Q24" s="55"/>
      <c r="R24" s="55"/>
      <c r="S24" s="55"/>
      <c r="T24" s="55"/>
      <c r="U24" s="55"/>
      <c r="V24" s="55"/>
      <c r="W24" s="55" t="s">
        <v>263</v>
      </c>
      <c r="X24" s="55" t="e">
        <f>STDEV(X11:X20)</f>
        <v>#DIV/0!</v>
      </c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 t="s">
        <v>263</v>
      </c>
      <c r="AJ24" s="55" t="e">
        <f>STDEV(AJ11:AJ20)</f>
        <v>#DIV/0!</v>
      </c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</row>
    <row r="25" spans="1:93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5"/>
      <c r="BX25" s="55"/>
      <c r="BY25" s="55"/>
      <c r="BZ25" s="55"/>
      <c r="CA25" s="55"/>
      <c r="CB25" s="55"/>
      <c r="CC25" s="55"/>
      <c r="CD25" s="55"/>
      <c r="CE25" s="55"/>
      <c r="CF25" s="55"/>
      <c r="CG25" s="55"/>
      <c r="CH25" s="55"/>
      <c r="CI25" s="55"/>
      <c r="CJ25" s="55"/>
      <c r="CK25" s="55"/>
      <c r="CL25" s="55"/>
      <c r="CM25" s="55"/>
      <c r="CN25" s="55"/>
      <c r="CO25" s="55"/>
    </row>
    <row r="26" spans="1:93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/>
      <c r="BY26" s="55"/>
      <c r="BZ26" s="55"/>
      <c r="CA26" s="55"/>
      <c r="CB26" s="55"/>
      <c r="CC26" s="55"/>
      <c r="CD26" s="55"/>
      <c r="CE26" s="55"/>
      <c r="CF26" s="55"/>
      <c r="CG26" s="55"/>
      <c r="CH26" s="55"/>
      <c r="CI26" s="55"/>
      <c r="CJ26" s="55"/>
      <c r="CK26" s="55"/>
      <c r="CL26" s="55"/>
      <c r="CM26" s="55"/>
      <c r="CN26" s="55"/>
      <c r="CO26" s="55"/>
    </row>
    <row r="27" spans="1:93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 t="s">
        <v>262</v>
      </c>
      <c r="AB27" s="55" t="e">
        <f>AVERAGE(AB11:AB20)</f>
        <v>#DIV/0!</v>
      </c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/>
      <c r="BY27" s="55"/>
      <c r="BZ27" s="55"/>
      <c r="CA27" s="55"/>
      <c r="CB27" s="55"/>
      <c r="CC27" s="55"/>
      <c r="CD27" s="55"/>
      <c r="CE27" s="55"/>
      <c r="CF27" s="55"/>
      <c r="CG27" s="55"/>
      <c r="CH27" s="55"/>
      <c r="CI27" s="55"/>
      <c r="CJ27" s="55"/>
      <c r="CK27" s="55"/>
      <c r="CL27" s="55"/>
      <c r="CM27" s="55"/>
      <c r="CN27" s="55"/>
      <c r="CO27" s="55"/>
    </row>
    <row r="28" spans="1:93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 t="s">
        <v>263</v>
      </c>
      <c r="AB28" s="55" t="e">
        <f>STDEV(AB11:AB20)</f>
        <v>#DIV/0!</v>
      </c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/>
      <c r="BY28" s="55"/>
      <c r="BZ28" s="55"/>
      <c r="CA28" s="55"/>
      <c r="CB28" s="55"/>
      <c r="CC28" s="55"/>
      <c r="CD28" s="55"/>
      <c r="CE28" s="55"/>
      <c r="CF28" s="55"/>
      <c r="CG28" s="55"/>
      <c r="CH28" s="55"/>
      <c r="CI28" s="55"/>
      <c r="CJ28" s="55"/>
      <c r="CK28" s="55"/>
      <c r="CL28" s="55"/>
      <c r="CM28" s="55"/>
      <c r="CN28" s="55"/>
      <c r="CO28" s="55"/>
    </row>
    <row r="29" spans="1:93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  <c r="BO29" s="55"/>
      <c r="BP29" s="55"/>
      <c r="BQ29" s="55"/>
      <c r="BR29" s="55"/>
      <c r="BS29" s="55"/>
      <c r="BT29" s="55"/>
      <c r="BU29" s="55"/>
      <c r="BV29" s="55"/>
      <c r="BW29" s="55"/>
      <c r="BX29" s="55"/>
      <c r="BY29" s="55"/>
      <c r="BZ29" s="55"/>
      <c r="CA29" s="55"/>
      <c r="CB29" s="55"/>
      <c r="CC29" s="55"/>
      <c r="CD29" s="55"/>
      <c r="CE29" s="55"/>
      <c r="CF29" s="55"/>
      <c r="CG29" s="55"/>
      <c r="CH29" s="55"/>
      <c r="CI29" s="55"/>
      <c r="CJ29" s="55"/>
      <c r="CK29" s="55"/>
      <c r="CL29" s="55"/>
      <c r="CM29" s="55"/>
      <c r="CN29" s="55"/>
      <c r="CO29" s="55"/>
    </row>
    <row r="30" spans="1:93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</row>
    <row r="31" spans="1:93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5"/>
      <c r="BU31" s="55"/>
      <c r="BV31" s="55"/>
      <c r="BW31" s="55"/>
      <c r="BX31" s="55"/>
      <c r="BY31" s="55"/>
      <c r="BZ31" s="55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5"/>
      <c r="CO31" s="55"/>
    </row>
    <row r="32" spans="1:93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/>
      <c r="BL32" s="55"/>
      <c r="BM32" s="55"/>
      <c r="BN32" s="55"/>
      <c r="BO32" s="55"/>
      <c r="BP32" s="55"/>
      <c r="BQ32" s="55"/>
      <c r="BR32" s="55"/>
      <c r="BS32" s="55"/>
      <c r="BT32" s="55"/>
      <c r="BU32" s="55"/>
      <c r="BV32" s="55"/>
      <c r="BW32" s="55"/>
      <c r="BX32" s="55"/>
      <c r="BY32" s="55"/>
      <c r="BZ32" s="55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5"/>
      <c r="CO32" s="55"/>
    </row>
    <row r="33" spans="1:93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/>
      <c r="BL33" s="55"/>
      <c r="BM33" s="55"/>
      <c r="BN33" s="55"/>
      <c r="BO33" s="55"/>
      <c r="BP33" s="55"/>
      <c r="BQ33" s="55"/>
      <c r="BR33" s="55"/>
      <c r="BS33" s="55"/>
      <c r="BT33" s="55"/>
      <c r="BU33" s="55"/>
      <c r="BV33" s="55"/>
      <c r="BW33" s="55"/>
      <c r="BX33" s="55"/>
      <c r="BY33" s="55"/>
      <c r="BZ33" s="55"/>
      <c r="CA33" s="55"/>
      <c r="CB33" s="55"/>
      <c r="CC33" s="55"/>
      <c r="CD33" s="55"/>
      <c r="CE33" s="55"/>
      <c r="CF33" s="55"/>
      <c r="CG33" s="55"/>
      <c r="CH33" s="55"/>
      <c r="CI33" s="55"/>
      <c r="CJ33" s="55"/>
      <c r="CK33" s="55"/>
      <c r="CL33" s="55"/>
      <c r="CM33" s="55"/>
      <c r="CN33" s="55"/>
      <c r="CO33" s="55"/>
    </row>
    <row r="34" spans="1:93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  <c r="BN34" s="55"/>
      <c r="BO34" s="55"/>
      <c r="BP34" s="55"/>
      <c r="BQ34" s="55"/>
      <c r="BR34" s="55"/>
      <c r="BS34" s="55"/>
      <c r="BT34" s="55"/>
      <c r="BU34" s="55"/>
      <c r="BV34" s="55"/>
      <c r="BW34" s="55"/>
      <c r="BX34" s="55"/>
      <c r="BY34" s="55"/>
      <c r="BZ34" s="55"/>
      <c r="CA34" s="55"/>
      <c r="CB34" s="55"/>
      <c r="CC34" s="55"/>
      <c r="CD34" s="55"/>
      <c r="CE34" s="55"/>
      <c r="CF34" s="55"/>
      <c r="CG34" s="55"/>
      <c r="CH34" s="55"/>
      <c r="CI34" s="55"/>
      <c r="CJ34" s="55"/>
      <c r="CK34" s="55"/>
      <c r="CL34" s="55"/>
      <c r="CM34" s="55"/>
      <c r="CN34" s="55"/>
      <c r="CO34" s="55"/>
    </row>
    <row r="35" spans="1:93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5"/>
      <c r="AW35" s="55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/>
      <c r="BL35" s="55"/>
      <c r="BM35" s="55"/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/>
      <c r="BY35" s="55"/>
      <c r="BZ35" s="55"/>
      <c r="CA35" s="55"/>
      <c r="CB35" s="55"/>
      <c r="CC35" s="55"/>
      <c r="CD35" s="55"/>
      <c r="CE35" s="55"/>
      <c r="CF35" s="55"/>
      <c r="CG35" s="55"/>
      <c r="CH35" s="55"/>
      <c r="CI35" s="55"/>
      <c r="CJ35" s="55"/>
      <c r="CK35" s="55"/>
      <c r="CL35" s="55"/>
      <c r="CM35" s="55"/>
      <c r="CN35" s="55"/>
      <c r="CO35" s="55"/>
    </row>
    <row r="36" spans="1:93">
      <c r="A36" s="55"/>
      <c r="B36" s="55"/>
      <c r="C36" s="55"/>
      <c r="D36" s="55"/>
      <c r="E36" s="55"/>
      <c r="F36" s="55"/>
      <c r="G36" s="55" t="s">
        <v>262</v>
      </c>
      <c r="H36" s="55" t="e">
        <f>AVERAGE(H15:H32)</f>
        <v>#DIV/0!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 t="s">
        <v>262</v>
      </c>
      <c r="T36" s="55" t="e">
        <f>AVERAGE(T16:T33)</f>
        <v>#DIV/0!</v>
      </c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 t="s">
        <v>262</v>
      </c>
      <c r="AF36" s="55" t="e">
        <f>AVERAGE(AF16:AF33)</f>
        <v>#DIV/0!</v>
      </c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</row>
    <row r="37" spans="1:93">
      <c r="A37" s="55"/>
      <c r="B37" s="55"/>
      <c r="C37" s="55"/>
      <c r="D37" s="55"/>
      <c r="E37" s="55"/>
      <c r="F37" s="55"/>
      <c r="G37" s="55" t="s">
        <v>263</v>
      </c>
      <c r="H37" s="55" t="e">
        <f>STDEV(H15:H32)</f>
        <v>#DIV/0!</v>
      </c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 t="s">
        <v>263</v>
      </c>
      <c r="T37" s="55" t="e">
        <f>STDEV(T16:T33)</f>
        <v>#DIV/0!</v>
      </c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 t="s">
        <v>263</v>
      </c>
      <c r="AF37" s="55" t="e">
        <f>STDEV(AF16:AF33)</f>
        <v>#DIV/0!</v>
      </c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</row>
    <row r="38" spans="1:93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</row>
    <row r="39" spans="1:93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/>
      <c r="BS39" s="55"/>
      <c r="BT39" s="55"/>
      <c r="BU39" s="55"/>
      <c r="BV39" s="55"/>
      <c r="BW39" s="55"/>
      <c r="BX39" s="55"/>
      <c r="BY39" s="55"/>
      <c r="BZ39" s="55"/>
      <c r="CA39" s="55"/>
      <c r="CB39" s="55"/>
      <c r="CC39" s="55"/>
      <c r="CD39" s="55"/>
      <c r="CE39" s="55"/>
      <c r="CF39" s="55"/>
      <c r="CG39" s="55"/>
      <c r="CH39" s="55"/>
      <c r="CI39" s="55"/>
      <c r="CJ39" s="55"/>
      <c r="CK39" s="55"/>
      <c r="CL39" s="55"/>
      <c r="CM39" s="55"/>
      <c r="CN39" s="55"/>
      <c r="CO39" s="55"/>
    </row>
    <row r="40" spans="1:93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</row>
    <row r="41" spans="1:93">
      <c r="A41" s="55"/>
      <c r="B41" s="55" t="s">
        <v>135</v>
      </c>
      <c r="C41" s="55" t="s">
        <v>132</v>
      </c>
      <c r="D41" s="55" t="s">
        <v>264</v>
      </c>
      <c r="E41" s="55"/>
      <c r="F41" s="55" t="s">
        <v>135</v>
      </c>
      <c r="G41" s="55" t="s">
        <v>132</v>
      </c>
      <c r="H41" s="55" t="s">
        <v>264</v>
      </c>
      <c r="I41" s="55"/>
      <c r="J41" s="55" t="s">
        <v>135</v>
      </c>
      <c r="K41" s="55" t="s">
        <v>132</v>
      </c>
      <c r="L41" s="55" t="s">
        <v>264</v>
      </c>
      <c r="M41" s="55"/>
      <c r="N41" s="55" t="s">
        <v>135</v>
      </c>
      <c r="O41" s="55" t="s">
        <v>132</v>
      </c>
      <c r="P41" s="55" t="s">
        <v>265</v>
      </c>
      <c r="Q41" s="55"/>
      <c r="R41" s="55" t="s">
        <v>135</v>
      </c>
      <c r="S41" s="55" t="s">
        <v>132</v>
      </c>
      <c r="T41" s="55" t="s">
        <v>265</v>
      </c>
      <c r="U41" s="55"/>
      <c r="V41" s="55" t="s">
        <v>135</v>
      </c>
      <c r="W41" s="55" t="s">
        <v>132</v>
      </c>
      <c r="X41" s="55" t="s">
        <v>265</v>
      </c>
      <c r="Y41" s="55"/>
      <c r="Z41" s="55" t="s">
        <v>135</v>
      </c>
      <c r="AA41" s="55" t="s">
        <v>132</v>
      </c>
      <c r="AB41" s="55" t="s">
        <v>266</v>
      </c>
      <c r="AC41" s="55"/>
      <c r="AD41" s="55" t="s">
        <v>135</v>
      </c>
      <c r="AE41" s="55" t="s">
        <v>132</v>
      </c>
      <c r="AF41" s="55" t="s">
        <v>139</v>
      </c>
      <c r="AG41" s="55" t="s">
        <v>150</v>
      </c>
      <c r="AH41" s="55" t="s">
        <v>151</v>
      </c>
      <c r="AI41" s="55"/>
      <c r="AJ41" s="55"/>
      <c r="AK41" s="55"/>
      <c r="AL41" s="55" t="s">
        <v>135</v>
      </c>
      <c r="AM41" s="55" t="s">
        <v>132</v>
      </c>
      <c r="AN41" s="55" t="s">
        <v>266</v>
      </c>
      <c r="AO41" s="55"/>
      <c r="AP41" s="55" t="s">
        <v>135</v>
      </c>
      <c r="AQ41" s="55" t="s">
        <v>132</v>
      </c>
      <c r="AR41" s="55" t="s">
        <v>267</v>
      </c>
      <c r="AS41" s="55"/>
      <c r="AT41" s="55" t="s">
        <v>135</v>
      </c>
      <c r="AU41" s="55" t="s">
        <v>132</v>
      </c>
      <c r="AV41" s="55" t="s">
        <v>267</v>
      </c>
      <c r="AW41" s="55"/>
      <c r="AX41" s="55" t="s">
        <v>135</v>
      </c>
      <c r="AY41" s="55" t="s">
        <v>132</v>
      </c>
      <c r="AZ41" s="55" t="s">
        <v>267</v>
      </c>
      <c r="BA41" s="55"/>
      <c r="BB41" s="55" t="s">
        <v>135</v>
      </c>
      <c r="BC41" s="55" t="s">
        <v>132</v>
      </c>
      <c r="BD41" s="55" t="s">
        <v>268</v>
      </c>
      <c r="BE41" s="55"/>
      <c r="BF41" s="55" t="s">
        <v>135</v>
      </c>
      <c r="BG41" s="55" t="s">
        <v>132</v>
      </c>
      <c r="BH41" s="55" t="s">
        <v>269</v>
      </c>
      <c r="BI41" s="55"/>
      <c r="BJ41" s="55" t="s">
        <v>135</v>
      </c>
      <c r="BK41" s="55" t="s">
        <v>132</v>
      </c>
      <c r="BL41" s="55" t="s">
        <v>260</v>
      </c>
      <c r="BM41" s="55"/>
      <c r="BN41" s="55" t="s">
        <v>135</v>
      </c>
      <c r="BO41" s="55" t="s">
        <v>132</v>
      </c>
      <c r="BP41" s="55" t="s">
        <v>270</v>
      </c>
      <c r="BQ41" s="55"/>
      <c r="BR41" s="55" t="s">
        <v>135</v>
      </c>
      <c r="BS41" s="55" t="s">
        <v>132</v>
      </c>
      <c r="BT41" s="55" t="s">
        <v>271</v>
      </c>
      <c r="BU41" s="55"/>
      <c r="BV41" s="55" t="s">
        <v>135</v>
      </c>
      <c r="BW41" s="55" t="s">
        <v>132</v>
      </c>
      <c r="BX41" s="55" t="s">
        <v>272</v>
      </c>
      <c r="BY41" s="55"/>
      <c r="BZ41" s="55" t="s">
        <v>135</v>
      </c>
      <c r="CA41" s="55" t="s">
        <v>132</v>
      </c>
      <c r="CB41" s="55" t="s">
        <v>273</v>
      </c>
      <c r="CC41" s="55"/>
      <c r="CD41" s="55" t="s">
        <v>135</v>
      </c>
      <c r="CE41" s="55" t="s">
        <v>132</v>
      </c>
      <c r="CF41" s="55" t="s">
        <v>274</v>
      </c>
      <c r="CG41" s="55"/>
      <c r="CH41" s="55" t="s">
        <v>135</v>
      </c>
      <c r="CI41" s="55" t="s">
        <v>132</v>
      </c>
      <c r="CJ41" s="55" t="s">
        <v>275</v>
      </c>
      <c r="CK41" s="92"/>
      <c r="CL41" s="55" t="s">
        <v>135</v>
      </c>
      <c r="CM41" s="55" t="s">
        <v>132</v>
      </c>
      <c r="CN41" s="55" t="s">
        <v>276</v>
      </c>
      <c r="CO41" s="92"/>
    </row>
    <row r="42" spans="1:93">
      <c r="A42" s="55"/>
      <c r="B42" s="55" t="s">
        <v>261</v>
      </c>
      <c r="C42" s="55"/>
      <c r="D42" s="55"/>
      <c r="E42" s="55"/>
      <c r="F42" s="55" t="s">
        <v>261</v>
      </c>
      <c r="G42" s="55"/>
      <c r="H42" s="55"/>
      <c r="I42" s="55"/>
      <c r="J42" s="55" t="s">
        <v>261</v>
      </c>
      <c r="K42" s="55"/>
      <c r="L42" s="55"/>
      <c r="M42" s="55"/>
      <c r="N42" s="55" t="s">
        <v>261</v>
      </c>
      <c r="O42" s="55"/>
      <c r="P42" s="55"/>
      <c r="Q42" s="55"/>
      <c r="R42" s="55" t="s">
        <v>261</v>
      </c>
      <c r="S42" s="55"/>
      <c r="T42" s="55"/>
      <c r="U42" s="55"/>
      <c r="V42" s="55" t="s">
        <v>261</v>
      </c>
      <c r="W42" s="55"/>
      <c r="X42" s="55"/>
      <c r="Y42" s="55"/>
      <c r="Z42" s="55" t="s">
        <v>261</v>
      </c>
      <c r="AA42" s="55"/>
      <c r="AB42" s="55"/>
      <c r="AC42" s="55"/>
      <c r="AD42" s="55" t="s">
        <v>261</v>
      </c>
      <c r="AE42" s="93"/>
      <c r="AF42" s="55"/>
      <c r="AG42" s="55"/>
      <c r="AH42" s="55"/>
      <c r="AI42" s="55"/>
      <c r="AJ42" s="55"/>
      <c r="AK42" s="55"/>
      <c r="AL42" s="55" t="s">
        <v>261</v>
      </c>
      <c r="AM42" s="55"/>
      <c r="AN42" s="55"/>
      <c r="AO42" s="55"/>
      <c r="AP42" s="55" t="s">
        <v>261</v>
      </c>
      <c r="AQ42" s="55"/>
      <c r="AR42" s="55"/>
      <c r="AS42" s="55"/>
      <c r="AT42" s="55" t="s">
        <v>261</v>
      </c>
      <c r="AU42" s="55"/>
      <c r="AV42" s="55"/>
      <c r="AW42" s="55"/>
      <c r="AX42" s="55" t="s">
        <v>261</v>
      </c>
      <c r="AY42" s="55"/>
      <c r="AZ42" s="55"/>
      <c r="BA42" s="55"/>
      <c r="BB42" s="55" t="s">
        <v>261</v>
      </c>
      <c r="BC42" s="55"/>
      <c r="BD42" s="55"/>
      <c r="BE42" s="55"/>
      <c r="BF42" s="55" t="s">
        <v>261</v>
      </c>
      <c r="BG42" s="55"/>
      <c r="BH42" s="55"/>
      <c r="BI42" s="55"/>
      <c r="BJ42" s="55" t="s">
        <v>261</v>
      </c>
      <c r="BK42" s="55"/>
      <c r="BL42" s="55"/>
      <c r="BM42" s="55"/>
      <c r="BN42" s="55" t="s">
        <v>261</v>
      </c>
      <c r="BO42" s="55"/>
      <c r="BP42" s="55"/>
      <c r="BQ42" s="55"/>
      <c r="BR42" s="55" t="s">
        <v>261</v>
      </c>
      <c r="BS42" s="55"/>
      <c r="BT42" s="55"/>
      <c r="BU42" s="55"/>
      <c r="BV42" s="55" t="s">
        <v>261</v>
      </c>
      <c r="BW42" s="55"/>
      <c r="BX42" s="55"/>
      <c r="BY42" s="55"/>
      <c r="BZ42" s="55" t="s">
        <v>261</v>
      </c>
      <c r="CA42" s="55"/>
      <c r="CB42" s="55"/>
      <c r="CC42" s="55"/>
      <c r="CD42" s="55" t="s">
        <v>261</v>
      </c>
      <c r="CE42" s="55"/>
      <c r="CF42" s="55"/>
      <c r="CG42" s="55"/>
      <c r="CH42" s="55" t="s">
        <v>261</v>
      </c>
      <c r="CI42" s="55"/>
      <c r="CJ42" s="55"/>
      <c r="CK42" s="92"/>
      <c r="CL42" s="55" t="s">
        <v>261</v>
      </c>
      <c r="CM42" s="53"/>
      <c r="CN42" s="59"/>
      <c r="CO42" s="92"/>
    </row>
    <row r="43" spans="1:93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93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  <c r="BN43" s="55"/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92"/>
      <c r="CL43" s="55"/>
      <c r="CM43" s="53"/>
      <c r="CN43" s="59"/>
      <c r="CO43" s="92"/>
    </row>
    <row r="44" spans="1:93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93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92"/>
      <c r="CL44" s="55"/>
      <c r="CM44" s="53"/>
      <c r="CN44" s="59"/>
      <c r="CO44" s="92"/>
    </row>
    <row r="45" spans="1:93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93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92"/>
      <c r="CL45" s="55"/>
      <c r="CM45" s="53"/>
      <c r="CN45" s="59"/>
      <c r="CO45" s="92"/>
    </row>
    <row r="46" spans="1:93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93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5"/>
      <c r="BO46" s="55"/>
      <c r="BP46" s="55"/>
      <c r="BQ46" s="55"/>
      <c r="BR46" s="55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55"/>
      <c r="CG46" s="55"/>
      <c r="CH46" s="55"/>
      <c r="CI46" s="55"/>
      <c r="CJ46" s="55"/>
      <c r="CK46" s="92"/>
      <c r="CL46" s="55"/>
      <c r="CM46" s="53"/>
      <c r="CN46" s="59"/>
      <c r="CO46" s="92"/>
    </row>
    <row r="47" spans="1:93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93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55"/>
      <c r="CG47" s="55"/>
      <c r="CH47" s="55"/>
      <c r="CI47" s="55"/>
      <c r="CJ47" s="55"/>
      <c r="CK47" s="92"/>
      <c r="CL47" s="55"/>
      <c r="CM47" s="53"/>
      <c r="CN47" s="59"/>
      <c r="CO47" s="92"/>
    </row>
    <row r="48" spans="1:93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93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  <c r="BN48" s="55"/>
      <c r="BO48" s="55"/>
      <c r="BP48" s="55"/>
      <c r="BQ48" s="55"/>
      <c r="BR48" s="55"/>
      <c r="BS48" s="55"/>
      <c r="BT48" s="55"/>
      <c r="BU48" s="55"/>
      <c r="BV48" s="55"/>
      <c r="BW48" s="55"/>
      <c r="BX48" s="55"/>
      <c r="BY48" s="55"/>
      <c r="BZ48" s="55"/>
      <c r="CA48" s="55"/>
      <c r="CB48" s="55"/>
      <c r="CC48" s="55"/>
      <c r="CD48" s="55"/>
      <c r="CE48" s="55"/>
      <c r="CF48" s="55"/>
      <c r="CG48" s="55"/>
      <c r="CH48" s="55"/>
      <c r="CI48" s="55"/>
      <c r="CJ48" s="55"/>
      <c r="CK48" s="92"/>
      <c r="CL48" s="55"/>
      <c r="CM48" s="53"/>
      <c r="CN48" s="59"/>
      <c r="CO48" s="92"/>
    </row>
    <row r="49" spans="1:93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93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5"/>
      <c r="BU49" s="55"/>
      <c r="BV49" s="55"/>
      <c r="BW49" s="55"/>
      <c r="BX49" s="55"/>
      <c r="BY49" s="55"/>
      <c r="BZ49" s="55"/>
      <c r="CA49" s="55"/>
      <c r="CB49" s="55"/>
      <c r="CC49" s="55"/>
      <c r="CD49" s="55"/>
      <c r="CE49" s="55"/>
      <c r="CF49" s="55"/>
      <c r="CG49" s="55"/>
      <c r="CH49" s="55"/>
      <c r="CI49" s="55"/>
      <c r="CJ49" s="55"/>
      <c r="CK49" s="92"/>
      <c r="CL49" s="55"/>
      <c r="CM49" s="53"/>
      <c r="CN49" s="59"/>
      <c r="CO49" s="92"/>
    </row>
    <row r="50" spans="1:93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93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/>
      <c r="BY50" s="55"/>
      <c r="BZ50" s="55"/>
      <c r="CA50" s="55"/>
      <c r="CB50" s="55"/>
      <c r="CC50" s="55"/>
      <c r="CD50" s="55"/>
      <c r="CE50" s="55"/>
      <c r="CF50" s="55"/>
      <c r="CG50" s="55"/>
      <c r="CH50" s="55"/>
      <c r="CI50" s="55"/>
      <c r="CJ50" s="55"/>
      <c r="CK50" s="92"/>
      <c r="CL50" s="55"/>
      <c r="CM50" s="53"/>
      <c r="CN50" s="59"/>
      <c r="CO50" s="92"/>
    </row>
    <row r="51" spans="1:93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93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/>
      <c r="BY51" s="55"/>
      <c r="BZ51" s="55"/>
      <c r="CA51" s="55"/>
      <c r="CB51" s="55"/>
      <c r="CC51" s="55"/>
      <c r="CD51" s="55"/>
      <c r="CE51" s="55"/>
      <c r="CF51" s="55"/>
      <c r="CG51" s="55"/>
      <c r="CH51" s="55"/>
      <c r="CI51" s="55"/>
      <c r="CJ51" s="55"/>
      <c r="CK51" s="92"/>
      <c r="CL51" s="55"/>
      <c r="CM51" s="55"/>
      <c r="CN51" s="59"/>
      <c r="CO51" s="92"/>
    </row>
    <row r="52" spans="1:9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93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  <c r="BN52" s="55"/>
      <c r="BO52" s="55"/>
      <c r="BP52" s="55"/>
      <c r="BQ52" s="55"/>
      <c r="BR52" s="55"/>
      <c r="BS52" s="55"/>
      <c r="BT52" s="55"/>
      <c r="BU52" s="55"/>
      <c r="BV52" s="55"/>
      <c r="BW52" s="55"/>
      <c r="BX52" s="55"/>
      <c r="BY52" s="55"/>
      <c r="BZ52" s="55"/>
      <c r="CA52" s="55"/>
      <c r="CB52" s="55"/>
      <c r="CC52" s="55"/>
      <c r="CD52" s="55"/>
      <c r="CE52" s="55"/>
      <c r="CF52" s="55"/>
      <c r="CG52" s="55"/>
      <c r="CH52" s="55"/>
      <c r="CI52" s="55"/>
      <c r="CJ52" s="55"/>
      <c r="CK52" s="55"/>
      <c r="CL52" s="55"/>
      <c r="CM52" s="55"/>
      <c r="CN52" s="55"/>
      <c r="CO52" s="55"/>
    </row>
    <row r="53" spans="1:9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93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5"/>
      <c r="AW53" s="55"/>
      <c r="AX53" s="55"/>
      <c r="AY53" s="55"/>
      <c r="AZ53" s="55"/>
      <c r="BA53" s="55"/>
      <c r="BB53" s="55"/>
      <c r="BC53" s="55" t="s">
        <v>262</v>
      </c>
      <c r="BD53" s="55" t="e">
        <f>AVERAGE(BD45:BD50)</f>
        <v>#DIV/0!</v>
      </c>
      <c r="BE53" s="55"/>
      <c r="BF53" s="55"/>
      <c r="BG53" s="55" t="s">
        <v>262</v>
      </c>
      <c r="BH53" s="55" t="e">
        <f>AVERAGE(BH45:BH50)</f>
        <v>#DIV/0!</v>
      </c>
      <c r="BI53" s="55"/>
      <c r="BJ53" s="55"/>
      <c r="BK53" s="55" t="s">
        <v>262</v>
      </c>
      <c r="BL53" s="55" t="e">
        <f>AVERAGE(BL45:BL50)</f>
        <v>#DIV/0!</v>
      </c>
      <c r="BM53" s="55"/>
      <c r="BN53" s="55"/>
      <c r="BO53" s="55" t="s">
        <v>262</v>
      </c>
      <c r="BP53" s="55" t="e">
        <f>AVERAGE(BP45:BP50)</f>
        <v>#DIV/0!</v>
      </c>
      <c r="BQ53" s="55"/>
      <c r="BR53" s="55"/>
      <c r="BS53" s="55" t="s">
        <v>262</v>
      </c>
      <c r="BT53" s="55" t="e">
        <f>AVERAGE(BT45:BT50)</f>
        <v>#DIV/0!</v>
      </c>
      <c r="BU53" s="55"/>
      <c r="BV53" s="55"/>
      <c r="BW53" s="55" t="s">
        <v>262</v>
      </c>
      <c r="BX53" s="55"/>
      <c r="BY53" s="55"/>
      <c r="BZ53" s="55"/>
      <c r="CA53" s="55" t="s">
        <v>262</v>
      </c>
      <c r="CB53" s="55" t="e">
        <f>AVERAGE(CB45:CB50)</f>
        <v>#DIV/0!</v>
      </c>
      <c r="CC53" s="55"/>
      <c r="CD53" s="55"/>
      <c r="CE53" s="55" t="s">
        <v>262</v>
      </c>
      <c r="CF53" s="55" t="e">
        <f>AVERAGE(CF45:CF50)</f>
        <v>#DIV/0!</v>
      </c>
      <c r="CG53" s="55"/>
      <c r="CH53" s="55"/>
      <c r="CI53" s="55" t="s">
        <v>262</v>
      </c>
      <c r="CJ53" s="55" t="e">
        <f>AVERAGE(CJ45:CJ50)</f>
        <v>#DIV/0!</v>
      </c>
      <c r="CK53" s="55"/>
      <c r="CL53" s="55"/>
      <c r="CM53" s="55" t="s">
        <v>262</v>
      </c>
      <c r="CN53" s="55" t="e">
        <f>AVERAGE(CN44:CN47)</f>
        <v>#DIV/0!</v>
      </c>
      <c r="CO53" s="55"/>
    </row>
    <row r="54" spans="1:93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93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 t="s">
        <v>263</v>
      </c>
      <c r="BD54" s="55" t="e">
        <f>STDEV(BD45:BD50)</f>
        <v>#DIV/0!</v>
      </c>
      <c r="BE54" s="55"/>
      <c r="BF54" s="55"/>
      <c r="BG54" s="55" t="s">
        <v>263</v>
      </c>
      <c r="BH54" s="55" t="e">
        <f>STDEV(BH45:BH50)</f>
        <v>#DIV/0!</v>
      </c>
      <c r="BI54" s="55"/>
      <c r="BJ54" s="55"/>
      <c r="BK54" s="55" t="s">
        <v>263</v>
      </c>
      <c r="BL54" s="55" t="e">
        <f>STDEV(BL45:BL50)</f>
        <v>#DIV/0!</v>
      </c>
      <c r="BM54" s="55"/>
      <c r="BN54" s="55"/>
      <c r="BO54" s="55" t="s">
        <v>263</v>
      </c>
      <c r="BP54" s="55" t="e">
        <f>STDEV(BP45:BP50)</f>
        <v>#DIV/0!</v>
      </c>
      <c r="BQ54" s="55"/>
      <c r="BR54" s="55"/>
      <c r="BS54" s="55" t="s">
        <v>263</v>
      </c>
      <c r="BT54" s="55" t="e">
        <f>STDEV(BT45:BT50)</f>
        <v>#DIV/0!</v>
      </c>
      <c r="BU54" s="55"/>
      <c r="BV54" s="55"/>
      <c r="BW54" s="55" t="s">
        <v>263</v>
      </c>
      <c r="BX54" s="55"/>
      <c r="BY54" s="55"/>
      <c r="BZ54" s="55"/>
      <c r="CA54" s="55" t="s">
        <v>263</v>
      </c>
      <c r="CB54" s="55" t="e">
        <f>STDEV(CB45:CB50)</f>
        <v>#DIV/0!</v>
      </c>
      <c r="CC54" s="55"/>
      <c r="CD54" s="55"/>
      <c r="CE54" s="55" t="s">
        <v>263</v>
      </c>
      <c r="CF54" s="55" t="e">
        <f>STDEV(CF45:CF50)</f>
        <v>#DIV/0!</v>
      </c>
      <c r="CG54" s="55"/>
      <c r="CH54" s="55"/>
      <c r="CI54" s="55" t="s">
        <v>263</v>
      </c>
      <c r="CJ54" s="55" t="e">
        <f>STDEV(CJ45:CJ50)</f>
        <v>#DIV/0!</v>
      </c>
      <c r="CK54" s="55"/>
      <c r="CL54" s="55"/>
      <c r="CM54" s="55" t="s">
        <v>263</v>
      </c>
      <c r="CN54" s="55" t="e">
        <f>STDEV(CN44:CN47)</f>
        <v>#DIV/0!</v>
      </c>
      <c r="CO54" s="55"/>
    </row>
    <row r="55" spans="1:93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93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/>
      <c r="BS55" s="55"/>
      <c r="BT55" s="55"/>
      <c r="BU55" s="55"/>
      <c r="BV55" s="55"/>
      <c r="BW55" s="55"/>
      <c r="BX55" s="55"/>
      <c r="BY55" s="55"/>
      <c r="BZ55" s="55"/>
      <c r="CA55" s="55"/>
      <c r="CB55" s="55"/>
      <c r="CC55" s="55"/>
      <c r="CD55" s="55"/>
      <c r="CE55" s="55"/>
      <c r="CF55" s="55"/>
      <c r="CG55" s="55"/>
      <c r="CH55" s="55"/>
      <c r="CI55" s="55"/>
      <c r="CJ55" s="55"/>
      <c r="CK55" s="55"/>
      <c r="CL55" s="55"/>
      <c r="CM55" s="55"/>
      <c r="CN55" s="55"/>
      <c r="CO55" s="55"/>
    </row>
    <row r="56" spans="1:93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93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/>
      <c r="BS56" s="55"/>
      <c r="BT56" s="55"/>
      <c r="BU56" s="55"/>
      <c r="BV56" s="55"/>
      <c r="BW56" s="55"/>
      <c r="BX56" s="55"/>
      <c r="BY56" s="55"/>
      <c r="BZ56" s="55"/>
      <c r="CA56" s="55"/>
      <c r="CB56" s="55"/>
      <c r="CC56" s="55"/>
      <c r="CD56" s="55"/>
      <c r="CE56" s="55"/>
      <c r="CF56" s="55"/>
      <c r="CG56" s="55"/>
      <c r="CH56" s="55"/>
      <c r="CI56" s="55"/>
      <c r="CJ56" s="55"/>
      <c r="CK56" s="55"/>
      <c r="CL56" s="55"/>
      <c r="CM56" s="55"/>
      <c r="CN56" s="55"/>
      <c r="CO56" s="55"/>
    </row>
    <row r="57" spans="1:93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93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  <c r="BN57" s="55"/>
      <c r="BO57" s="55"/>
      <c r="BP57" s="55"/>
      <c r="BQ57" s="55"/>
      <c r="BR57" s="55"/>
      <c r="BS57" s="55"/>
      <c r="BT57" s="55"/>
      <c r="BU57" s="55"/>
      <c r="BV57" s="55"/>
      <c r="BW57" s="55"/>
      <c r="BX57" s="55"/>
      <c r="BY57" s="55"/>
      <c r="BZ57" s="55"/>
      <c r="CA57" s="55"/>
      <c r="CB57" s="55"/>
      <c r="CC57" s="55"/>
      <c r="CD57" s="55"/>
      <c r="CE57" s="55"/>
      <c r="CF57" s="55"/>
      <c r="CG57" s="55"/>
      <c r="CH57" s="55"/>
      <c r="CI57" s="55"/>
      <c r="CJ57" s="55"/>
      <c r="CK57" s="55"/>
      <c r="CL57" s="55"/>
      <c r="CM57" s="55"/>
      <c r="CN57" s="55"/>
      <c r="CO57" s="55"/>
    </row>
    <row r="58" spans="1:93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93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5"/>
      <c r="BO58" s="55"/>
      <c r="BP58" s="55"/>
      <c r="BQ58" s="55"/>
      <c r="BR58" s="55"/>
      <c r="BS58" s="55"/>
      <c r="BT58" s="55"/>
      <c r="BU58" s="55"/>
      <c r="BV58" s="55"/>
      <c r="BW58" s="55"/>
      <c r="BX58" s="55"/>
      <c r="BY58" s="55"/>
      <c r="BZ58" s="55"/>
      <c r="CA58" s="55"/>
      <c r="CB58" s="55"/>
      <c r="CC58" s="55"/>
      <c r="CD58" s="55"/>
      <c r="CE58" s="55"/>
      <c r="CF58" s="55"/>
      <c r="CG58" s="55"/>
      <c r="CH58" s="55"/>
      <c r="CI58" s="55"/>
      <c r="CJ58" s="55"/>
      <c r="CK58" s="55"/>
      <c r="CL58" s="55"/>
      <c r="CM58" s="55"/>
      <c r="CN58" s="55"/>
      <c r="CO58" s="55"/>
    </row>
    <row r="59" spans="1:93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93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  <c r="BN59" s="55"/>
      <c r="BO59" s="55"/>
      <c r="BP59" s="55"/>
      <c r="BQ59" s="55"/>
      <c r="BR59" s="55"/>
      <c r="BS59" s="55"/>
      <c r="BT59" s="55"/>
      <c r="BU59" s="55"/>
      <c r="BV59" s="55"/>
      <c r="BW59" s="55"/>
      <c r="BX59" s="55"/>
      <c r="BY59" s="55"/>
      <c r="BZ59" s="55"/>
      <c r="CA59" s="55"/>
      <c r="CB59" s="55"/>
      <c r="CC59" s="55"/>
      <c r="CD59" s="55"/>
      <c r="CE59" s="55"/>
      <c r="CF59" s="55"/>
      <c r="CG59" s="55"/>
      <c r="CH59" s="55"/>
      <c r="CI59" s="55"/>
      <c r="CJ59" s="55"/>
      <c r="CK59" s="55"/>
      <c r="CL59" s="55"/>
      <c r="CM59" s="55"/>
      <c r="CN59" s="55"/>
      <c r="CO59" s="55"/>
    </row>
    <row r="60" spans="1:93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93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/>
      <c r="BY60" s="55"/>
      <c r="BZ60" s="55"/>
      <c r="CA60" s="55"/>
      <c r="CB60" s="55"/>
      <c r="CC60" s="55"/>
      <c r="CD60" s="55"/>
      <c r="CE60" s="55"/>
      <c r="CF60" s="55"/>
      <c r="CG60" s="55"/>
      <c r="CH60" s="55"/>
      <c r="CI60" s="55"/>
      <c r="CJ60" s="55"/>
      <c r="CK60" s="55"/>
      <c r="CL60" s="55"/>
      <c r="CM60" s="55"/>
      <c r="CN60" s="55"/>
      <c r="CO60" s="55"/>
    </row>
    <row r="61" spans="1:93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93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5"/>
      <c r="AW61" s="55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/>
      <c r="BY61" s="55"/>
      <c r="BZ61" s="55"/>
      <c r="CA61" s="55"/>
      <c r="CB61" s="55"/>
      <c r="CC61" s="55"/>
      <c r="CD61" s="55"/>
      <c r="CE61" s="55"/>
      <c r="CF61" s="55"/>
      <c r="CG61" s="55"/>
      <c r="CH61" s="55"/>
      <c r="CI61" s="55"/>
      <c r="CJ61" s="55"/>
      <c r="CK61" s="55"/>
      <c r="CL61" s="55"/>
      <c r="CM61" s="55"/>
      <c r="CN61" s="55"/>
      <c r="CO61" s="55"/>
    </row>
    <row r="62" spans="1:93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93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</row>
    <row r="63" spans="1:93">
      <c r="A63" s="55"/>
      <c r="B63" s="55"/>
      <c r="C63" s="55" t="s">
        <v>262</v>
      </c>
      <c r="D63" s="55" t="e">
        <f>AVERAGE(D53:D60)</f>
        <v>#DIV/0!</v>
      </c>
      <c r="E63" s="55"/>
      <c r="F63" s="55"/>
      <c r="G63" s="55"/>
      <c r="H63" s="55"/>
      <c r="I63" s="55"/>
      <c r="J63" s="55"/>
      <c r="K63" s="55" t="s">
        <v>262</v>
      </c>
      <c r="L63" s="55" t="e">
        <f>AVERAGE(L53:L60)</f>
        <v>#DIV/0!</v>
      </c>
      <c r="M63" s="55"/>
      <c r="N63" s="55"/>
      <c r="O63" s="55" t="s">
        <v>262</v>
      </c>
      <c r="P63" s="55" t="e">
        <f>AVERAGE(P53:P60)</f>
        <v>#DIV/0!</v>
      </c>
      <c r="Q63" s="55"/>
      <c r="R63" s="55"/>
      <c r="S63" s="55"/>
      <c r="T63" s="55"/>
      <c r="U63" s="55"/>
      <c r="V63" s="55"/>
      <c r="W63" s="55" t="s">
        <v>262</v>
      </c>
      <c r="X63" s="55" t="e">
        <f>AVERAGE(X53:X60)</f>
        <v>#DIV/0!</v>
      </c>
      <c r="Y63" s="55"/>
      <c r="Z63" s="55"/>
      <c r="AA63" s="55" t="s">
        <v>262</v>
      </c>
      <c r="AB63" s="55" t="e">
        <f>AVERAGE(AB53:AB60)</f>
        <v>#DIV/0!</v>
      </c>
      <c r="AC63" s="55"/>
      <c r="AD63" s="55"/>
      <c r="AE63" s="93"/>
      <c r="AF63" s="55"/>
      <c r="AG63" s="55"/>
      <c r="AH63" s="55"/>
      <c r="AI63" s="55"/>
      <c r="AJ63" s="55"/>
      <c r="AK63" s="55"/>
      <c r="AL63" s="55"/>
      <c r="AM63" s="55" t="s">
        <v>262</v>
      </c>
      <c r="AN63" s="55" t="e">
        <f>AVERAGE(AN53:AN60)</f>
        <v>#DIV/0!</v>
      </c>
      <c r="AO63" s="55"/>
      <c r="AP63" s="55"/>
      <c r="AQ63" s="55" t="s">
        <v>262</v>
      </c>
      <c r="AR63" s="55" t="e">
        <f>AVERAGE(AR53:AR60)</f>
        <v>#DIV/0!</v>
      </c>
      <c r="AS63" s="55"/>
      <c r="AT63" s="55"/>
      <c r="AU63" s="55"/>
      <c r="AV63" s="55"/>
      <c r="AW63" s="55"/>
      <c r="AX63" s="55"/>
      <c r="AY63" s="55" t="s">
        <v>262</v>
      </c>
      <c r="AZ63" s="55" t="e">
        <f>AVERAGE(AZ53:AZ60)</f>
        <v>#DIV/0!</v>
      </c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</row>
    <row r="64" spans="1:93">
      <c r="A64" s="55"/>
      <c r="B64" s="55"/>
      <c r="C64" s="55" t="s">
        <v>263</v>
      </c>
      <c r="D64" s="55" t="e">
        <f>STDEV(D53:D60)</f>
        <v>#DIV/0!</v>
      </c>
      <c r="E64" s="55"/>
      <c r="F64" s="55"/>
      <c r="G64" s="55"/>
      <c r="H64" s="55"/>
      <c r="I64" s="55"/>
      <c r="J64" s="55"/>
      <c r="K64" s="55" t="s">
        <v>263</v>
      </c>
      <c r="L64" s="55" t="e">
        <f>STDEV(L53:L60)</f>
        <v>#DIV/0!</v>
      </c>
      <c r="M64" s="55"/>
      <c r="N64" s="55"/>
      <c r="O64" s="55" t="s">
        <v>263</v>
      </c>
      <c r="P64" s="55" t="e">
        <f>STDEV(P53:P60)</f>
        <v>#DIV/0!</v>
      </c>
      <c r="Q64" s="55"/>
      <c r="R64" s="55"/>
      <c r="S64" s="55"/>
      <c r="T64" s="55"/>
      <c r="U64" s="55"/>
      <c r="V64" s="55"/>
      <c r="W64" s="55" t="s">
        <v>263</v>
      </c>
      <c r="X64" s="55" t="e">
        <f>STDEV(X53:X60)</f>
        <v>#DIV/0!</v>
      </c>
      <c r="Y64" s="55"/>
      <c r="Z64" s="55"/>
      <c r="AA64" s="55" t="s">
        <v>263</v>
      </c>
      <c r="AB64" s="55" t="e">
        <f>STDEV(AB53:AB60)</f>
        <v>#DIV/0!</v>
      </c>
      <c r="AC64" s="55"/>
      <c r="AD64" s="55"/>
      <c r="AE64" s="93"/>
      <c r="AF64" s="55"/>
      <c r="AG64" s="55"/>
      <c r="AH64" s="55"/>
      <c r="AI64" s="55"/>
      <c r="AJ64" s="55"/>
      <c r="AK64" s="55"/>
      <c r="AL64" s="55"/>
      <c r="AM64" s="55" t="s">
        <v>263</v>
      </c>
      <c r="AN64" s="55" t="e">
        <f>STDEV(AN53:AN60)</f>
        <v>#DIV/0!</v>
      </c>
      <c r="AO64" s="55"/>
      <c r="AP64" s="55"/>
      <c r="AQ64" s="55" t="s">
        <v>263</v>
      </c>
      <c r="AR64" s="55" t="e">
        <f>STDEV(AR53:AR60)</f>
        <v>#DIV/0!</v>
      </c>
      <c r="AS64" s="55"/>
      <c r="AT64" s="55"/>
      <c r="AU64" s="55"/>
      <c r="AV64" s="55"/>
      <c r="AW64" s="55"/>
      <c r="AX64" s="55"/>
      <c r="AY64" s="55" t="s">
        <v>263</v>
      </c>
      <c r="AZ64" s="55" t="e">
        <f>STDEV(AZ53:AZ60)</f>
        <v>#DIV/0!</v>
      </c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/>
      <c r="BL64" s="55"/>
      <c r="BM64" s="55"/>
      <c r="BN64" s="55"/>
      <c r="BO64" s="55"/>
      <c r="BP64" s="55"/>
      <c r="BQ64" s="55"/>
      <c r="BR64" s="55"/>
      <c r="BS64" s="55"/>
      <c r="BT64" s="55"/>
      <c r="BU64" s="55"/>
      <c r="BV64" s="55"/>
      <c r="BW64" s="55"/>
      <c r="BX64" s="55"/>
      <c r="BY64" s="55"/>
      <c r="BZ64" s="55"/>
      <c r="CA64" s="55"/>
      <c r="CB64" s="55"/>
      <c r="CC64" s="55"/>
      <c r="CD64" s="55"/>
      <c r="CE64" s="55"/>
      <c r="CF64" s="55"/>
      <c r="CG64" s="55"/>
      <c r="CH64" s="55"/>
      <c r="CI64" s="55"/>
      <c r="CJ64" s="55"/>
      <c r="CK64" s="55"/>
      <c r="CL64" s="55"/>
      <c r="CM64" s="55"/>
      <c r="CN64" s="55"/>
      <c r="CO64" s="55"/>
    </row>
    <row r="65" spans="1:93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93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  <c r="BN65" s="55"/>
      <c r="BO65" s="55"/>
      <c r="BP65" s="55"/>
      <c r="BQ65" s="55"/>
      <c r="BR65" s="55"/>
      <c r="BS65" s="55"/>
      <c r="BT65" s="55"/>
      <c r="BU65" s="55"/>
      <c r="BV65" s="55"/>
      <c r="BW65" s="55"/>
      <c r="BX65" s="55"/>
      <c r="BY65" s="55"/>
      <c r="BZ65" s="55"/>
      <c r="CA65" s="55"/>
      <c r="CB65" s="55"/>
      <c r="CC65" s="55"/>
      <c r="CD65" s="55"/>
      <c r="CE65" s="55"/>
      <c r="CF65" s="55"/>
      <c r="CG65" s="55"/>
      <c r="CH65" s="55"/>
      <c r="CI65" s="55"/>
      <c r="CJ65" s="55"/>
      <c r="CK65" s="55"/>
      <c r="CL65" s="55"/>
      <c r="CM65" s="55"/>
      <c r="CN65" s="55"/>
      <c r="CO65" s="55"/>
    </row>
    <row r="66" spans="1:93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93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/>
      <c r="BY66" s="55"/>
      <c r="BZ66" s="55"/>
      <c r="CA66" s="55"/>
      <c r="CB66" s="55"/>
      <c r="CC66" s="55"/>
      <c r="CD66" s="55"/>
      <c r="CE66" s="55"/>
      <c r="CF66" s="55"/>
      <c r="CG66" s="55"/>
      <c r="CH66" s="55"/>
      <c r="CI66" s="55"/>
      <c r="CJ66" s="55"/>
      <c r="CK66" s="55"/>
      <c r="CL66" s="55"/>
      <c r="CM66" s="55"/>
      <c r="CN66" s="55"/>
      <c r="CO66" s="55"/>
    </row>
    <row r="67" spans="1:93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93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5"/>
      <c r="AW67" s="55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/>
      <c r="BL67" s="55"/>
      <c r="BM67" s="55"/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/>
      <c r="BY67" s="55"/>
      <c r="BZ67" s="55"/>
      <c r="CA67" s="55"/>
      <c r="CB67" s="55"/>
      <c r="CC67" s="55"/>
      <c r="CD67" s="55"/>
      <c r="CE67" s="55"/>
      <c r="CF67" s="55"/>
      <c r="CG67" s="55"/>
      <c r="CH67" s="55"/>
      <c r="CI67" s="55"/>
      <c r="CJ67" s="55"/>
      <c r="CK67" s="55"/>
      <c r="CL67" s="55"/>
      <c r="CM67" s="55"/>
      <c r="CN67" s="55"/>
      <c r="CO67" s="55"/>
    </row>
    <row r="68" spans="1:93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93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5"/>
      <c r="AW68" s="55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/>
      <c r="BL68" s="55"/>
      <c r="BM68" s="55"/>
      <c r="BN68" s="55"/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</row>
    <row r="69" spans="1:93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93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</row>
    <row r="70" spans="1:93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93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</row>
    <row r="71" spans="1:93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93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  <c r="BN71" s="55"/>
      <c r="BO71" s="55"/>
      <c r="BP71" s="55"/>
      <c r="BQ71" s="55"/>
      <c r="BR71" s="55"/>
      <c r="BS71" s="55"/>
      <c r="BT71" s="55"/>
      <c r="BU71" s="55"/>
      <c r="BV71" s="55"/>
      <c r="BW71" s="55"/>
      <c r="BX71" s="55"/>
      <c r="BY71" s="55"/>
      <c r="BZ71" s="55"/>
      <c r="CA71" s="55"/>
      <c r="CB71" s="55"/>
      <c r="CC71" s="55"/>
      <c r="CD71" s="55"/>
      <c r="CE71" s="55"/>
      <c r="CF71" s="55"/>
      <c r="CG71" s="55"/>
      <c r="CH71" s="55"/>
      <c r="CI71" s="55"/>
      <c r="CJ71" s="55"/>
      <c r="CK71" s="55"/>
      <c r="CL71" s="55"/>
      <c r="CM71" s="55"/>
      <c r="CN71" s="55"/>
      <c r="CO71" s="55"/>
    </row>
    <row r="72" spans="1:93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93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5"/>
      <c r="AW72" s="55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/>
      <c r="BL72" s="55"/>
      <c r="BM72" s="55"/>
      <c r="BN72" s="55"/>
      <c r="BO72" s="55"/>
      <c r="BP72" s="55"/>
      <c r="BQ72" s="55"/>
      <c r="BR72" s="55"/>
      <c r="BS72" s="55"/>
      <c r="BT72" s="55"/>
      <c r="BU72" s="55"/>
      <c r="BV72" s="55"/>
      <c r="BW72" s="55"/>
      <c r="BX72" s="55"/>
      <c r="BY72" s="55"/>
      <c r="BZ72" s="55"/>
      <c r="CA72" s="55"/>
      <c r="CB72" s="55"/>
      <c r="CC72" s="55"/>
      <c r="CD72" s="55"/>
      <c r="CE72" s="55"/>
      <c r="CF72" s="55"/>
      <c r="CG72" s="55"/>
      <c r="CH72" s="55"/>
      <c r="CI72" s="55"/>
      <c r="CJ72" s="55"/>
      <c r="CK72" s="55"/>
      <c r="CL72" s="55"/>
      <c r="CM72" s="55"/>
      <c r="CN72" s="55"/>
      <c r="CO72" s="55"/>
    </row>
    <row r="73" spans="1:9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93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/>
      <c r="BP73" s="55"/>
      <c r="BQ73" s="55"/>
      <c r="BR73" s="55"/>
      <c r="BS73" s="55"/>
      <c r="BT73" s="55"/>
      <c r="BU73" s="55"/>
      <c r="BV73" s="55"/>
      <c r="BW73" s="55"/>
      <c r="BX73" s="55"/>
      <c r="BY73" s="55"/>
      <c r="BZ73" s="55"/>
      <c r="CA73" s="55"/>
      <c r="CB73" s="55"/>
      <c r="CC73" s="55"/>
      <c r="CD73" s="55"/>
      <c r="CE73" s="55"/>
      <c r="CF73" s="55"/>
      <c r="CG73" s="55"/>
      <c r="CH73" s="55"/>
      <c r="CI73" s="55"/>
      <c r="CJ73" s="55"/>
      <c r="CK73" s="55"/>
      <c r="CL73" s="55"/>
      <c r="CM73" s="55"/>
      <c r="CN73" s="55"/>
      <c r="CO73" s="55"/>
    </row>
    <row r="74" spans="1:93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93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  <c r="BN74" s="55"/>
      <c r="BO74" s="55"/>
      <c r="BP74" s="55"/>
      <c r="BQ74" s="55"/>
      <c r="BR74" s="55"/>
      <c r="BS74" s="55"/>
      <c r="BT74" s="55"/>
      <c r="BU74" s="55"/>
      <c r="BV74" s="55"/>
      <c r="BW74" s="55"/>
      <c r="BX74" s="55"/>
      <c r="BY74" s="55"/>
      <c r="BZ74" s="55"/>
      <c r="CA74" s="55"/>
      <c r="CB74" s="55"/>
      <c r="CC74" s="55"/>
      <c r="CD74" s="55"/>
      <c r="CE74" s="55"/>
      <c r="CF74" s="55"/>
      <c r="CG74" s="55"/>
      <c r="CH74" s="55"/>
      <c r="CI74" s="55"/>
      <c r="CJ74" s="55"/>
      <c r="CK74" s="55"/>
      <c r="CL74" s="55"/>
      <c r="CM74" s="55"/>
      <c r="CN74" s="55"/>
      <c r="CO74" s="55"/>
    </row>
    <row r="75" spans="1:93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93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</row>
    <row r="76" spans="1:93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93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  <c r="BN76" s="55"/>
      <c r="BO76" s="55"/>
      <c r="BP76" s="55"/>
      <c r="BQ76" s="55"/>
      <c r="BR76" s="55"/>
      <c r="BS76" s="55"/>
      <c r="BT76" s="55"/>
      <c r="BU76" s="55"/>
      <c r="BV76" s="55"/>
      <c r="BW76" s="55"/>
      <c r="BX76" s="55"/>
      <c r="BY76" s="55"/>
      <c r="BZ76" s="55"/>
      <c r="CA76" s="55"/>
      <c r="CB76" s="55"/>
      <c r="CC76" s="55"/>
      <c r="CD76" s="55"/>
      <c r="CE76" s="55"/>
      <c r="CF76" s="55"/>
      <c r="CG76" s="55"/>
      <c r="CH76" s="55"/>
      <c r="CI76" s="55"/>
      <c r="CJ76" s="55"/>
      <c r="CK76" s="55"/>
      <c r="CL76" s="55"/>
      <c r="CM76" s="55"/>
      <c r="CN76" s="55"/>
      <c r="CO76" s="55"/>
    </row>
    <row r="77" spans="1:93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93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/>
      <c r="BP77" s="55"/>
      <c r="BQ77" s="55"/>
      <c r="BR77" s="55"/>
      <c r="BS77" s="55"/>
      <c r="BT77" s="55"/>
      <c r="BU77" s="55"/>
      <c r="BV77" s="55"/>
      <c r="BW77" s="55"/>
      <c r="BX77" s="55"/>
      <c r="BY77" s="55"/>
      <c r="BZ77" s="55"/>
      <c r="CA77" s="55"/>
      <c r="CB77" s="55"/>
      <c r="CC77" s="55"/>
      <c r="CD77" s="55"/>
      <c r="CE77" s="55"/>
      <c r="CF77" s="55"/>
      <c r="CG77" s="55"/>
      <c r="CH77" s="55"/>
      <c r="CI77" s="55"/>
      <c r="CJ77" s="55"/>
      <c r="CK77" s="55"/>
      <c r="CL77" s="55"/>
      <c r="CM77" s="55"/>
      <c r="CN77" s="55"/>
      <c r="CO77" s="55"/>
    </row>
    <row r="78" spans="1:93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93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/>
      <c r="BL78" s="55"/>
      <c r="BM78" s="55"/>
      <c r="BN78" s="55"/>
      <c r="BO78" s="55"/>
      <c r="BP78" s="55"/>
      <c r="BQ78" s="55"/>
      <c r="BR78" s="55"/>
      <c r="BS78" s="55"/>
      <c r="BT78" s="55"/>
      <c r="BU78" s="55"/>
      <c r="BV78" s="55"/>
      <c r="BW78" s="55"/>
      <c r="BX78" s="55"/>
      <c r="BY78" s="55"/>
      <c r="BZ78" s="55"/>
      <c r="CA78" s="55"/>
      <c r="CB78" s="55"/>
      <c r="CC78" s="55"/>
      <c r="CD78" s="55"/>
      <c r="CE78" s="55"/>
      <c r="CF78" s="55"/>
      <c r="CG78" s="55"/>
      <c r="CH78" s="55"/>
      <c r="CI78" s="55"/>
      <c r="CJ78" s="55"/>
      <c r="CK78" s="55"/>
      <c r="CL78" s="55"/>
      <c r="CM78" s="55"/>
      <c r="CN78" s="55"/>
      <c r="CO78" s="55"/>
    </row>
    <row r="79" spans="1:93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93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/>
      <c r="BT79" s="55"/>
      <c r="BU79" s="55"/>
      <c r="BV79" s="55"/>
      <c r="BW79" s="55"/>
      <c r="BX79" s="55"/>
      <c r="BY79" s="55"/>
      <c r="BZ79" s="55"/>
      <c r="CA79" s="55"/>
      <c r="CB79" s="55"/>
      <c r="CC79" s="55"/>
      <c r="CD79" s="55"/>
      <c r="CE79" s="55"/>
      <c r="CF79" s="55"/>
      <c r="CG79" s="55"/>
      <c r="CH79" s="55"/>
      <c r="CI79" s="55"/>
      <c r="CJ79" s="55"/>
      <c r="CK79" s="55"/>
      <c r="CL79" s="55"/>
      <c r="CM79" s="55"/>
      <c r="CN79" s="55"/>
      <c r="CO79" s="55"/>
    </row>
    <row r="80" spans="1:93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93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  <c r="BN80" s="55"/>
      <c r="BO80" s="55"/>
      <c r="BP80" s="55"/>
      <c r="BQ80" s="55"/>
      <c r="BR80" s="55"/>
      <c r="BS80" s="55"/>
      <c r="BT80" s="55"/>
      <c r="BU80" s="55"/>
      <c r="BV80" s="55"/>
      <c r="BW80" s="55"/>
      <c r="BX80" s="55"/>
      <c r="BY80" s="55"/>
      <c r="BZ80" s="55"/>
      <c r="CA80" s="55"/>
      <c r="CB80" s="55"/>
      <c r="CC80" s="55"/>
      <c r="CD80" s="55"/>
      <c r="CE80" s="55"/>
      <c r="CF80" s="55"/>
      <c r="CG80" s="55"/>
      <c r="CH80" s="55"/>
      <c r="CI80" s="55"/>
      <c r="CJ80" s="55"/>
      <c r="CK80" s="55"/>
      <c r="CL80" s="55"/>
      <c r="CM80" s="55"/>
      <c r="CN80" s="55"/>
      <c r="CO80" s="55"/>
    </row>
    <row r="81" spans="1:93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93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5"/>
      <c r="AW81" s="55"/>
      <c r="AX81" s="55"/>
      <c r="AY81" s="55"/>
      <c r="AZ81" s="55"/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/>
      <c r="BL81" s="55"/>
      <c r="BM81" s="55"/>
      <c r="BN81" s="55"/>
      <c r="BO81" s="55"/>
      <c r="BP81" s="55"/>
      <c r="BQ81" s="55"/>
      <c r="BR81" s="55"/>
      <c r="BS81" s="55"/>
      <c r="BT81" s="55"/>
      <c r="BU81" s="55"/>
      <c r="BV81" s="55"/>
      <c r="BW81" s="55"/>
      <c r="BX81" s="55"/>
      <c r="BY81" s="55"/>
      <c r="BZ81" s="55"/>
      <c r="CA81" s="55"/>
      <c r="CB81" s="55"/>
      <c r="CC81" s="55"/>
      <c r="CD81" s="55"/>
      <c r="CE81" s="55"/>
      <c r="CF81" s="55"/>
      <c r="CG81" s="55"/>
      <c r="CH81" s="55"/>
      <c r="CI81" s="55"/>
      <c r="CJ81" s="55"/>
      <c r="CK81" s="55"/>
      <c r="CL81" s="55"/>
      <c r="CM81" s="55"/>
      <c r="CN81" s="55"/>
      <c r="CO81" s="55"/>
    </row>
    <row r="82" spans="1:93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93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/>
      <c r="BR82" s="55"/>
      <c r="BS82" s="55"/>
      <c r="BT82" s="55"/>
      <c r="BU82" s="55"/>
      <c r="BV82" s="55"/>
      <c r="BW82" s="55"/>
      <c r="BX82" s="55"/>
      <c r="BY82" s="55"/>
      <c r="BZ82" s="55"/>
      <c r="CA82" s="55"/>
      <c r="CB82" s="55"/>
      <c r="CC82" s="55"/>
      <c r="CD82" s="55"/>
      <c r="CE82" s="55"/>
      <c r="CF82" s="55"/>
      <c r="CG82" s="55"/>
      <c r="CH82" s="55"/>
      <c r="CI82" s="55"/>
      <c r="CJ82" s="55"/>
      <c r="CK82" s="55"/>
      <c r="CL82" s="55"/>
      <c r="CM82" s="55"/>
      <c r="CN82" s="55"/>
      <c r="CO82" s="55"/>
    </row>
    <row r="83" spans="1:9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93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/>
      <c r="BL83" s="55"/>
      <c r="BM83" s="55"/>
      <c r="BN83" s="55"/>
      <c r="BO83" s="55"/>
      <c r="BP83" s="55"/>
      <c r="BQ83" s="55"/>
      <c r="BR83" s="55"/>
      <c r="BS83" s="55"/>
      <c r="BT83" s="55"/>
      <c r="BU83" s="55"/>
      <c r="BV83" s="55"/>
      <c r="BW83" s="55"/>
      <c r="BX83" s="55"/>
      <c r="BY83" s="55"/>
      <c r="BZ83" s="55"/>
      <c r="CA83" s="55"/>
      <c r="CB83" s="55"/>
      <c r="CC83" s="55"/>
      <c r="CD83" s="55"/>
      <c r="CE83" s="55"/>
      <c r="CF83" s="55"/>
      <c r="CG83" s="55"/>
      <c r="CH83" s="55"/>
      <c r="CI83" s="55"/>
      <c r="CJ83" s="55"/>
      <c r="CK83" s="55"/>
      <c r="CL83" s="55"/>
      <c r="CM83" s="55"/>
      <c r="CN83" s="55"/>
      <c r="CO83" s="55"/>
    </row>
    <row r="84" spans="1:93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93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/>
      <c r="BN84" s="55"/>
      <c r="BO84" s="55"/>
      <c r="BP84" s="55"/>
      <c r="BQ84" s="55"/>
      <c r="BR84" s="55"/>
      <c r="BS84" s="55"/>
      <c r="BT84" s="55"/>
      <c r="BU84" s="55"/>
      <c r="BV84" s="55"/>
      <c r="BW84" s="55"/>
      <c r="BX84" s="55"/>
      <c r="BY84" s="55"/>
      <c r="BZ84" s="55"/>
      <c r="CA84" s="55"/>
      <c r="CB84" s="55"/>
      <c r="CC84" s="55"/>
      <c r="CD84" s="55"/>
      <c r="CE84" s="55"/>
      <c r="CF84" s="55"/>
      <c r="CG84" s="55"/>
      <c r="CH84" s="55"/>
      <c r="CI84" s="55"/>
      <c r="CJ84" s="55"/>
      <c r="CK84" s="55"/>
      <c r="CL84" s="55"/>
      <c r="CM84" s="55"/>
      <c r="CN84" s="55"/>
      <c r="CO84" s="55"/>
    </row>
    <row r="85" spans="1:93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93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/>
      <c r="BN85" s="55"/>
      <c r="BO85" s="55"/>
      <c r="BP85" s="55"/>
      <c r="BQ85" s="55"/>
      <c r="BR85" s="55"/>
      <c r="BS85" s="55"/>
      <c r="BT85" s="55"/>
      <c r="BU85" s="55"/>
      <c r="BV85" s="55"/>
      <c r="BW85" s="55"/>
      <c r="BX85" s="55"/>
      <c r="BY85" s="55"/>
      <c r="BZ85" s="55"/>
      <c r="CA85" s="55"/>
      <c r="CB85" s="55"/>
      <c r="CC85" s="55"/>
      <c r="CD85" s="55"/>
      <c r="CE85" s="55"/>
      <c r="CF85" s="55"/>
      <c r="CG85" s="55"/>
      <c r="CH85" s="55"/>
      <c r="CI85" s="55"/>
      <c r="CJ85" s="55"/>
      <c r="CK85" s="55"/>
      <c r="CL85" s="55"/>
      <c r="CM85" s="55"/>
      <c r="CN85" s="55"/>
      <c r="CO85" s="55"/>
    </row>
    <row r="86" spans="1:93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93"/>
      <c r="AF86" s="55"/>
      <c r="AG86" s="55"/>
      <c r="AH86" s="55"/>
      <c r="AI86" s="55"/>
      <c r="AJ86" s="55"/>
      <c r="AK86" s="55"/>
      <c r="AL86" s="55"/>
      <c r="AM86" s="55"/>
      <c r="AN86" s="55"/>
      <c r="AO86" s="55"/>
      <c r="AP86" s="55"/>
      <c r="AQ86" s="55"/>
      <c r="AR86" s="55"/>
      <c r="AS86" s="55"/>
      <c r="AT86" s="55"/>
      <c r="AU86" s="55"/>
      <c r="AV86" s="55"/>
      <c r="AW86" s="55"/>
      <c r="AX86" s="55"/>
      <c r="AY86" s="55"/>
      <c r="AZ86" s="55"/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/>
      <c r="BL86" s="55"/>
      <c r="BM86" s="55"/>
      <c r="BN86" s="55"/>
      <c r="BO86" s="55"/>
      <c r="BP86" s="55"/>
      <c r="BQ86" s="55"/>
      <c r="BR86" s="55"/>
      <c r="BS86" s="55"/>
      <c r="BT86" s="55"/>
      <c r="BU86" s="55"/>
      <c r="BV86" s="55"/>
      <c r="BW86" s="55"/>
      <c r="BX86" s="55"/>
      <c r="BY86" s="55"/>
      <c r="BZ86" s="55"/>
      <c r="CA86" s="55"/>
      <c r="CB86" s="55"/>
      <c r="CC86" s="55"/>
      <c r="CD86" s="55"/>
      <c r="CE86" s="55"/>
      <c r="CF86" s="55"/>
      <c r="CG86" s="55"/>
      <c r="CH86" s="55"/>
      <c r="CI86" s="55"/>
      <c r="CJ86" s="55"/>
      <c r="CK86" s="55"/>
      <c r="CL86" s="55"/>
      <c r="CM86" s="55"/>
      <c r="CN86" s="55"/>
      <c r="CO86" s="55"/>
    </row>
    <row r="87" spans="1:93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93"/>
      <c r="AF87" s="55"/>
      <c r="AG87" s="55"/>
      <c r="AH87" s="55"/>
      <c r="AI87" s="55"/>
      <c r="AJ87" s="55"/>
      <c r="AK87" s="55"/>
      <c r="AL87" s="55"/>
      <c r="AM87" s="55"/>
      <c r="AN87" s="55"/>
      <c r="AO87" s="55"/>
      <c r="AP87" s="55"/>
      <c r="AQ87" s="55"/>
      <c r="AR87" s="55"/>
      <c r="AS87" s="55"/>
      <c r="AT87" s="55"/>
      <c r="AU87" s="55"/>
      <c r="AV87" s="55"/>
      <c r="AW87" s="55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/>
      <c r="BL87" s="55"/>
      <c r="BM87" s="55"/>
      <c r="BN87" s="55"/>
      <c r="BO87" s="55"/>
      <c r="BP87" s="55"/>
      <c r="BQ87" s="55"/>
      <c r="BR87" s="55"/>
      <c r="BS87" s="55"/>
      <c r="BT87" s="55"/>
      <c r="BU87" s="55"/>
      <c r="BV87" s="55"/>
      <c r="BW87" s="55"/>
      <c r="BX87" s="55"/>
      <c r="BY87" s="55"/>
      <c r="BZ87" s="55"/>
      <c r="CA87" s="55"/>
      <c r="CB87" s="55"/>
      <c r="CC87" s="55"/>
      <c r="CD87" s="55"/>
      <c r="CE87" s="55"/>
      <c r="CF87" s="55"/>
      <c r="CG87" s="55"/>
      <c r="CH87" s="55"/>
      <c r="CI87" s="55"/>
      <c r="CJ87" s="55"/>
      <c r="CK87" s="55"/>
      <c r="CL87" s="55"/>
      <c r="CM87" s="55"/>
      <c r="CN87" s="55"/>
      <c r="CO87" s="55"/>
    </row>
    <row r="88" spans="1:93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93"/>
      <c r="AF88" s="55"/>
      <c r="AG88" s="55"/>
      <c r="AH88" s="55"/>
      <c r="AI88" s="55"/>
      <c r="AJ88" s="55"/>
      <c r="AK88" s="55"/>
      <c r="AL88" s="55"/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/>
      <c r="BL88" s="55"/>
      <c r="BM88" s="55"/>
      <c r="BN88" s="55"/>
      <c r="BO88" s="55"/>
      <c r="BP88" s="55"/>
      <c r="BQ88" s="55"/>
      <c r="BR88" s="55"/>
      <c r="BS88" s="55"/>
      <c r="BT88" s="55"/>
      <c r="BU88" s="55"/>
      <c r="BV88" s="55"/>
      <c r="BW88" s="55"/>
      <c r="BX88" s="55"/>
      <c r="BY88" s="55"/>
      <c r="BZ88" s="55"/>
      <c r="CA88" s="55"/>
      <c r="CB88" s="55"/>
      <c r="CC88" s="55"/>
      <c r="CD88" s="55"/>
      <c r="CE88" s="55"/>
      <c r="CF88" s="55"/>
      <c r="CG88" s="55"/>
      <c r="CH88" s="55"/>
      <c r="CI88" s="55"/>
      <c r="CJ88" s="55"/>
      <c r="CK88" s="55"/>
      <c r="CL88" s="55"/>
      <c r="CM88" s="55"/>
      <c r="CN88" s="55"/>
      <c r="CO88" s="55"/>
    </row>
    <row r="89" spans="1:93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93"/>
      <c r="AF89" s="55"/>
      <c r="AG89" s="55"/>
      <c r="AH89" s="55"/>
      <c r="AI89" s="55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/>
      <c r="BS89" s="55"/>
      <c r="BT89" s="55"/>
      <c r="BU89" s="55"/>
      <c r="BV89" s="55"/>
      <c r="BW89" s="55"/>
      <c r="BX89" s="55"/>
      <c r="BY89" s="55"/>
      <c r="BZ89" s="55"/>
      <c r="CA89" s="55"/>
      <c r="CB89" s="55"/>
      <c r="CC89" s="55"/>
      <c r="CD89" s="55"/>
      <c r="CE89" s="55"/>
      <c r="CF89" s="55"/>
      <c r="CG89" s="55"/>
      <c r="CH89" s="55"/>
      <c r="CI89" s="55"/>
      <c r="CJ89" s="55"/>
      <c r="CK89" s="55"/>
      <c r="CL89" s="55"/>
      <c r="CM89" s="55"/>
      <c r="CN89" s="55"/>
      <c r="CO89" s="55"/>
    </row>
    <row r="90" spans="1:93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93"/>
      <c r="AF90" s="55"/>
      <c r="AG90" s="55"/>
      <c r="AH90" s="55"/>
      <c r="AI90" s="55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/>
      <c r="BN90" s="55"/>
      <c r="BO90" s="55"/>
      <c r="BP90" s="55"/>
      <c r="BQ90" s="55"/>
      <c r="BR90" s="55"/>
      <c r="BS90" s="55"/>
      <c r="BT90" s="55"/>
      <c r="BU90" s="55"/>
      <c r="BV90" s="55"/>
      <c r="BW90" s="55"/>
      <c r="BX90" s="55"/>
      <c r="BY90" s="55"/>
      <c r="BZ90" s="55"/>
      <c r="CA90" s="55"/>
      <c r="CB90" s="55"/>
      <c r="CC90" s="55"/>
      <c r="CD90" s="55"/>
      <c r="CE90" s="55"/>
      <c r="CF90" s="55"/>
      <c r="CG90" s="55"/>
      <c r="CH90" s="55"/>
      <c r="CI90" s="55"/>
      <c r="CJ90" s="55"/>
      <c r="CK90" s="55"/>
      <c r="CL90" s="55"/>
      <c r="CM90" s="55"/>
      <c r="CN90" s="55"/>
      <c r="CO90" s="55"/>
    </row>
    <row r="91" spans="1:93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93"/>
      <c r="AF91" s="55"/>
      <c r="AG91" s="55"/>
      <c r="AH91" s="55"/>
      <c r="AI91" s="55"/>
      <c r="AJ91" s="55"/>
      <c r="AK91" s="55"/>
      <c r="AL91" s="55"/>
      <c r="AM91" s="55"/>
      <c r="AN91" s="55"/>
      <c r="AO91" s="55"/>
      <c r="AP91" s="55"/>
      <c r="AQ91" s="55"/>
      <c r="AR91" s="55"/>
      <c r="AS91" s="55"/>
      <c r="AT91" s="55"/>
      <c r="AU91" s="55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  <c r="BN91" s="55"/>
      <c r="BO91" s="55"/>
      <c r="BP91" s="55"/>
      <c r="BQ91" s="55"/>
      <c r="BR91" s="55"/>
      <c r="BS91" s="55"/>
      <c r="BT91" s="55"/>
      <c r="BU91" s="55"/>
      <c r="BV91" s="55"/>
      <c r="BW91" s="55"/>
      <c r="BX91" s="55"/>
      <c r="BY91" s="55"/>
      <c r="BZ91" s="55"/>
      <c r="CA91" s="55"/>
      <c r="CB91" s="55"/>
      <c r="CC91" s="55"/>
      <c r="CD91" s="55"/>
      <c r="CE91" s="55"/>
      <c r="CF91" s="55"/>
      <c r="CG91" s="55"/>
      <c r="CH91" s="55"/>
      <c r="CI91" s="55"/>
      <c r="CJ91" s="55"/>
      <c r="CK91" s="55"/>
      <c r="CL91" s="55"/>
      <c r="CM91" s="55"/>
      <c r="CN91" s="55"/>
      <c r="CO91" s="55"/>
    </row>
    <row r="92" spans="1:93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93"/>
      <c r="AF92" s="55"/>
      <c r="AG92" s="55"/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5"/>
      <c r="AS92" s="55"/>
      <c r="AT92" s="55"/>
      <c r="AU92" s="55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  <c r="BN92" s="55"/>
      <c r="BO92" s="55"/>
      <c r="BP92" s="55"/>
      <c r="BQ92" s="55"/>
      <c r="BR92" s="55"/>
      <c r="BS92" s="55"/>
      <c r="BT92" s="55"/>
      <c r="BU92" s="55"/>
      <c r="BV92" s="55"/>
      <c r="BW92" s="55"/>
      <c r="BX92" s="55"/>
      <c r="BY92" s="55"/>
      <c r="BZ92" s="55"/>
      <c r="CA92" s="55"/>
      <c r="CB92" s="55"/>
      <c r="CC92" s="55"/>
      <c r="CD92" s="55"/>
      <c r="CE92" s="55"/>
      <c r="CF92" s="55"/>
      <c r="CG92" s="55"/>
      <c r="CH92" s="55"/>
      <c r="CI92" s="55"/>
      <c r="CJ92" s="55"/>
      <c r="CK92" s="55"/>
      <c r="CL92" s="55"/>
      <c r="CM92" s="55"/>
      <c r="CN92" s="55"/>
      <c r="CO92" s="55"/>
    </row>
    <row r="93" spans="1:9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93"/>
      <c r="AF93" s="55"/>
      <c r="AG93" s="55"/>
      <c r="AH93" s="55"/>
      <c r="AI93" s="55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/>
      <c r="BS93" s="55"/>
      <c r="BT93" s="55"/>
      <c r="BU93" s="55"/>
      <c r="BV93" s="55"/>
      <c r="BW93" s="55"/>
      <c r="BX93" s="55"/>
      <c r="BY93" s="55"/>
      <c r="BZ93" s="55"/>
      <c r="CA93" s="55"/>
      <c r="CB93" s="55"/>
      <c r="CC93" s="55"/>
      <c r="CD93" s="55"/>
      <c r="CE93" s="55"/>
      <c r="CF93" s="55"/>
      <c r="CG93" s="55"/>
      <c r="CH93" s="55"/>
      <c r="CI93" s="55"/>
      <c r="CJ93" s="55"/>
      <c r="CK93" s="55"/>
      <c r="CL93" s="55"/>
      <c r="CM93" s="55"/>
      <c r="CN93" s="55"/>
      <c r="CO93" s="55"/>
    </row>
    <row r="94" spans="1:93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93"/>
      <c r="AF94" s="55"/>
      <c r="AG94" s="55"/>
      <c r="AH94" s="55"/>
      <c r="AI94" s="55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/>
      <c r="BS94" s="55"/>
      <c r="BT94" s="55"/>
      <c r="BU94" s="55"/>
      <c r="BV94" s="55"/>
      <c r="BW94" s="55"/>
      <c r="BX94" s="55"/>
      <c r="BY94" s="55"/>
      <c r="BZ94" s="55"/>
      <c r="CA94" s="55"/>
      <c r="CB94" s="55"/>
      <c r="CC94" s="55"/>
      <c r="CD94" s="55"/>
      <c r="CE94" s="55"/>
      <c r="CF94" s="55"/>
      <c r="CG94" s="55"/>
      <c r="CH94" s="55"/>
      <c r="CI94" s="55"/>
      <c r="CJ94" s="55"/>
      <c r="CK94" s="55"/>
      <c r="CL94" s="55"/>
      <c r="CM94" s="55"/>
      <c r="CN94" s="55"/>
      <c r="CO94" s="55"/>
    </row>
    <row r="95" spans="1:93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93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</row>
    <row r="96" spans="1:93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93"/>
      <c r="AF96" s="55"/>
      <c r="AG96" s="55"/>
      <c r="AH96" s="55"/>
      <c r="AI96" s="55"/>
      <c r="AJ96" s="55"/>
      <c r="AK96" s="55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/>
      <c r="BL96" s="55"/>
      <c r="BM96" s="55"/>
      <c r="BN96" s="55"/>
      <c r="BO96" s="55"/>
      <c r="BP96" s="55"/>
      <c r="BQ96" s="55"/>
      <c r="BR96" s="55"/>
      <c r="BS96" s="55"/>
      <c r="BT96" s="55"/>
      <c r="BU96" s="55"/>
      <c r="BV96" s="55"/>
      <c r="BW96" s="55"/>
      <c r="BX96" s="55"/>
      <c r="BY96" s="55"/>
      <c r="BZ96" s="55"/>
      <c r="CA96" s="55"/>
      <c r="CB96" s="55"/>
      <c r="CC96" s="55"/>
      <c r="CD96" s="55"/>
      <c r="CE96" s="55"/>
      <c r="CF96" s="55"/>
      <c r="CG96" s="55"/>
      <c r="CH96" s="55"/>
      <c r="CI96" s="55"/>
      <c r="CJ96" s="55"/>
      <c r="CK96" s="55"/>
      <c r="CL96" s="55"/>
      <c r="CM96" s="55"/>
      <c r="CN96" s="55"/>
      <c r="CO96" s="55"/>
    </row>
    <row r="97" spans="1:93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93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/>
      <c r="BS97" s="55"/>
      <c r="BT97" s="55"/>
      <c r="BU97" s="55"/>
      <c r="BV97" s="55"/>
      <c r="BW97" s="55"/>
      <c r="BX97" s="55"/>
      <c r="BY97" s="55"/>
      <c r="BZ97" s="55"/>
      <c r="CA97" s="55"/>
      <c r="CB97" s="55"/>
      <c r="CC97" s="55"/>
      <c r="CD97" s="55"/>
      <c r="CE97" s="55"/>
      <c r="CF97" s="55"/>
      <c r="CG97" s="55"/>
      <c r="CH97" s="55"/>
      <c r="CI97" s="55"/>
      <c r="CJ97" s="55"/>
      <c r="CK97" s="55"/>
      <c r="CL97" s="55"/>
      <c r="CM97" s="55"/>
      <c r="CN97" s="55"/>
      <c r="CO97" s="55"/>
    </row>
    <row r="98" spans="1:93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93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/>
      <c r="BN98" s="55"/>
      <c r="BO98" s="55"/>
      <c r="BP98" s="55"/>
      <c r="BQ98" s="55"/>
      <c r="BR98" s="55"/>
      <c r="BS98" s="55"/>
      <c r="BT98" s="55"/>
      <c r="BU98" s="55"/>
      <c r="BV98" s="55"/>
      <c r="BW98" s="55"/>
      <c r="BX98" s="55"/>
      <c r="BY98" s="55"/>
      <c r="BZ98" s="55"/>
      <c r="CA98" s="55"/>
      <c r="CB98" s="55"/>
      <c r="CC98" s="55"/>
      <c r="CD98" s="55"/>
      <c r="CE98" s="55"/>
      <c r="CF98" s="55"/>
      <c r="CG98" s="55"/>
      <c r="CH98" s="55"/>
      <c r="CI98" s="55"/>
      <c r="CJ98" s="55"/>
      <c r="CK98" s="55"/>
      <c r="CL98" s="55"/>
      <c r="CM98" s="55"/>
      <c r="CN98" s="55"/>
      <c r="CO98" s="55"/>
    </row>
    <row r="99" spans="1:93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93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/>
      <c r="BS99" s="55"/>
      <c r="BT99" s="55"/>
      <c r="BU99" s="55"/>
      <c r="BV99" s="55"/>
      <c r="BW99" s="55"/>
      <c r="BX99" s="55"/>
      <c r="BY99" s="55"/>
      <c r="BZ99" s="55"/>
      <c r="CA99" s="55"/>
      <c r="CB99" s="55"/>
      <c r="CC99" s="55"/>
      <c r="CD99" s="55"/>
      <c r="CE99" s="55"/>
      <c r="CF99" s="55"/>
      <c r="CG99" s="55"/>
      <c r="CH99" s="55"/>
      <c r="CI99" s="55"/>
      <c r="CJ99" s="55"/>
      <c r="CK99" s="55"/>
      <c r="CL99" s="55"/>
      <c r="CM99" s="55"/>
      <c r="CN99" s="55"/>
      <c r="CO99" s="55"/>
    </row>
    <row r="100" spans="1:93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93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  <c r="BN100" s="55"/>
      <c r="BO100" s="55"/>
      <c r="BP100" s="55"/>
      <c r="BQ100" s="55"/>
      <c r="BR100" s="55"/>
      <c r="BS100" s="55"/>
      <c r="BT100" s="55"/>
      <c r="BU100" s="55"/>
      <c r="BV100" s="55"/>
      <c r="BW100" s="55"/>
      <c r="BX100" s="55"/>
      <c r="BY100" s="55"/>
      <c r="BZ100" s="55"/>
      <c r="CA100" s="55"/>
      <c r="CB100" s="55"/>
      <c r="CC100" s="55"/>
      <c r="CD100" s="55"/>
      <c r="CE100" s="55"/>
      <c r="CF100" s="55"/>
      <c r="CG100" s="55"/>
      <c r="CH100" s="55"/>
      <c r="CI100" s="55"/>
      <c r="CJ100" s="55"/>
      <c r="CK100" s="55"/>
      <c r="CL100" s="55"/>
      <c r="CM100" s="55"/>
      <c r="CN100" s="55"/>
      <c r="CO100" s="55"/>
    </row>
    <row r="101" spans="1:93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93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  <c r="BN101" s="55"/>
      <c r="BO101" s="55"/>
      <c r="BP101" s="55"/>
      <c r="BQ101" s="55"/>
      <c r="BR101" s="55"/>
      <c r="BS101" s="55"/>
      <c r="BT101" s="55"/>
      <c r="BU101" s="55"/>
      <c r="BV101" s="55"/>
      <c r="BW101" s="55"/>
      <c r="BX101" s="55"/>
      <c r="BY101" s="55"/>
      <c r="BZ101" s="55"/>
      <c r="CA101" s="55"/>
      <c r="CB101" s="55"/>
      <c r="CC101" s="55"/>
      <c r="CD101" s="55"/>
      <c r="CE101" s="55"/>
      <c r="CF101" s="55"/>
      <c r="CG101" s="55"/>
      <c r="CH101" s="55"/>
      <c r="CI101" s="55"/>
      <c r="CJ101" s="55"/>
      <c r="CK101" s="55"/>
      <c r="CL101" s="55"/>
      <c r="CM101" s="55"/>
      <c r="CN101" s="55"/>
      <c r="CO101" s="55"/>
    </row>
    <row r="102" spans="1:93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93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5"/>
      <c r="BU102" s="55"/>
      <c r="BV102" s="55"/>
      <c r="BW102" s="55"/>
      <c r="BX102" s="55"/>
      <c r="BY102" s="55"/>
      <c r="BZ102" s="55"/>
      <c r="CA102" s="55"/>
      <c r="CB102" s="55"/>
      <c r="CC102" s="55"/>
      <c r="CD102" s="55"/>
      <c r="CE102" s="55"/>
      <c r="CF102" s="55"/>
      <c r="CG102" s="55"/>
      <c r="CH102" s="55"/>
      <c r="CI102" s="55"/>
      <c r="CJ102" s="55"/>
      <c r="CK102" s="55"/>
      <c r="CL102" s="55"/>
      <c r="CM102" s="55"/>
      <c r="CN102" s="55"/>
      <c r="CO102" s="55"/>
    </row>
    <row r="103" spans="1:9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93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  <c r="BN103" s="55"/>
      <c r="BO103" s="55"/>
      <c r="BP103" s="55"/>
      <c r="BQ103" s="55"/>
      <c r="BR103" s="55"/>
      <c r="BS103" s="55"/>
      <c r="BT103" s="55"/>
      <c r="BU103" s="55"/>
      <c r="BV103" s="55"/>
      <c r="BW103" s="55"/>
      <c r="BX103" s="55"/>
      <c r="BY103" s="55"/>
      <c r="BZ103" s="55"/>
      <c r="CA103" s="55"/>
      <c r="CB103" s="55"/>
      <c r="CC103" s="55"/>
      <c r="CD103" s="55"/>
      <c r="CE103" s="55"/>
      <c r="CF103" s="55"/>
      <c r="CG103" s="55"/>
      <c r="CH103" s="55"/>
      <c r="CI103" s="55"/>
      <c r="CJ103" s="55"/>
      <c r="CK103" s="55"/>
      <c r="CL103" s="55"/>
      <c r="CM103" s="55"/>
      <c r="CN103" s="55"/>
      <c r="CO103" s="55"/>
    </row>
    <row r="104" spans="1:93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93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5"/>
      <c r="AW104" s="55"/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  <c r="BN104" s="55"/>
      <c r="BO104" s="55"/>
      <c r="BP104" s="55"/>
      <c r="BQ104" s="55"/>
      <c r="BR104" s="55"/>
      <c r="BS104" s="55"/>
      <c r="BT104" s="55"/>
      <c r="BU104" s="55"/>
      <c r="BV104" s="55"/>
      <c r="BW104" s="55"/>
      <c r="BX104" s="55"/>
      <c r="BY104" s="55"/>
      <c r="BZ104" s="55"/>
      <c r="CA104" s="55"/>
      <c r="CB104" s="55"/>
      <c r="CC104" s="55"/>
      <c r="CD104" s="55"/>
      <c r="CE104" s="55"/>
      <c r="CF104" s="55"/>
      <c r="CG104" s="55"/>
      <c r="CH104" s="55"/>
      <c r="CI104" s="55"/>
      <c r="CJ104" s="55"/>
      <c r="CK104" s="55"/>
      <c r="CL104" s="55"/>
      <c r="CM104" s="55"/>
      <c r="CN104" s="55"/>
      <c r="CO104" s="55"/>
    </row>
    <row r="105" spans="1:93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93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  <c r="BN105" s="55"/>
      <c r="BO105" s="55"/>
      <c r="BP105" s="55"/>
      <c r="BQ105" s="55"/>
      <c r="BR105" s="55"/>
      <c r="BS105" s="55"/>
      <c r="BT105" s="55"/>
      <c r="BU105" s="55"/>
      <c r="BV105" s="55"/>
      <c r="BW105" s="55"/>
      <c r="BX105" s="55"/>
      <c r="BY105" s="55"/>
      <c r="BZ105" s="55"/>
      <c r="CA105" s="55"/>
      <c r="CB105" s="55"/>
      <c r="CC105" s="55"/>
      <c r="CD105" s="55"/>
      <c r="CE105" s="55"/>
      <c r="CF105" s="55"/>
      <c r="CG105" s="55"/>
      <c r="CH105" s="55"/>
      <c r="CI105" s="55"/>
      <c r="CJ105" s="55"/>
      <c r="CK105" s="55"/>
      <c r="CL105" s="55"/>
      <c r="CM105" s="55"/>
      <c r="CN105" s="55"/>
      <c r="CO105" s="55"/>
    </row>
    <row r="106" spans="1:93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93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5"/>
      <c r="CC106" s="55"/>
      <c r="CD106" s="55"/>
      <c r="CE106" s="55"/>
      <c r="CF106" s="55"/>
      <c r="CG106" s="55"/>
      <c r="CH106" s="55"/>
      <c r="CI106" s="55"/>
      <c r="CJ106" s="55"/>
      <c r="CK106" s="55"/>
      <c r="CL106" s="55"/>
      <c r="CM106" s="55"/>
      <c r="CN106" s="55"/>
      <c r="CO106" s="55"/>
    </row>
    <row r="107" spans="1:93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93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5"/>
      <c r="CC107" s="55"/>
      <c r="CD107" s="55"/>
      <c r="CE107" s="55"/>
      <c r="CF107" s="55"/>
      <c r="CG107" s="55"/>
      <c r="CH107" s="55"/>
      <c r="CI107" s="55"/>
      <c r="CJ107" s="55"/>
      <c r="CK107" s="55"/>
      <c r="CL107" s="55"/>
      <c r="CM107" s="55"/>
      <c r="CN107" s="55"/>
      <c r="CO107" s="55"/>
    </row>
    <row r="108" spans="1:93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93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5"/>
      <c r="CC108" s="55"/>
      <c r="CD108" s="55"/>
      <c r="CE108" s="55"/>
      <c r="CF108" s="55"/>
      <c r="CG108" s="55"/>
      <c r="CH108" s="55"/>
      <c r="CI108" s="55"/>
      <c r="CJ108" s="55"/>
      <c r="CK108" s="55"/>
      <c r="CL108" s="55"/>
      <c r="CM108" s="55"/>
      <c r="CN108" s="55"/>
      <c r="CO108" s="55"/>
    </row>
    <row r="109" spans="1:93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93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5"/>
      <c r="CC109" s="55"/>
      <c r="CD109" s="55"/>
      <c r="CE109" s="55"/>
      <c r="CF109" s="55"/>
      <c r="CG109" s="55"/>
      <c r="CH109" s="55"/>
      <c r="CI109" s="55"/>
      <c r="CJ109" s="55"/>
      <c r="CK109" s="55"/>
      <c r="CL109" s="55"/>
      <c r="CM109" s="55"/>
      <c r="CN109" s="55"/>
      <c r="CO109" s="55"/>
    </row>
    <row r="110" spans="1:93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93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/>
      <c r="BN110" s="55"/>
      <c r="BO110" s="55"/>
      <c r="BP110" s="55"/>
      <c r="BQ110" s="55"/>
      <c r="BR110" s="55"/>
      <c r="BS110" s="55"/>
      <c r="BT110" s="55"/>
      <c r="BU110" s="55"/>
      <c r="BV110" s="55"/>
      <c r="BW110" s="55"/>
      <c r="BX110" s="55"/>
      <c r="BY110" s="55"/>
      <c r="BZ110" s="55"/>
      <c r="CA110" s="55"/>
      <c r="CB110" s="55"/>
      <c r="CC110" s="55"/>
      <c r="CD110" s="55"/>
      <c r="CE110" s="55"/>
      <c r="CF110" s="55"/>
      <c r="CG110" s="55"/>
      <c r="CH110" s="55"/>
      <c r="CI110" s="55"/>
      <c r="CJ110" s="55"/>
      <c r="CK110" s="55"/>
      <c r="CL110" s="55"/>
      <c r="CM110" s="55"/>
      <c r="CN110" s="55"/>
      <c r="CO110" s="55"/>
    </row>
    <row r="111" spans="1:93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93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  <c r="BN111" s="55"/>
      <c r="BO111" s="55"/>
      <c r="BP111" s="55"/>
      <c r="BQ111" s="55"/>
      <c r="BR111" s="55"/>
      <c r="BS111" s="55"/>
      <c r="BT111" s="55"/>
      <c r="BU111" s="55"/>
      <c r="BV111" s="55"/>
      <c r="BW111" s="55"/>
      <c r="BX111" s="55"/>
      <c r="BY111" s="55"/>
      <c r="BZ111" s="55"/>
      <c r="CA111" s="55"/>
      <c r="CB111" s="55"/>
      <c r="CC111" s="55"/>
      <c r="CD111" s="55"/>
      <c r="CE111" s="55"/>
      <c r="CF111" s="55"/>
      <c r="CG111" s="55"/>
      <c r="CH111" s="55"/>
      <c r="CI111" s="55"/>
      <c r="CJ111" s="55"/>
      <c r="CK111" s="55"/>
      <c r="CL111" s="55"/>
      <c r="CM111" s="55"/>
      <c r="CN111" s="55"/>
      <c r="CO111" s="55"/>
    </row>
    <row r="112" spans="1:93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/>
      <c r="BL112" s="55"/>
      <c r="BM112" s="55"/>
      <c r="BN112" s="55"/>
      <c r="BO112" s="55"/>
      <c r="BP112" s="55"/>
      <c r="BQ112" s="55"/>
      <c r="BR112" s="55"/>
      <c r="BS112" s="55"/>
      <c r="BT112" s="55"/>
      <c r="BU112" s="55"/>
      <c r="BV112" s="55"/>
      <c r="BW112" s="55"/>
      <c r="BX112" s="55"/>
      <c r="BY112" s="55"/>
      <c r="BZ112" s="55"/>
      <c r="CA112" s="55"/>
      <c r="CB112" s="55"/>
      <c r="CC112" s="55"/>
      <c r="CD112" s="55"/>
      <c r="CE112" s="55"/>
      <c r="CF112" s="55"/>
      <c r="CG112" s="55"/>
      <c r="CH112" s="55"/>
      <c r="CI112" s="55"/>
      <c r="CJ112" s="55"/>
      <c r="CK112" s="55"/>
      <c r="CL112" s="55"/>
      <c r="CM112" s="55"/>
      <c r="CN112" s="55"/>
      <c r="CO112" s="55"/>
    </row>
    <row r="113" spans="1:9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  <c r="BN113" s="55"/>
      <c r="BO113" s="55"/>
      <c r="BP113" s="55"/>
      <c r="BQ113" s="55"/>
      <c r="BR113" s="55"/>
      <c r="BS113" s="55"/>
      <c r="BT113" s="55"/>
      <c r="BU113" s="55"/>
      <c r="BV113" s="55"/>
      <c r="BW113" s="55"/>
      <c r="BX113" s="55"/>
      <c r="BY113" s="55"/>
      <c r="BZ113" s="55"/>
      <c r="CA113" s="55"/>
      <c r="CB113" s="55"/>
      <c r="CC113" s="55"/>
      <c r="CD113" s="55"/>
      <c r="CE113" s="55"/>
      <c r="CF113" s="55"/>
      <c r="CG113" s="55"/>
      <c r="CH113" s="55"/>
      <c r="CI113" s="55"/>
      <c r="CJ113" s="55"/>
      <c r="CK113" s="55"/>
      <c r="CL113" s="55"/>
      <c r="CM113" s="55"/>
      <c r="CN113" s="55"/>
      <c r="CO113" s="55"/>
    </row>
    <row r="114" spans="1:93">
      <c r="A114" s="55"/>
      <c r="B114" s="55"/>
      <c r="C114" s="55"/>
      <c r="D114" s="55"/>
      <c r="E114" s="55"/>
      <c r="F114" s="55"/>
      <c r="G114" s="55" t="s">
        <v>262</v>
      </c>
      <c r="H114" s="55" t="e">
        <f>AVERAGE(H42:H111)</f>
        <v>#DIV/0!</v>
      </c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 t="s">
        <v>262</v>
      </c>
      <c r="T114" s="55" t="e">
        <f>AVERAGE(T42:T111)</f>
        <v>#DIV/0!</v>
      </c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 t="s">
        <v>262</v>
      </c>
      <c r="AF114" s="55" t="e">
        <f>AVERAGE(AF42:AF111)</f>
        <v>#DIV/0!</v>
      </c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 t="s">
        <v>262</v>
      </c>
      <c r="AV114" s="55" t="e">
        <f>AVERAGE(AV42:AV111)</f>
        <v>#DIV/0!</v>
      </c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  <c r="BN114" s="55"/>
      <c r="BO114" s="55"/>
      <c r="BP114" s="55"/>
      <c r="BQ114" s="55"/>
      <c r="BR114" s="55"/>
      <c r="BS114" s="55"/>
      <c r="BT114" s="55"/>
      <c r="BU114" s="55"/>
      <c r="BV114" s="55"/>
      <c r="BW114" s="55"/>
      <c r="BX114" s="55"/>
      <c r="BY114" s="55"/>
      <c r="BZ114" s="55"/>
      <c r="CA114" s="55"/>
      <c r="CB114" s="55"/>
      <c r="CC114" s="55"/>
      <c r="CD114" s="55"/>
      <c r="CE114" s="55"/>
      <c r="CF114" s="55"/>
      <c r="CG114" s="55"/>
      <c r="CH114" s="55"/>
      <c r="CI114" s="55"/>
      <c r="CJ114" s="55"/>
      <c r="CK114" s="55"/>
      <c r="CL114" s="55"/>
      <c r="CM114" s="55"/>
      <c r="CN114" s="55"/>
      <c r="CO114" s="55"/>
    </row>
    <row r="115" spans="1:93">
      <c r="A115" s="55"/>
      <c r="B115" s="55"/>
      <c r="C115" s="55"/>
      <c r="D115" s="55"/>
      <c r="E115" s="55"/>
      <c r="F115" s="55"/>
      <c r="G115" s="55" t="s">
        <v>263</v>
      </c>
      <c r="H115" s="55" t="e">
        <f>STDEV(H42:H111)</f>
        <v>#DIV/0!</v>
      </c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 t="s">
        <v>263</v>
      </c>
      <c r="T115" s="55" t="e">
        <f>STDEV(T42:T111)</f>
        <v>#DIV/0!</v>
      </c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 t="s">
        <v>263</v>
      </c>
      <c r="AF115" s="55" t="e">
        <f>STDEV(AF42:AF111)</f>
        <v>#DIV/0!</v>
      </c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 t="s">
        <v>263</v>
      </c>
      <c r="AV115" s="55" t="e">
        <f>STDEV(AV42:AV111)</f>
        <v>#DIV/0!</v>
      </c>
      <c r="AW115" s="55"/>
      <c r="AX115" s="55"/>
      <c r="AY115" s="55"/>
      <c r="AZ115" s="55"/>
      <c r="BA115" s="55"/>
      <c r="BB115" s="55"/>
      <c r="BC115" s="55"/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5"/>
      <c r="BS115" s="55"/>
      <c r="BT115" s="55"/>
      <c r="BU115" s="55"/>
      <c r="BV115" s="55"/>
      <c r="BW115" s="55"/>
      <c r="BX115" s="55"/>
      <c r="BY115" s="55"/>
      <c r="BZ115" s="55"/>
      <c r="CA115" s="55"/>
      <c r="CB115" s="55"/>
      <c r="CC115" s="55"/>
      <c r="CD115" s="55"/>
      <c r="CE115" s="55"/>
      <c r="CF115" s="55"/>
      <c r="CG115" s="55"/>
      <c r="CH115" s="55"/>
      <c r="CI115" s="55"/>
      <c r="CJ115" s="55"/>
      <c r="CK115" s="55"/>
      <c r="CL115" s="55"/>
      <c r="CM115" s="55"/>
      <c r="CN115" s="55"/>
      <c r="CO115" s="55"/>
    </row>
    <row r="116" spans="1:93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5"/>
      <c r="AW116" s="55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/>
      <c r="BH116" s="55"/>
      <c r="BI116" s="55"/>
      <c r="BJ116" s="55"/>
      <c r="BK116" s="55"/>
      <c r="BL116" s="55"/>
      <c r="BM116" s="55"/>
      <c r="BN116" s="55"/>
      <c r="BO116" s="55"/>
      <c r="BP116" s="55"/>
      <c r="BQ116" s="55"/>
      <c r="BR116" s="55"/>
      <c r="BS116" s="55"/>
      <c r="BT116" s="55"/>
      <c r="BU116" s="55"/>
      <c r="BV116" s="55"/>
      <c r="BW116" s="55"/>
      <c r="BX116" s="55"/>
      <c r="BY116" s="55"/>
      <c r="BZ116" s="55"/>
      <c r="CA116" s="55"/>
      <c r="CB116" s="55"/>
      <c r="CC116" s="55"/>
      <c r="CD116" s="55"/>
      <c r="CE116" s="55"/>
      <c r="CF116" s="55"/>
      <c r="CG116" s="55"/>
      <c r="CH116" s="55"/>
      <c r="CI116" s="55"/>
      <c r="CJ116" s="55"/>
      <c r="CK116" s="55"/>
      <c r="CL116" s="55"/>
      <c r="CM116" s="55"/>
      <c r="CN116" s="55"/>
      <c r="CO116" s="55"/>
    </row>
    <row r="117" spans="1:93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5"/>
      <c r="AW117" s="55"/>
      <c r="AX117" s="55"/>
      <c r="AY117" s="55"/>
      <c r="AZ117" s="55"/>
      <c r="BA117" s="55"/>
      <c r="BB117" s="55"/>
      <c r="BC117" s="55"/>
      <c r="BD117" s="55"/>
      <c r="BE117" s="55"/>
      <c r="BF117" s="55"/>
      <c r="BG117" s="55"/>
      <c r="BH117" s="55"/>
      <c r="BI117" s="55"/>
      <c r="BJ117" s="55"/>
      <c r="BK117" s="55"/>
      <c r="BL117" s="55"/>
      <c r="BM117" s="55"/>
      <c r="BN117" s="55"/>
      <c r="BO117" s="55"/>
      <c r="BP117" s="55"/>
      <c r="BQ117" s="55"/>
      <c r="BR117" s="55"/>
      <c r="BS117" s="55"/>
      <c r="BT117" s="55"/>
      <c r="BU117" s="55"/>
      <c r="BV117" s="55"/>
      <c r="BW117" s="55"/>
      <c r="BX117" s="55"/>
      <c r="BY117" s="55"/>
      <c r="BZ117" s="55"/>
      <c r="CA117" s="55"/>
      <c r="CB117" s="55"/>
      <c r="CC117" s="55"/>
      <c r="CD117" s="55"/>
      <c r="CE117" s="55"/>
      <c r="CF117" s="55"/>
      <c r="CG117" s="55"/>
      <c r="CH117" s="55"/>
      <c r="CI117" s="55"/>
      <c r="CJ117" s="55"/>
      <c r="CK117" s="55"/>
      <c r="CL117" s="55"/>
      <c r="CM117" s="55"/>
      <c r="CN117" s="55"/>
      <c r="CO117" s="55"/>
    </row>
    <row r="118" spans="1:93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5"/>
      <c r="AW118" s="55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/>
      <c r="BJ118" s="55"/>
      <c r="BK118" s="55"/>
      <c r="BL118" s="55"/>
      <c r="BM118" s="55"/>
      <c r="BN118" s="55"/>
      <c r="BO118" s="55"/>
      <c r="BP118" s="55"/>
      <c r="BQ118" s="55"/>
      <c r="BR118" s="55"/>
      <c r="BS118" s="55"/>
      <c r="BT118" s="55"/>
      <c r="BU118" s="55"/>
      <c r="BV118" s="55"/>
      <c r="BW118" s="55"/>
      <c r="BX118" s="55"/>
      <c r="BY118" s="55"/>
      <c r="BZ118" s="55"/>
      <c r="CA118" s="55"/>
      <c r="CB118" s="55"/>
      <c r="CC118" s="55"/>
      <c r="CD118" s="55"/>
      <c r="CE118" s="55"/>
      <c r="CF118" s="55"/>
      <c r="CG118" s="55"/>
      <c r="CH118" s="55"/>
      <c r="CI118" s="55"/>
      <c r="CJ118" s="55"/>
      <c r="CK118" s="55"/>
      <c r="CL118" s="55"/>
      <c r="CM118" s="55"/>
      <c r="CN118" s="55"/>
      <c r="CO118" s="55"/>
    </row>
    <row r="119" spans="1:93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5"/>
      <c r="AW119" s="55"/>
      <c r="AX119" s="55"/>
      <c r="AY119" s="55"/>
      <c r="AZ119" s="55"/>
      <c r="BA119" s="55"/>
      <c r="BB119" s="55"/>
      <c r="BC119" s="55"/>
      <c r="BD119" s="55"/>
      <c r="BE119" s="55"/>
      <c r="BF119" s="55"/>
      <c r="BG119" s="55"/>
      <c r="BH119" s="55"/>
      <c r="BI119" s="55"/>
      <c r="BJ119" s="55"/>
      <c r="BK119" s="55"/>
      <c r="BL119" s="55"/>
      <c r="BM119" s="55"/>
      <c r="BN119" s="55"/>
      <c r="BO119" s="55"/>
      <c r="BP119" s="55"/>
      <c r="BQ119" s="55"/>
      <c r="BR119" s="55"/>
      <c r="BS119" s="55"/>
      <c r="BT119" s="55"/>
      <c r="BU119" s="55"/>
      <c r="BV119" s="55"/>
      <c r="BW119" s="55"/>
      <c r="BX119" s="55"/>
      <c r="BY119" s="55"/>
      <c r="BZ119" s="55"/>
      <c r="CA119" s="55"/>
      <c r="CB119" s="55"/>
      <c r="CC119" s="55"/>
      <c r="CD119" s="55"/>
      <c r="CE119" s="55"/>
      <c r="CF119" s="55"/>
      <c r="CG119" s="55"/>
      <c r="CH119" s="55"/>
      <c r="CI119" s="55"/>
      <c r="CJ119" s="55"/>
      <c r="CK119" s="55"/>
      <c r="CL119" s="55"/>
      <c r="CM119" s="55"/>
      <c r="CN119" s="55"/>
      <c r="CO119" s="55"/>
    </row>
    <row r="120" spans="1:93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  <c r="AF120" s="55"/>
      <c r="AG120" s="55"/>
      <c r="AH120" s="55"/>
      <c r="AI120" s="55"/>
      <c r="AJ120" s="55"/>
      <c r="AK120" s="55"/>
      <c r="AL120" s="55"/>
      <c r="AM120" s="55"/>
      <c r="AN120" s="55"/>
      <c r="AO120" s="55"/>
      <c r="AP120" s="55"/>
      <c r="AQ120" s="55"/>
      <c r="AR120" s="55"/>
      <c r="AS120" s="55"/>
      <c r="AT120" s="55"/>
      <c r="AU120" s="55"/>
      <c r="AV120" s="55"/>
      <c r="AW120" s="55"/>
      <c r="AX120" s="55"/>
      <c r="AY120" s="55"/>
      <c r="AZ120" s="55"/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/>
      <c r="BL120" s="55"/>
      <c r="BM120" s="55"/>
      <c r="BN120" s="55"/>
      <c r="BO120" s="55"/>
      <c r="BP120" s="55"/>
      <c r="BQ120" s="55"/>
      <c r="BR120" s="55"/>
      <c r="BS120" s="55"/>
      <c r="BT120" s="55"/>
      <c r="BU120" s="55"/>
      <c r="BV120" s="55"/>
      <c r="BW120" s="55"/>
      <c r="BX120" s="55"/>
      <c r="BY120" s="55"/>
      <c r="BZ120" s="55"/>
      <c r="CA120" s="55"/>
      <c r="CB120" s="55"/>
      <c r="CC120" s="55"/>
      <c r="CD120" s="55"/>
      <c r="CE120" s="55"/>
      <c r="CF120" s="55"/>
      <c r="CG120" s="55"/>
      <c r="CH120" s="55"/>
      <c r="CI120" s="55"/>
      <c r="CJ120" s="55"/>
      <c r="CK120" s="55"/>
      <c r="CL120" s="55"/>
      <c r="CM120" s="55"/>
      <c r="CN120" s="55"/>
      <c r="CO120" s="55"/>
    </row>
    <row r="121" spans="1:93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  <c r="AF121" s="55"/>
      <c r="AG121" s="55"/>
      <c r="AH121" s="55"/>
      <c r="AI121" s="55"/>
      <c r="AJ121" s="55"/>
      <c r="AK121" s="55"/>
      <c r="AL121" s="55"/>
      <c r="AM121" s="55"/>
      <c r="AN121" s="55"/>
      <c r="AO121" s="55"/>
      <c r="AP121" s="55"/>
      <c r="AQ121" s="55"/>
      <c r="AR121" s="55"/>
      <c r="AS121" s="55"/>
      <c r="AT121" s="55"/>
      <c r="AU121" s="55"/>
      <c r="AV121" s="55"/>
      <c r="AW121" s="55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/>
      <c r="BN121" s="55"/>
      <c r="BO121" s="55"/>
      <c r="BP121" s="55"/>
      <c r="BQ121" s="55"/>
      <c r="BR121" s="55"/>
      <c r="BS121" s="55"/>
      <c r="BT121" s="55"/>
      <c r="BU121" s="55"/>
      <c r="BV121" s="55"/>
      <c r="BW121" s="55"/>
      <c r="BX121" s="55"/>
      <c r="BY121" s="55"/>
      <c r="BZ121" s="55"/>
      <c r="CA121" s="55"/>
      <c r="CB121" s="55"/>
      <c r="CC121" s="55"/>
      <c r="CD121" s="55"/>
      <c r="CE121" s="55"/>
      <c r="CF121" s="55"/>
      <c r="CG121" s="55"/>
      <c r="CH121" s="55"/>
      <c r="CI121" s="55"/>
      <c r="CJ121" s="55"/>
      <c r="CK121" s="55"/>
      <c r="CL121" s="55"/>
      <c r="CM121" s="55"/>
      <c r="CN121" s="55"/>
      <c r="CO121" s="55"/>
    </row>
    <row r="122" spans="1:93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  <c r="AE122" s="55"/>
      <c r="AF122" s="55"/>
      <c r="AG122" s="55"/>
      <c r="AH122" s="55"/>
      <c r="AI122" s="55"/>
      <c r="AJ122" s="55"/>
      <c r="AK122" s="55"/>
      <c r="AL122" s="55"/>
      <c r="AM122" s="55"/>
      <c r="AN122" s="55"/>
      <c r="AO122" s="55"/>
      <c r="AP122" s="55"/>
      <c r="AQ122" s="55"/>
      <c r="AR122" s="55"/>
      <c r="AS122" s="55"/>
      <c r="AT122" s="55"/>
      <c r="AU122" s="55"/>
      <c r="AV122" s="55"/>
      <c r="AW122" s="55"/>
      <c r="AX122" s="55"/>
      <c r="AY122" s="55"/>
      <c r="AZ122" s="55"/>
      <c r="BA122" s="55"/>
      <c r="BB122" s="55"/>
      <c r="BC122" s="55"/>
      <c r="BD122" s="55"/>
      <c r="BE122" s="55"/>
      <c r="BF122" s="55"/>
      <c r="BG122" s="55"/>
      <c r="BH122" s="55"/>
      <c r="BI122" s="55"/>
      <c r="BJ122" s="55"/>
      <c r="BK122" s="55"/>
      <c r="BL122" s="55"/>
      <c r="BM122" s="55"/>
      <c r="BN122" s="55"/>
      <c r="BO122" s="55"/>
      <c r="BP122" s="55"/>
      <c r="BQ122" s="55"/>
      <c r="BR122" s="55"/>
      <c r="BS122" s="55"/>
      <c r="BT122" s="55"/>
      <c r="BU122" s="55"/>
      <c r="BV122" s="55"/>
      <c r="BW122" s="55"/>
      <c r="BX122" s="55"/>
      <c r="BY122" s="55"/>
      <c r="BZ122" s="55"/>
      <c r="CA122" s="55"/>
      <c r="CB122" s="55"/>
      <c r="CC122" s="55"/>
      <c r="CD122" s="55"/>
      <c r="CE122" s="55"/>
      <c r="CF122" s="55"/>
      <c r="CG122" s="55"/>
      <c r="CH122" s="55"/>
      <c r="CI122" s="55"/>
      <c r="CJ122" s="55"/>
      <c r="CK122" s="55"/>
      <c r="CL122" s="55"/>
      <c r="CM122" s="55"/>
      <c r="CN122" s="55"/>
      <c r="CO122" s="55"/>
    </row>
    <row r="123" spans="1:9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  <c r="AD123" s="55"/>
      <c r="AE123" s="55"/>
      <c r="AF123" s="55"/>
      <c r="AG123" s="55"/>
      <c r="AH123" s="55"/>
      <c r="AI123" s="55"/>
      <c r="AJ123" s="55"/>
      <c r="AK123" s="55"/>
      <c r="AL123" s="55"/>
      <c r="AM123" s="55"/>
      <c r="AN123" s="55"/>
      <c r="AO123" s="55"/>
      <c r="AP123" s="55"/>
      <c r="AQ123" s="55"/>
      <c r="AR123" s="55"/>
      <c r="AS123" s="55"/>
      <c r="AT123" s="55"/>
      <c r="AU123" s="55"/>
      <c r="AV123" s="55"/>
      <c r="AW123" s="55"/>
      <c r="AX123" s="55"/>
      <c r="AY123" s="55"/>
      <c r="AZ123" s="55"/>
      <c r="BA123" s="55"/>
      <c r="BB123" s="55"/>
      <c r="BC123" s="55"/>
      <c r="BD123" s="55"/>
      <c r="BE123" s="55"/>
      <c r="BF123" s="55"/>
      <c r="BG123" s="55"/>
      <c r="BH123" s="55"/>
      <c r="BI123" s="55"/>
      <c r="BJ123" s="55"/>
      <c r="BK123" s="55"/>
      <c r="BL123" s="55"/>
      <c r="BM123" s="55"/>
      <c r="BN123" s="55"/>
      <c r="BO123" s="55"/>
      <c r="BP123" s="55"/>
      <c r="BQ123" s="55"/>
      <c r="BR123" s="55"/>
      <c r="BS123" s="55"/>
      <c r="BT123" s="55"/>
      <c r="BU123" s="55"/>
      <c r="BV123" s="55"/>
      <c r="BW123" s="55"/>
      <c r="BX123" s="55"/>
      <c r="BY123" s="55"/>
      <c r="BZ123" s="55"/>
      <c r="CA123" s="55"/>
      <c r="CB123" s="55"/>
      <c r="CC123" s="55"/>
      <c r="CD123" s="55"/>
      <c r="CE123" s="55"/>
      <c r="CF123" s="55"/>
      <c r="CG123" s="55"/>
      <c r="CH123" s="55"/>
      <c r="CI123" s="55"/>
      <c r="CJ123" s="55"/>
      <c r="CK123" s="55"/>
      <c r="CL123" s="55"/>
      <c r="CM123" s="55"/>
      <c r="CN123" s="55"/>
      <c r="CO123" s="55"/>
    </row>
    <row r="124" spans="1:93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  <c r="AD124" s="55"/>
      <c r="AE124" s="55"/>
      <c r="AF124" s="55"/>
      <c r="AG124" s="55"/>
      <c r="AH124" s="55"/>
      <c r="AI124" s="55"/>
      <c r="AJ124" s="55"/>
      <c r="AK124" s="55"/>
      <c r="AL124" s="55"/>
      <c r="AM124" s="55"/>
      <c r="AN124" s="55"/>
      <c r="AO124" s="55"/>
      <c r="AP124" s="55"/>
      <c r="AQ124" s="55"/>
      <c r="AR124" s="55"/>
      <c r="AS124" s="55"/>
      <c r="AT124" s="55"/>
      <c r="AU124" s="55"/>
      <c r="AV124" s="55"/>
      <c r="AW124" s="55"/>
      <c r="AX124" s="55"/>
      <c r="AY124" s="55"/>
      <c r="AZ124" s="55"/>
      <c r="BA124" s="55"/>
      <c r="BB124" s="55"/>
      <c r="BC124" s="55"/>
      <c r="BD124" s="55"/>
      <c r="BE124" s="55"/>
      <c r="BF124" s="55"/>
      <c r="BG124" s="55"/>
      <c r="BH124" s="55"/>
      <c r="BI124" s="55"/>
      <c r="BJ124" s="55"/>
      <c r="BK124" s="55"/>
      <c r="BL124" s="55"/>
      <c r="BM124" s="55"/>
      <c r="BN124" s="55"/>
      <c r="BO124" s="55"/>
      <c r="BP124" s="55"/>
      <c r="BQ124" s="55"/>
      <c r="BR124" s="55"/>
      <c r="BS124" s="55"/>
      <c r="BT124" s="55"/>
      <c r="BU124" s="55"/>
      <c r="BV124" s="55"/>
      <c r="BW124" s="55"/>
      <c r="BX124" s="55"/>
      <c r="BY124" s="55"/>
      <c r="BZ124" s="55"/>
      <c r="CA124" s="55"/>
      <c r="CB124" s="55"/>
      <c r="CC124" s="55"/>
      <c r="CD124" s="55"/>
      <c r="CE124" s="55"/>
      <c r="CF124" s="55"/>
      <c r="CG124" s="55"/>
      <c r="CH124" s="55"/>
      <c r="CI124" s="55"/>
      <c r="CJ124" s="55"/>
      <c r="CK124" s="55"/>
      <c r="CL124" s="55"/>
      <c r="CM124" s="55"/>
      <c r="CN124" s="55"/>
      <c r="CO124" s="55"/>
    </row>
    <row r="125" spans="1:93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5"/>
      <c r="AW125" s="55"/>
      <c r="AX125" s="55"/>
      <c r="AY125" s="55"/>
      <c r="AZ125" s="55"/>
      <c r="BA125" s="55"/>
      <c r="BB125" s="55"/>
      <c r="BC125" s="55"/>
      <c r="BD125" s="55"/>
      <c r="BE125" s="55"/>
      <c r="BF125" s="55"/>
      <c r="BG125" s="55"/>
      <c r="BH125" s="55"/>
      <c r="BI125" s="55"/>
      <c r="BJ125" s="55"/>
      <c r="BK125" s="55"/>
      <c r="BL125" s="55"/>
      <c r="BM125" s="55"/>
      <c r="BN125" s="55"/>
      <c r="BO125" s="55"/>
      <c r="BP125" s="55"/>
      <c r="BQ125" s="55"/>
      <c r="BR125" s="55"/>
      <c r="BS125" s="55"/>
      <c r="BT125" s="55"/>
      <c r="BU125" s="55"/>
      <c r="BV125" s="55"/>
      <c r="BW125" s="55"/>
      <c r="BX125" s="55"/>
      <c r="BY125" s="55"/>
      <c r="BZ125" s="55"/>
      <c r="CA125" s="55"/>
      <c r="CB125" s="55"/>
      <c r="CC125" s="55"/>
      <c r="CD125" s="55"/>
      <c r="CE125" s="55"/>
      <c r="CF125" s="55"/>
      <c r="CG125" s="55"/>
      <c r="CH125" s="55"/>
      <c r="CI125" s="55"/>
      <c r="CJ125" s="55"/>
      <c r="CK125" s="55"/>
      <c r="CL125" s="55"/>
      <c r="CM125" s="55"/>
      <c r="CN125" s="55"/>
      <c r="CO125" s="55"/>
    </row>
    <row r="126" spans="1:93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5"/>
      <c r="AW126" s="55"/>
      <c r="AX126" s="55"/>
      <c r="AY126" s="55"/>
      <c r="AZ126" s="55"/>
      <c r="BA126" s="55"/>
      <c r="BB126" s="55"/>
      <c r="BC126" s="55"/>
      <c r="BD126" s="55"/>
      <c r="BE126" s="55"/>
      <c r="BF126" s="55"/>
      <c r="BG126" s="55"/>
      <c r="BH126" s="55"/>
      <c r="BI126" s="55"/>
      <c r="BJ126" s="55"/>
      <c r="BK126" s="55"/>
      <c r="BL126" s="55"/>
      <c r="BM126" s="55"/>
      <c r="BN126" s="55"/>
      <c r="BO126" s="55"/>
      <c r="BP126" s="55"/>
      <c r="BQ126" s="55"/>
      <c r="BR126" s="55"/>
      <c r="BS126" s="55"/>
      <c r="BT126" s="55"/>
      <c r="BU126" s="55"/>
      <c r="BV126" s="55"/>
      <c r="BW126" s="55"/>
      <c r="BX126" s="55"/>
      <c r="BY126" s="55"/>
      <c r="BZ126" s="55"/>
      <c r="CA126" s="55"/>
      <c r="CB126" s="55"/>
      <c r="CC126" s="55"/>
      <c r="CD126" s="55"/>
      <c r="CE126" s="55"/>
      <c r="CF126" s="55"/>
      <c r="CG126" s="55"/>
      <c r="CH126" s="55"/>
      <c r="CI126" s="55"/>
      <c r="CJ126" s="55"/>
      <c r="CK126" s="55"/>
      <c r="CL126" s="55"/>
      <c r="CM126" s="55"/>
      <c r="CN126" s="55"/>
      <c r="CO126" s="55"/>
    </row>
    <row r="127" spans="1:93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/>
      <c r="BK127" s="55"/>
      <c r="BL127" s="55"/>
      <c r="BM127" s="55"/>
      <c r="BN127" s="55"/>
      <c r="BO127" s="55"/>
      <c r="BP127" s="55"/>
      <c r="BQ127" s="55"/>
      <c r="BR127" s="55"/>
      <c r="BS127" s="55"/>
      <c r="BT127" s="55"/>
      <c r="BU127" s="55"/>
      <c r="BV127" s="55"/>
      <c r="BW127" s="55"/>
      <c r="BX127" s="55"/>
      <c r="BY127" s="55"/>
      <c r="BZ127" s="55"/>
      <c r="CA127" s="55"/>
      <c r="CB127" s="55"/>
      <c r="CC127" s="55"/>
      <c r="CD127" s="55"/>
      <c r="CE127" s="55"/>
      <c r="CF127" s="55"/>
      <c r="CG127" s="55"/>
      <c r="CH127" s="55"/>
      <c r="CI127" s="55"/>
      <c r="CJ127" s="55"/>
      <c r="CK127" s="55"/>
      <c r="CL127" s="55"/>
      <c r="CM127" s="55"/>
      <c r="CN127" s="55"/>
      <c r="CO127" s="55"/>
    </row>
    <row r="128" spans="1:93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5"/>
      <c r="AW128" s="55"/>
      <c r="AX128" s="55"/>
      <c r="AY128" s="55"/>
      <c r="AZ128" s="55"/>
      <c r="BA128" s="55"/>
      <c r="BB128" s="55"/>
      <c r="BC128" s="55"/>
      <c r="BD128" s="55"/>
      <c r="BE128" s="55"/>
      <c r="BF128" s="55"/>
      <c r="BG128" s="55"/>
      <c r="BH128" s="55"/>
      <c r="BI128" s="55"/>
      <c r="BJ128" s="55"/>
      <c r="BK128" s="55"/>
      <c r="BL128" s="55"/>
      <c r="BM128" s="55"/>
      <c r="BN128" s="55"/>
      <c r="BO128" s="55"/>
      <c r="BP128" s="55"/>
      <c r="BQ128" s="55"/>
      <c r="BR128" s="55"/>
      <c r="BS128" s="55"/>
      <c r="BT128" s="55"/>
      <c r="BU128" s="55"/>
      <c r="BV128" s="55"/>
      <c r="BW128" s="55"/>
      <c r="BX128" s="55"/>
      <c r="BY128" s="55"/>
      <c r="BZ128" s="55"/>
      <c r="CA128" s="55"/>
      <c r="CB128" s="55"/>
      <c r="CC128" s="55"/>
      <c r="CD128" s="55"/>
      <c r="CE128" s="55"/>
      <c r="CF128" s="55"/>
      <c r="CG128" s="55"/>
      <c r="CH128" s="55"/>
      <c r="CI128" s="55"/>
      <c r="CJ128" s="55"/>
      <c r="CK128" s="55"/>
      <c r="CL128" s="55"/>
      <c r="CM128" s="55"/>
      <c r="CN128" s="55"/>
      <c r="CO128" s="55"/>
    </row>
    <row r="129" spans="1:93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5"/>
      <c r="AW129" s="55"/>
      <c r="AX129" s="55"/>
      <c r="AY129" s="55"/>
      <c r="AZ129" s="55"/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/>
      <c r="BL129" s="55"/>
      <c r="BM129" s="55"/>
      <c r="BN129" s="55"/>
      <c r="BO129" s="55"/>
      <c r="BP129" s="55"/>
      <c r="BQ129" s="55"/>
      <c r="BR129" s="55"/>
      <c r="BS129" s="55"/>
      <c r="BT129" s="55"/>
      <c r="BU129" s="55"/>
      <c r="BV129" s="55"/>
      <c r="BW129" s="55"/>
      <c r="BX129" s="55"/>
      <c r="BY129" s="55"/>
      <c r="BZ129" s="55"/>
      <c r="CA129" s="55"/>
      <c r="CB129" s="55"/>
      <c r="CC129" s="55"/>
      <c r="CD129" s="55"/>
      <c r="CE129" s="55"/>
      <c r="CF129" s="55"/>
      <c r="CG129" s="55"/>
      <c r="CH129" s="55"/>
      <c r="CI129" s="55"/>
      <c r="CJ129" s="55"/>
      <c r="CK129" s="55"/>
      <c r="CL129" s="55"/>
      <c r="CM129" s="55"/>
      <c r="CN129" s="55"/>
      <c r="CO129" s="55"/>
    </row>
    <row r="130" spans="1:93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5"/>
      <c r="AW130" s="55"/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/>
      <c r="BN130" s="55"/>
      <c r="BO130" s="55"/>
      <c r="BP130" s="55"/>
      <c r="BQ130" s="55"/>
      <c r="BR130" s="55"/>
      <c r="BS130" s="55"/>
      <c r="BT130" s="55"/>
      <c r="BU130" s="55"/>
      <c r="BV130" s="55"/>
      <c r="BW130" s="55"/>
      <c r="BX130" s="55"/>
      <c r="BY130" s="55"/>
      <c r="BZ130" s="55"/>
      <c r="CA130" s="55"/>
      <c r="CB130" s="55"/>
      <c r="CC130" s="55"/>
      <c r="CD130" s="55"/>
      <c r="CE130" s="55"/>
      <c r="CF130" s="55"/>
      <c r="CG130" s="55"/>
      <c r="CH130" s="55"/>
      <c r="CI130" s="55"/>
      <c r="CJ130" s="55"/>
      <c r="CK130" s="55"/>
      <c r="CL130" s="55"/>
      <c r="CM130" s="55"/>
      <c r="CN130" s="55"/>
      <c r="CO130" s="55"/>
    </row>
    <row r="131" spans="1:93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</row>
    <row r="132" spans="1:93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5"/>
      <c r="AW132" s="55"/>
      <c r="AX132" s="55"/>
      <c r="AY132" s="55"/>
      <c r="AZ132" s="55"/>
      <c r="BA132" s="55"/>
      <c r="BB132" s="55"/>
      <c r="BC132" s="55"/>
      <c r="BD132" s="55"/>
      <c r="BE132" s="55"/>
      <c r="BF132" s="55"/>
      <c r="BG132" s="55"/>
      <c r="BH132" s="55"/>
      <c r="BI132" s="55"/>
      <c r="BJ132" s="55"/>
      <c r="BK132" s="55"/>
      <c r="BL132" s="55"/>
      <c r="BM132" s="55"/>
      <c r="BN132" s="55"/>
      <c r="BO132" s="55"/>
      <c r="BP132" s="55"/>
      <c r="BQ132" s="55"/>
      <c r="BR132" s="55"/>
      <c r="BS132" s="55"/>
      <c r="BT132" s="55"/>
      <c r="BU132" s="55"/>
      <c r="BV132" s="55"/>
      <c r="BW132" s="55"/>
      <c r="BX132" s="55"/>
      <c r="BY132" s="55"/>
      <c r="BZ132" s="55"/>
      <c r="CA132" s="55"/>
      <c r="CB132" s="55"/>
      <c r="CC132" s="55"/>
      <c r="CD132" s="55"/>
      <c r="CE132" s="55"/>
      <c r="CF132" s="55"/>
      <c r="CG132" s="55"/>
      <c r="CH132" s="55"/>
      <c r="CI132" s="55"/>
      <c r="CJ132" s="55"/>
      <c r="CK132" s="55"/>
      <c r="CL132" s="55"/>
      <c r="CM132" s="55"/>
      <c r="CN132" s="55"/>
      <c r="CO132" s="55"/>
    </row>
    <row r="133" spans="1:9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5"/>
      <c r="AW133" s="55"/>
      <c r="AX133" s="55"/>
      <c r="AY133" s="55"/>
      <c r="AZ133" s="55"/>
      <c r="BA133" s="55"/>
      <c r="BB133" s="55"/>
      <c r="BC133" s="55"/>
      <c r="BD133" s="55"/>
      <c r="BE133" s="55"/>
      <c r="BF133" s="55"/>
      <c r="BG133" s="55"/>
      <c r="BH133" s="55"/>
      <c r="BI133" s="55"/>
      <c r="BJ133" s="55"/>
      <c r="BK133" s="55"/>
      <c r="BL133" s="55"/>
      <c r="BM133" s="55"/>
      <c r="BN133" s="55"/>
      <c r="BO133" s="55"/>
      <c r="BP133" s="55"/>
      <c r="BQ133" s="55"/>
      <c r="BR133" s="55"/>
      <c r="BS133" s="55"/>
      <c r="BT133" s="55"/>
      <c r="BU133" s="55"/>
      <c r="BV133" s="55"/>
      <c r="BW133" s="55"/>
      <c r="BX133" s="55"/>
      <c r="BY133" s="55"/>
      <c r="BZ133" s="55"/>
      <c r="CA133" s="55"/>
      <c r="CB133" s="55"/>
      <c r="CC133" s="55"/>
      <c r="CD133" s="55"/>
      <c r="CE133" s="55"/>
      <c r="CF133" s="55"/>
      <c r="CG133" s="55"/>
      <c r="CH133" s="55"/>
      <c r="CI133" s="55"/>
      <c r="CJ133" s="55"/>
      <c r="CK133" s="55"/>
      <c r="CL133" s="55"/>
      <c r="CM133" s="55"/>
      <c r="CN133" s="55"/>
      <c r="CO133" s="55"/>
    </row>
    <row r="134" spans="1:93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5"/>
      <c r="AW134" s="55"/>
      <c r="AX134" s="55"/>
      <c r="AY134" s="55"/>
      <c r="AZ134" s="55"/>
      <c r="BA134" s="55"/>
      <c r="BB134" s="55"/>
      <c r="BC134" s="55"/>
      <c r="BD134" s="55"/>
      <c r="BE134" s="55"/>
      <c r="BF134" s="55"/>
      <c r="BG134" s="55"/>
      <c r="BH134" s="55"/>
      <c r="BI134" s="55"/>
      <c r="BJ134" s="55"/>
      <c r="BK134" s="55"/>
      <c r="BL134" s="55"/>
      <c r="BM134" s="55"/>
      <c r="BN134" s="55"/>
      <c r="BO134" s="55"/>
      <c r="BP134" s="55"/>
      <c r="BQ134" s="55"/>
      <c r="BR134" s="55"/>
      <c r="BS134" s="55"/>
      <c r="BT134" s="55"/>
      <c r="BU134" s="55"/>
      <c r="BV134" s="55"/>
      <c r="BW134" s="55"/>
      <c r="BX134" s="55"/>
      <c r="BY134" s="55"/>
      <c r="BZ134" s="55"/>
      <c r="CA134" s="55"/>
      <c r="CB134" s="55"/>
      <c r="CC134" s="55"/>
      <c r="CD134" s="55"/>
      <c r="CE134" s="55"/>
      <c r="CF134" s="55"/>
      <c r="CG134" s="55"/>
      <c r="CH134" s="55"/>
      <c r="CI134" s="55"/>
      <c r="CJ134" s="55"/>
      <c r="CK134" s="55"/>
      <c r="CL134" s="55"/>
      <c r="CM134" s="55"/>
      <c r="CN134" s="55"/>
      <c r="CO134" s="55"/>
    </row>
    <row r="135" spans="1:93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/>
      <c r="BL135" s="55"/>
      <c r="BM135" s="55"/>
      <c r="BN135" s="55"/>
      <c r="BO135" s="55"/>
      <c r="BP135" s="55"/>
      <c r="BQ135" s="55"/>
      <c r="BR135" s="55"/>
      <c r="BS135" s="55"/>
      <c r="BT135" s="55"/>
      <c r="BU135" s="55"/>
      <c r="BV135" s="55"/>
      <c r="BW135" s="55"/>
      <c r="BX135" s="55"/>
      <c r="BY135" s="55"/>
      <c r="BZ135" s="55"/>
      <c r="CA135" s="55"/>
      <c r="CB135" s="55"/>
      <c r="CC135" s="55"/>
      <c r="CD135" s="55"/>
      <c r="CE135" s="55"/>
      <c r="CF135" s="55"/>
      <c r="CG135" s="55"/>
      <c r="CH135" s="55"/>
      <c r="CI135" s="55"/>
      <c r="CJ135" s="55"/>
      <c r="CK135" s="55"/>
      <c r="CL135" s="55"/>
      <c r="CM135" s="55"/>
      <c r="CN135" s="55"/>
      <c r="CO135" s="55"/>
    </row>
    <row r="136" spans="1:93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  <c r="BD136" s="55"/>
      <c r="BE136" s="55"/>
      <c r="BF136" s="55"/>
      <c r="BG136" s="55"/>
      <c r="BH136" s="55"/>
      <c r="BI136" s="55"/>
      <c r="BJ136" s="55"/>
      <c r="BK136" s="55"/>
      <c r="BL136" s="55"/>
      <c r="BM136" s="55"/>
      <c r="BN136" s="55"/>
      <c r="BO136" s="55"/>
      <c r="BP136" s="55"/>
      <c r="BQ136" s="55"/>
      <c r="BR136" s="55"/>
      <c r="BS136" s="55"/>
      <c r="BT136" s="55"/>
      <c r="BU136" s="55"/>
      <c r="BV136" s="55"/>
      <c r="BW136" s="55"/>
      <c r="BX136" s="55"/>
      <c r="BY136" s="55"/>
      <c r="BZ136" s="55"/>
      <c r="CA136" s="55"/>
      <c r="CB136" s="55"/>
      <c r="CC136" s="55"/>
      <c r="CD136" s="55"/>
      <c r="CE136" s="55"/>
      <c r="CF136" s="55"/>
      <c r="CG136" s="55"/>
      <c r="CH136" s="55"/>
      <c r="CI136" s="55"/>
      <c r="CJ136" s="55"/>
      <c r="CK136" s="55"/>
      <c r="CL136" s="55"/>
      <c r="CM136" s="55"/>
      <c r="CN136" s="55"/>
      <c r="CO136" s="55"/>
    </row>
    <row r="137" spans="1:93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  <c r="BL137" s="55"/>
      <c r="BM137" s="55"/>
      <c r="BN137" s="55"/>
      <c r="BO137" s="55"/>
      <c r="BP137" s="55"/>
      <c r="BQ137" s="55"/>
      <c r="BR137" s="55"/>
      <c r="BS137" s="55"/>
      <c r="BT137" s="55"/>
      <c r="BU137" s="55"/>
      <c r="BV137" s="55"/>
      <c r="BW137" s="55"/>
      <c r="BX137" s="55"/>
      <c r="BY137" s="55"/>
      <c r="BZ137" s="55"/>
      <c r="CA137" s="55"/>
      <c r="CB137" s="55"/>
      <c r="CC137" s="55"/>
      <c r="CD137" s="55"/>
      <c r="CE137" s="55"/>
      <c r="CF137" s="55"/>
      <c r="CG137" s="55"/>
      <c r="CH137" s="55"/>
      <c r="CI137" s="55"/>
      <c r="CJ137" s="55"/>
      <c r="CK137" s="55"/>
      <c r="CL137" s="55"/>
      <c r="CM137" s="55"/>
      <c r="CN137" s="55"/>
      <c r="CO137" s="55"/>
    </row>
    <row r="138" spans="1:93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/>
      <c r="BK138" s="55"/>
      <c r="BL138" s="55"/>
      <c r="BM138" s="55"/>
      <c r="BN138" s="55"/>
      <c r="BO138" s="55"/>
      <c r="BP138" s="55"/>
      <c r="BQ138" s="55"/>
      <c r="BR138" s="55"/>
      <c r="BS138" s="55"/>
      <c r="BT138" s="55"/>
      <c r="BU138" s="55"/>
      <c r="BV138" s="55"/>
      <c r="BW138" s="55"/>
      <c r="BX138" s="55"/>
      <c r="BY138" s="55"/>
      <c r="BZ138" s="55"/>
      <c r="CA138" s="55"/>
      <c r="CB138" s="55"/>
      <c r="CC138" s="55"/>
      <c r="CD138" s="55"/>
      <c r="CE138" s="55"/>
      <c r="CF138" s="55"/>
      <c r="CG138" s="55"/>
      <c r="CH138" s="55"/>
      <c r="CI138" s="55"/>
      <c r="CJ138" s="55"/>
      <c r="CK138" s="55"/>
      <c r="CL138" s="55"/>
      <c r="CM138" s="55"/>
      <c r="CN138" s="55"/>
      <c r="CO138" s="55"/>
    </row>
    <row r="139" spans="1:93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  <c r="BD139" s="55"/>
      <c r="BE139" s="55"/>
      <c r="BF139" s="55"/>
      <c r="BG139" s="55"/>
      <c r="BH139" s="55"/>
      <c r="BI139" s="55"/>
      <c r="BJ139" s="55"/>
      <c r="BK139" s="55"/>
      <c r="BL139" s="55"/>
      <c r="BM139" s="55"/>
      <c r="BN139" s="55"/>
      <c r="BO139" s="55"/>
      <c r="BP139" s="55"/>
      <c r="BQ139" s="55"/>
      <c r="BR139" s="55"/>
      <c r="BS139" s="55"/>
      <c r="BT139" s="55"/>
      <c r="BU139" s="55"/>
      <c r="BV139" s="55"/>
      <c r="BW139" s="55"/>
      <c r="BX139" s="55"/>
      <c r="BY139" s="55"/>
      <c r="BZ139" s="55"/>
      <c r="CA139" s="55"/>
      <c r="CB139" s="55"/>
      <c r="CC139" s="55"/>
      <c r="CD139" s="55"/>
      <c r="CE139" s="55"/>
      <c r="CF139" s="55"/>
      <c r="CG139" s="55"/>
      <c r="CH139" s="55"/>
      <c r="CI139" s="55"/>
      <c r="CJ139" s="55"/>
      <c r="CK139" s="55"/>
      <c r="CL139" s="55"/>
      <c r="CM139" s="55"/>
      <c r="CN139" s="55"/>
      <c r="CO139" s="55"/>
    </row>
    <row r="140" spans="1:93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  <c r="BD140" s="55"/>
      <c r="BE140" s="55"/>
      <c r="BF140" s="55"/>
      <c r="BG140" s="55"/>
      <c r="BH140" s="55"/>
      <c r="BI140" s="55"/>
      <c r="BJ140" s="55"/>
      <c r="BK140" s="55"/>
      <c r="BL140" s="55"/>
      <c r="BM140" s="55"/>
      <c r="BN140" s="55"/>
      <c r="BO140" s="55"/>
      <c r="BP140" s="55"/>
      <c r="BQ140" s="55"/>
      <c r="BR140" s="55"/>
      <c r="BS140" s="55"/>
      <c r="BT140" s="55"/>
      <c r="BU140" s="55"/>
      <c r="BV140" s="55"/>
      <c r="BW140" s="55"/>
      <c r="BX140" s="55"/>
      <c r="BY140" s="55"/>
      <c r="BZ140" s="55"/>
      <c r="CA140" s="55"/>
      <c r="CB140" s="55"/>
      <c r="CC140" s="55"/>
      <c r="CD140" s="55"/>
      <c r="CE140" s="55"/>
      <c r="CF140" s="55"/>
      <c r="CG140" s="55"/>
      <c r="CH140" s="55"/>
      <c r="CI140" s="55"/>
      <c r="CJ140" s="55"/>
      <c r="CK140" s="55"/>
      <c r="CL140" s="55"/>
      <c r="CM140" s="55"/>
      <c r="CN140" s="55"/>
      <c r="CO140" s="55"/>
    </row>
    <row r="141" spans="1:93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  <c r="BO141" s="55"/>
      <c r="BP141" s="55"/>
      <c r="BQ141" s="55"/>
      <c r="BR141" s="55"/>
      <c r="BS141" s="55"/>
      <c r="BT141" s="55"/>
      <c r="BU141" s="55"/>
      <c r="BV141" s="55"/>
      <c r="BW141" s="55"/>
      <c r="BX141" s="55"/>
      <c r="BY141" s="55"/>
      <c r="BZ141" s="55"/>
      <c r="CA141" s="55"/>
      <c r="CB141" s="55"/>
      <c r="CC141" s="55"/>
      <c r="CD141" s="55"/>
      <c r="CE141" s="55"/>
      <c r="CF141" s="55"/>
      <c r="CG141" s="55"/>
      <c r="CH141" s="55"/>
      <c r="CI141" s="55"/>
      <c r="CJ141" s="55"/>
      <c r="CK141" s="55"/>
      <c r="CL141" s="55"/>
      <c r="CM141" s="55"/>
      <c r="CN141" s="55"/>
      <c r="CO141" s="55"/>
    </row>
    <row r="142" spans="1:93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/>
      <c r="BM142" s="55"/>
      <c r="BN142" s="55"/>
      <c r="BO142" s="55"/>
      <c r="BP142" s="55"/>
      <c r="BQ142" s="55"/>
      <c r="BR142" s="55"/>
      <c r="BS142" s="55"/>
      <c r="BT142" s="55"/>
      <c r="BU142" s="55"/>
      <c r="BV142" s="55"/>
      <c r="BW142" s="55"/>
      <c r="BX142" s="55"/>
      <c r="BY142" s="55"/>
      <c r="BZ142" s="55"/>
      <c r="CA142" s="55"/>
      <c r="CB142" s="55"/>
      <c r="CC142" s="55"/>
      <c r="CD142" s="55"/>
      <c r="CE142" s="55"/>
      <c r="CF142" s="55"/>
      <c r="CG142" s="55"/>
      <c r="CH142" s="55"/>
      <c r="CI142" s="55"/>
      <c r="CJ142" s="55"/>
      <c r="CK142" s="55"/>
      <c r="CL142" s="55"/>
      <c r="CM142" s="55"/>
      <c r="CN142" s="55"/>
      <c r="CO142" s="55"/>
    </row>
    <row r="143" spans="1:9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</row>
    <row r="144" spans="1:93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/>
      <c r="BY144" s="55"/>
      <c r="BZ144" s="55"/>
      <c r="CA144" s="55"/>
      <c r="CB144" s="55"/>
      <c r="CC144" s="55"/>
      <c r="CD144" s="55"/>
      <c r="CE144" s="55"/>
      <c r="CF144" s="55"/>
      <c r="CG144" s="55"/>
      <c r="CH144" s="55"/>
      <c r="CI144" s="55"/>
      <c r="CJ144" s="55"/>
      <c r="CK144" s="55"/>
      <c r="CL144" s="55"/>
      <c r="CM144" s="55"/>
      <c r="CN144" s="55"/>
      <c r="CO144" s="55"/>
    </row>
    <row r="145" spans="1:93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  <c r="BD145" s="55"/>
      <c r="BE145" s="55"/>
      <c r="BF145" s="55"/>
      <c r="BG145" s="55"/>
      <c r="BH145" s="55"/>
      <c r="BI145" s="55"/>
      <c r="BJ145" s="55"/>
      <c r="BK145" s="55"/>
      <c r="BL145" s="55"/>
      <c r="BM145" s="55"/>
      <c r="BN145" s="55"/>
      <c r="BO145" s="55"/>
      <c r="BP145" s="55"/>
      <c r="BQ145" s="55"/>
      <c r="BR145" s="55"/>
      <c r="BS145" s="55"/>
      <c r="BT145" s="55"/>
      <c r="BU145" s="55"/>
      <c r="BV145" s="55"/>
      <c r="BW145" s="55"/>
      <c r="BX145" s="55"/>
      <c r="BY145" s="55"/>
      <c r="BZ145" s="55"/>
      <c r="CA145" s="55"/>
      <c r="CB145" s="55"/>
      <c r="CC145" s="55"/>
      <c r="CD145" s="55"/>
      <c r="CE145" s="55"/>
      <c r="CF145" s="55"/>
      <c r="CG145" s="55"/>
      <c r="CH145" s="55"/>
      <c r="CI145" s="55"/>
      <c r="CJ145" s="55"/>
      <c r="CK145" s="55"/>
      <c r="CL145" s="55"/>
      <c r="CM145" s="55"/>
      <c r="CN145" s="55"/>
      <c r="CO145" s="55"/>
    </row>
    <row r="146" spans="1:93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  <c r="BD146" s="55"/>
      <c r="BE146" s="55"/>
      <c r="BF146" s="55"/>
      <c r="BG146" s="55"/>
      <c r="BH146" s="55"/>
      <c r="BI146" s="55"/>
      <c r="BJ146" s="55"/>
      <c r="BK146" s="55"/>
      <c r="BL146" s="55"/>
      <c r="BM146" s="55"/>
      <c r="BN146" s="55"/>
      <c r="BO146" s="55"/>
      <c r="BP146" s="55"/>
      <c r="BQ146" s="55"/>
      <c r="BR146" s="55"/>
      <c r="BS146" s="55"/>
      <c r="BT146" s="55"/>
      <c r="BU146" s="55"/>
      <c r="BV146" s="55"/>
      <c r="BW146" s="55"/>
      <c r="BX146" s="55"/>
      <c r="BY146" s="55"/>
      <c r="BZ146" s="55"/>
      <c r="CA146" s="55"/>
      <c r="CB146" s="55"/>
      <c r="CC146" s="55"/>
      <c r="CD146" s="55"/>
      <c r="CE146" s="55"/>
      <c r="CF146" s="55"/>
      <c r="CG146" s="55"/>
      <c r="CH146" s="55"/>
      <c r="CI146" s="55"/>
      <c r="CJ146" s="55"/>
      <c r="CK146" s="55"/>
      <c r="CL146" s="55"/>
      <c r="CM146" s="55"/>
      <c r="CN146" s="55"/>
      <c r="CO146" s="55"/>
    </row>
    <row r="147" spans="1:93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  <c r="BN147" s="55"/>
      <c r="BO147" s="55"/>
      <c r="BP147" s="55"/>
      <c r="BQ147" s="55"/>
      <c r="BR147" s="55"/>
      <c r="BS147" s="55"/>
      <c r="BT147" s="55"/>
      <c r="BU147" s="55"/>
      <c r="BV147" s="55"/>
      <c r="BW147" s="55"/>
      <c r="BX147" s="55"/>
      <c r="BY147" s="55"/>
      <c r="BZ147" s="55"/>
      <c r="CA147" s="55"/>
      <c r="CB147" s="55"/>
      <c r="CC147" s="55"/>
      <c r="CD147" s="55"/>
      <c r="CE147" s="55"/>
      <c r="CF147" s="55"/>
      <c r="CG147" s="55"/>
      <c r="CH147" s="55"/>
      <c r="CI147" s="55"/>
      <c r="CJ147" s="55"/>
      <c r="CK147" s="55"/>
      <c r="CL147" s="55"/>
      <c r="CM147" s="55"/>
      <c r="CN147" s="55"/>
      <c r="CO147" s="55"/>
    </row>
    <row r="148" spans="1:93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  <c r="BD148" s="55"/>
      <c r="BE148" s="55"/>
      <c r="BF148" s="55"/>
      <c r="BG148" s="55"/>
      <c r="BH148" s="55"/>
      <c r="BI148" s="55"/>
      <c r="BJ148" s="55"/>
      <c r="BK148" s="55"/>
      <c r="BL148" s="55"/>
      <c r="BM148" s="55"/>
      <c r="BN148" s="55"/>
      <c r="BO148" s="55"/>
      <c r="BP148" s="55"/>
      <c r="BQ148" s="55"/>
      <c r="BR148" s="55"/>
      <c r="BS148" s="55"/>
      <c r="BT148" s="55"/>
      <c r="BU148" s="55"/>
      <c r="BV148" s="55"/>
      <c r="BW148" s="55"/>
      <c r="BX148" s="55"/>
      <c r="BY148" s="55"/>
      <c r="BZ148" s="55"/>
      <c r="CA148" s="55"/>
      <c r="CB148" s="55"/>
      <c r="CC148" s="55"/>
      <c r="CD148" s="55"/>
      <c r="CE148" s="55"/>
      <c r="CF148" s="55"/>
      <c r="CG148" s="55"/>
      <c r="CH148" s="55"/>
      <c r="CI148" s="55"/>
      <c r="CJ148" s="55"/>
      <c r="CK148" s="55"/>
      <c r="CL148" s="55"/>
      <c r="CM148" s="55"/>
      <c r="CN148" s="55"/>
      <c r="CO148" s="55"/>
    </row>
    <row r="149" spans="1:93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</row>
    <row r="150" spans="1:93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  <c r="BD150" s="55"/>
      <c r="BE150" s="55"/>
      <c r="BF150" s="55"/>
      <c r="BG150" s="55"/>
      <c r="BH150" s="55"/>
      <c r="BI150" s="55"/>
      <c r="BJ150" s="55"/>
      <c r="BK150" s="55"/>
      <c r="BL150" s="55"/>
      <c r="BM150" s="55"/>
      <c r="BN150" s="55"/>
      <c r="BO150" s="55"/>
      <c r="BP150" s="55"/>
      <c r="BQ150" s="55"/>
      <c r="BR150" s="55"/>
      <c r="BS150" s="55"/>
      <c r="BT150" s="55"/>
      <c r="BU150" s="55"/>
      <c r="BV150" s="55"/>
      <c r="BW150" s="55"/>
      <c r="BX150" s="55"/>
      <c r="BY150" s="55"/>
      <c r="BZ150" s="55"/>
      <c r="CA150" s="55"/>
      <c r="CB150" s="55"/>
      <c r="CC150" s="55"/>
      <c r="CD150" s="55"/>
      <c r="CE150" s="55"/>
      <c r="CF150" s="55"/>
      <c r="CG150" s="55"/>
      <c r="CH150" s="55"/>
      <c r="CI150" s="55"/>
      <c r="CJ150" s="55"/>
      <c r="CK150" s="55"/>
      <c r="CL150" s="55"/>
      <c r="CM150" s="55"/>
      <c r="CN150" s="55"/>
      <c r="CO150" s="55"/>
    </row>
    <row r="151" spans="1:93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/>
      <c r="BM151" s="55"/>
      <c r="BN151" s="55"/>
      <c r="BO151" s="55"/>
      <c r="BP151" s="55"/>
      <c r="BQ151" s="55"/>
      <c r="BR151" s="55"/>
      <c r="BS151" s="55"/>
      <c r="BT151" s="55"/>
      <c r="BU151" s="55"/>
      <c r="BV151" s="55"/>
      <c r="BW151" s="55"/>
      <c r="BX151" s="55"/>
      <c r="BY151" s="55"/>
      <c r="BZ151" s="55"/>
      <c r="CA151" s="55"/>
      <c r="CB151" s="55"/>
      <c r="CC151" s="55"/>
      <c r="CD151" s="55"/>
      <c r="CE151" s="55"/>
      <c r="CF151" s="55"/>
      <c r="CG151" s="55"/>
      <c r="CH151" s="55"/>
      <c r="CI151" s="55"/>
      <c r="CJ151" s="55"/>
      <c r="CK151" s="55"/>
      <c r="CL151" s="55"/>
      <c r="CM151" s="55"/>
      <c r="CN151" s="55"/>
      <c r="CO151" s="55"/>
    </row>
    <row r="152" spans="1:93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  <c r="BD152" s="55"/>
      <c r="BE152" s="55"/>
      <c r="BF152" s="55"/>
      <c r="BG152" s="55"/>
      <c r="BH152" s="55"/>
      <c r="BI152" s="55"/>
      <c r="BJ152" s="55"/>
      <c r="BK152" s="55"/>
      <c r="BL152" s="55"/>
      <c r="BM152" s="55"/>
      <c r="BN152" s="55"/>
      <c r="BO152" s="55"/>
      <c r="BP152" s="55"/>
      <c r="BQ152" s="55"/>
      <c r="BR152" s="55"/>
      <c r="BS152" s="55"/>
      <c r="BT152" s="55"/>
      <c r="BU152" s="55"/>
      <c r="BV152" s="55"/>
      <c r="BW152" s="55"/>
      <c r="BX152" s="55"/>
      <c r="BY152" s="55"/>
      <c r="BZ152" s="55"/>
      <c r="CA152" s="55"/>
      <c r="CB152" s="55"/>
      <c r="CC152" s="55"/>
      <c r="CD152" s="55"/>
      <c r="CE152" s="55"/>
      <c r="CF152" s="55"/>
      <c r="CG152" s="55"/>
      <c r="CH152" s="55"/>
      <c r="CI152" s="55"/>
      <c r="CJ152" s="55"/>
      <c r="CK152" s="55"/>
      <c r="CL152" s="55"/>
      <c r="CM152" s="55"/>
      <c r="CN152" s="55"/>
      <c r="CO152" s="55"/>
    </row>
    <row r="153" spans="1:9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  <c r="BD153" s="55"/>
      <c r="BE153" s="55"/>
      <c r="BF153" s="55"/>
      <c r="BG153" s="55"/>
      <c r="BH153" s="55"/>
      <c r="BI153" s="55"/>
      <c r="BJ153" s="55"/>
      <c r="BK153" s="55"/>
      <c r="BL153" s="55"/>
      <c r="BM153" s="55"/>
      <c r="BN153" s="55"/>
      <c r="BO153" s="55"/>
      <c r="BP153" s="55"/>
      <c r="BQ153" s="55"/>
      <c r="BR153" s="55"/>
      <c r="BS153" s="55"/>
      <c r="BT153" s="55"/>
      <c r="BU153" s="55"/>
      <c r="BV153" s="55"/>
      <c r="BW153" s="55"/>
      <c r="BX153" s="55"/>
      <c r="BY153" s="55"/>
      <c r="BZ153" s="55"/>
      <c r="CA153" s="55"/>
      <c r="CB153" s="55"/>
      <c r="CC153" s="55"/>
      <c r="CD153" s="55"/>
      <c r="CE153" s="55"/>
      <c r="CF153" s="55"/>
      <c r="CG153" s="55"/>
      <c r="CH153" s="55"/>
      <c r="CI153" s="55"/>
      <c r="CJ153" s="55"/>
      <c r="CK153" s="55"/>
      <c r="CL153" s="55"/>
      <c r="CM153" s="55"/>
      <c r="CN153" s="55"/>
      <c r="CO153" s="55"/>
    </row>
    <row r="154" spans="1:93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  <c r="BD154" s="55"/>
      <c r="BE154" s="55"/>
      <c r="BF154" s="55"/>
      <c r="BG154" s="55"/>
      <c r="BH154" s="55"/>
      <c r="BI154" s="55"/>
      <c r="BJ154" s="55"/>
      <c r="BK154" s="55"/>
      <c r="BL154" s="55"/>
      <c r="BM154" s="55"/>
      <c r="BN154" s="55"/>
      <c r="BO154" s="55"/>
      <c r="BP154" s="55"/>
      <c r="BQ154" s="55"/>
      <c r="BR154" s="55"/>
      <c r="BS154" s="55"/>
      <c r="BT154" s="55"/>
      <c r="BU154" s="55"/>
      <c r="BV154" s="55"/>
      <c r="BW154" s="55"/>
      <c r="BX154" s="55"/>
      <c r="BY154" s="55"/>
      <c r="BZ154" s="55"/>
      <c r="CA154" s="55"/>
      <c r="CB154" s="55"/>
      <c r="CC154" s="55"/>
      <c r="CD154" s="55"/>
      <c r="CE154" s="55"/>
      <c r="CF154" s="55"/>
      <c r="CG154" s="55"/>
      <c r="CH154" s="55"/>
      <c r="CI154" s="55"/>
      <c r="CJ154" s="55"/>
      <c r="CK154" s="55"/>
      <c r="CL154" s="55"/>
      <c r="CM154" s="55"/>
      <c r="CN154" s="55"/>
      <c r="CO154" s="55"/>
    </row>
    <row r="155" spans="1:93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  <c r="BD155" s="55"/>
      <c r="BE155" s="55"/>
      <c r="BF155" s="55"/>
      <c r="BG155" s="55"/>
      <c r="BH155" s="55"/>
      <c r="BI155" s="55"/>
      <c r="BJ155" s="55"/>
      <c r="BK155" s="55"/>
      <c r="BL155" s="55"/>
      <c r="BM155" s="55"/>
      <c r="BN155" s="55"/>
      <c r="BO155" s="55"/>
      <c r="BP155" s="55"/>
      <c r="BQ155" s="55"/>
      <c r="BR155" s="55"/>
      <c r="BS155" s="55"/>
      <c r="BT155" s="55"/>
      <c r="BU155" s="55"/>
      <c r="BV155" s="55"/>
      <c r="BW155" s="55"/>
      <c r="BX155" s="55"/>
      <c r="BY155" s="55"/>
      <c r="BZ155" s="55"/>
      <c r="CA155" s="55"/>
      <c r="CB155" s="55"/>
      <c r="CC155" s="55"/>
      <c r="CD155" s="55"/>
      <c r="CE155" s="55"/>
      <c r="CF155" s="55"/>
      <c r="CG155" s="55"/>
      <c r="CH155" s="55"/>
      <c r="CI155" s="55"/>
      <c r="CJ155" s="55"/>
      <c r="CK155" s="55"/>
      <c r="CL155" s="55"/>
      <c r="CM155" s="55"/>
      <c r="CN155" s="55"/>
      <c r="CO155" s="55"/>
    </row>
    <row r="156" spans="1:93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  <c r="BD156" s="55"/>
      <c r="BE156" s="55"/>
      <c r="BF156" s="55"/>
      <c r="BG156" s="55"/>
      <c r="BH156" s="55"/>
      <c r="BI156" s="55"/>
      <c r="BJ156" s="55"/>
      <c r="BK156" s="55"/>
      <c r="BL156" s="55"/>
      <c r="BM156" s="55"/>
      <c r="BN156" s="55"/>
      <c r="BO156" s="55"/>
      <c r="BP156" s="55"/>
      <c r="BQ156" s="55"/>
      <c r="BR156" s="55"/>
      <c r="BS156" s="55"/>
      <c r="BT156" s="55"/>
      <c r="BU156" s="55"/>
      <c r="BV156" s="55"/>
      <c r="BW156" s="55"/>
      <c r="BX156" s="55"/>
      <c r="BY156" s="55"/>
      <c r="BZ156" s="55"/>
      <c r="CA156" s="55"/>
      <c r="CB156" s="55"/>
      <c r="CC156" s="55"/>
      <c r="CD156" s="55"/>
      <c r="CE156" s="55"/>
      <c r="CF156" s="55"/>
      <c r="CG156" s="55"/>
      <c r="CH156" s="55"/>
      <c r="CI156" s="55"/>
      <c r="CJ156" s="55"/>
      <c r="CK156" s="55"/>
      <c r="CL156" s="55"/>
      <c r="CM156" s="55"/>
      <c r="CN156" s="55"/>
      <c r="CO156" s="55"/>
    </row>
    <row r="157" spans="1:93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  <c r="BD157" s="55"/>
      <c r="BE157" s="55"/>
      <c r="BF157" s="55"/>
      <c r="BG157" s="55"/>
      <c r="BH157" s="55"/>
      <c r="BI157" s="55"/>
      <c r="BJ157" s="55"/>
      <c r="BK157" s="55"/>
      <c r="BL157" s="55"/>
      <c r="BM157" s="55"/>
      <c r="BN157" s="55"/>
      <c r="BO157" s="55"/>
      <c r="BP157" s="55"/>
      <c r="BQ157" s="55"/>
      <c r="BR157" s="55"/>
      <c r="BS157" s="55"/>
      <c r="BT157" s="55"/>
      <c r="BU157" s="55"/>
      <c r="BV157" s="55"/>
      <c r="BW157" s="55"/>
      <c r="BX157" s="55"/>
      <c r="BY157" s="55"/>
      <c r="BZ157" s="55"/>
      <c r="CA157" s="55"/>
      <c r="CB157" s="55"/>
      <c r="CC157" s="55"/>
      <c r="CD157" s="55"/>
      <c r="CE157" s="55"/>
      <c r="CF157" s="55"/>
      <c r="CG157" s="55"/>
      <c r="CH157" s="55"/>
      <c r="CI157" s="55"/>
      <c r="CJ157" s="55"/>
      <c r="CK157" s="55"/>
      <c r="CL157" s="55"/>
      <c r="CM157" s="55"/>
      <c r="CN157" s="55"/>
      <c r="CO157" s="55"/>
    </row>
    <row r="158" spans="1:93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  <c r="BD158" s="55"/>
      <c r="BE158" s="55"/>
      <c r="BF158" s="55"/>
      <c r="BG158" s="55"/>
      <c r="BH158" s="55"/>
      <c r="BI158" s="55"/>
      <c r="BJ158" s="55"/>
      <c r="BK158" s="55"/>
      <c r="BL158" s="55"/>
      <c r="BM158" s="55"/>
      <c r="BN158" s="55"/>
      <c r="BO158" s="55"/>
      <c r="BP158" s="55"/>
      <c r="BQ158" s="55"/>
      <c r="BR158" s="55"/>
      <c r="BS158" s="55"/>
      <c r="BT158" s="55"/>
      <c r="BU158" s="55"/>
      <c r="BV158" s="55"/>
      <c r="BW158" s="55"/>
      <c r="BX158" s="55"/>
      <c r="BY158" s="55"/>
      <c r="BZ158" s="55"/>
      <c r="CA158" s="55"/>
      <c r="CB158" s="55"/>
      <c r="CC158" s="55"/>
      <c r="CD158" s="55"/>
      <c r="CE158" s="55"/>
      <c r="CF158" s="55"/>
      <c r="CG158" s="55"/>
      <c r="CH158" s="55"/>
      <c r="CI158" s="55"/>
      <c r="CJ158" s="55"/>
      <c r="CK158" s="55"/>
      <c r="CL158" s="55"/>
      <c r="CM158" s="55"/>
      <c r="CN158" s="55"/>
      <c r="CO158" s="55"/>
    </row>
    <row r="159" spans="1:93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  <c r="BD159" s="55"/>
      <c r="BE159" s="55"/>
      <c r="BF159" s="55"/>
      <c r="BG159" s="55"/>
      <c r="BH159" s="55"/>
      <c r="BI159" s="55"/>
      <c r="BJ159" s="55"/>
      <c r="BK159" s="55"/>
      <c r="BL159" s="55"/>
      <c r="BM159" s="55"/>
      <c r="BN159" s="55"/>
      <c r="BO159" s="55"/>
      <c r="BP159" s="55"/>
      <c r="BQ159" s="55"/>
      <c r="BR159" s="55"/>
      <c r="BS159" s="55"/>
      <c r="BT159" s="55"/>
      <c r="BU159" s="55"/>
      <c r="BV159" s="55"/>
      <c r="BW159" s="55"/>
      <c r="BX159" s="55"/>
      <c r="BY159" s="55"/>
      <c r="BZ159" s="55"/>
      <c r="CA159" s="55"/>
      <c r="CB159" s="55"/>
      <c r="CC159" s="55"/>
      <c r="CD159" s="55"/>
      <c r="CE159" s="55"/>
      <c r="CF159" s="55"/>
      <c r="CG159" s="55"/>
      <c r="CH159" s="55"/>
      <c r="CI159" s="55"/>
      <c r="CJ159" s="55"/>
      <c r="CK159" s="55"/>
      <c r="CL159" s="55"/>
      <c r="CM159" s="55"/>
      <c r="CN159" s="55"/>
      <c r="CO159" s="55"/>
    </row>
    <row r="160" spans="1:93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/>
      <c r="BL160" s="55"/>
      <c r="BM160" s="55"/>
      <c r="BN160" s="55"/>
      <c r="BO160" s="55"/>
      <c r="BP160" s="55"/>
      <c r="BQ160" s="55"/>
      <c r="BR160" s="55"/>
      <c r="BS160" s="55"/>
      <c r="BT160" s="55"/>
      <c r="BU160" s="55"/>
      <c r="BV160" s="55"/>
      <c r="BW160" s="55"/>
      <c r="BX160" s="55"/>
      <c r="BY160" s="55"/>
      <c r="BZ160" s="55"/>
      <c r="CA160" s="55"/>
      <c r="CB160" s="55"/>
      <c r="CC160" s="55"/>
      <c r="CD160" s="55"/>
      <c r="CE160" s="55"/>
      <c r="CF160" s="55"/>
      <c r="CG160" s="55"/>
      <c r="CH160" s="55"/>
      <c r="CI160" s="55"/>
      <c r="CJ160" s="55"/>
      <c r="CK160" s="55"/>
      <c r="CL160" s="55"/>
      <c r="CM160" s="55"/>
      <c r="CN160" s="55"/>
      <c r="CO160" s="55"/>
    </row>
    <row r="161" spans="1:93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</row>
    <row r="162" spans="1:93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/>
      <c r="BH162" s="55"/>
      <c r="BI162" s="55"/>
      <c r="BJ162" s="55"/>
      <c r="BK162" s="55"/>
      <c r="BL162" s="55"/>
      <c r="BM162" s="55"/>
      <c r="BN162" s="55"/>
      <c r="BO162" s="55"/>
      <c r="BP162" s="55"/>
      <c r="BQ162" s="55"/>
      <c r="BR162" s="55"/>
      <c r="BS162" s="55"/>
      <c r="BT162" s="55"/>
      <c r="BU162" s="55"/>
      <c r="BV162" s="55"/>
      <c r="BW162" s="55"/>
      <c r="BX162" s="55"/>
      <c r="BY162" s="55"/>
      <c r="BZ162" s="55"/>
      <c r="CA162" s="55"/>
      <c r="CB162" s="55"/>
      <c r="CC162" s="55"/>
      <c r="CD162" s="55"/>
      <c r="CE162" s="55"/>
      <c r="CF162" s="55"/>
      <c r="CG162" s="55"/>
      <c r="CH162" s="55"/>
      <c r="CI162" s="55"/>
      <c r="CJ162" s="55"/>
      <c r="CK162" s="55"/>
      <c r="CL162" s="55"/>
      <c r="CM162" s="55"/>
      <c r="CN162" s="55"/>
      <c r="CO162" s="55"/>
    </row>
    <row r="163" spans="1:9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/>
      <c r="BM163" s="55"/>
      <c r="BN163" s="55"/>
      <c r="BO163" s="55"/>
      <c r="BP163" s="55"/>
      <c r="BQ163" s="55"/>
      <c r="BR163" s="55"/>
      <c r="BS163" s="55"/>
      <c r="BT163" s="55"/>
      <c r="BU163" s="55"/>
      <c r="BV163" s="55"/>
      <c r="BW163" s="55"/>
      <c r="BX163" s="55"/>
      <c r="BY163" s="55"/>
      <c r="BZ163" s="55"/>
      <c r="CA163" s="55"/>
      <c r="CB163" s="55"/>
      <c r="CC163" s="55"/>
      <c r="CD163" s="55"/>
      <c r="CE163" s="55"/>
      <c r="CF163" s="55"/>
      <c r="CG163" s="55"/>
      <c r="CH163" s="55"/>
      <c r="CI163" s="55"/>
      <c r="CJ163" s="55"/>
      <c r="CK163" s="55"/>
      <c r="CL163" s="55"/>
      <c r="CM163" s="55"/>
      <c r="CN163" s="55"/>
      <c r="CO163" s="55"/>
    </row>
    <row r="164" spans="1:93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  <c r="BD164" s="55"/>
      <c r="BE164" s="55"/>
      <c r="BF164" s="55"/>
      <c r="BG164" s="55"/>
      <c r="BH164" s="55"/>
      <c r="BI164" s="55"/>
      <c r="BJ164" s="55"/>
      <c r="BK164" s="55"/>
      <c r="BL164" s="55"/>
      <c r="BM164" s="55"/>
      <c r="BN164" s="55"/>
      <c r="BO164" s="55"/>
      <c r="BP164" s="55"/>
      <c r="BQ164" s="55"/>
      <c r="BR164" s="55"/>
      <c r="BS164" s="55"/>
      <c r="BT164" s="55"/>
      <c r="BU164" s="55"/>
      <c r="BV164" s="55"/>
      <c r="BW164" s="55"/>
      <c r="BX164" s="55"/>
      <c r="BY164" s="55"/>
      <c r="BZ164" s="55"/>
      <c r="CA164" s="55"/>
      <c r="CB164" s="55"/>
      <c r="CC164" s="55"/>
      <c r="CD164" s="55"/>
      <c r="CE164" s="55"/>
      <c r="CF164" s="55"/>
      <c r="CG164" s="55"/>
      <c r="CH164" s="55"/>
      <c r="CI164" s="55"/>
      <c r="CJ164" s="55"/>
      <c r="CK164" s="55"/>
      <c r="CL164" s="55"/>
      <c r="CM164" s="55"/>
      <c r="CN164" s="55"/>
      <c r="CO164" s="55"/>
    </row>
    <row r="165" spans="1:93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/>
      <c r="BL165" s="55"/>
      <c r="BM165" s="55"/>
      <c r="BN165" s="55"/>
      <c r="BO165" s="55"/>
      <c r="BP165" s="55"/>
      <c r="BQ165" s="55"/>
      <c r="BR165" s="55"/>
      <c r="BS165" s="55"/>
      <c r="BT165" s="55"/>
      <c r="BU165" s="55"/>
      <c r="BV165" s="55"/>
      <c r="BW165" s="55"/>
      <c r="BX165" s="55"/>
      <c r="BY165" s="55"/>
      <c r="BZ165" s="55"/>
      <c r="CA165" s="55"/>
      <c r="CB165" s="55"/>
      <c r="CC165" s="55"/>
      <c r="CD165" s="55"/>
      <c r="CE165" s="55"/>
      <c r="CF165" s="55"/>
      <c r="CG165" s="55"/>
      <c r="CH165" s="55"/>
      <c r="CI165" s="55"/>
      <c r="CJ165" s="55"/>
      <c r="CK165" s="55"/>
      <c r="CL165" s="55"/>
      <c r="CM165" s="55"/>
      <c r="CN165" s="55"/>
      <c r="CO165" s="55"/>
    </row>
    <row r="166" spans="1:93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  <c r="BD166" s="55"/>
      <c r="BE166" s="55"/>
      <c r="BF166" s="55"/>
      <c r="BG166" s="55"/>
      <c r="BH166" s="55"/>
      <c r="BI166" s="55"/>
      <c r="BJ166" s="55"/>
      <c r="BK166" s="55"/>
      <c r="BL166" s="55"/>
      <c r="BM166" s="55"/>
      <c r="BN166" s="55"/>
      <c r="BO166" s="55"/>
      <c r="BP166" s="55"/>
      <c r="BQ166" s="55"/>
      <c r="BR166" s="55"/>
      <c r="BS166" s="55"/>
      <c r="BT166" s="55"/>
      <c r="BU166" s="55"/>
      <c r="BV166" s="55"/>
      <c r="BW166" s="55"/>
      <c r="BX166" s="55"/>
      <c r="BY166" s="55"/>
      <c r="BZ166" s="55"/>
      <c r="CA166" s="55"/>
      <c r="CB166" s="55"/>
      <c r="CC166" s="55"/>
      <c r="CD166" s="55"/>
      <c r="CE166" s="55"/>
      <c r="CF166" s="55"/>
      <c r="CG166" s="55"/>
      <c r="CH166" s="55"/>
      <c r="CI166" s="55"/>
      <c r="CJ166" s="55"/>
      <c r="CK166" s="55"/>
      <c r="CL166" s="55"/>
      <c r="CM166" s="55"/>
      <c r="CN166" s="55"/>
      <c r="CO166" s="55"/>
    </row>
    <row r="167" spans="1:93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  <c r="BD167" s="55"/>
      <c r="BE167" s="55"/>
      <c r="BF167" s="55"/>
      <c r="BG167" s="55"/>
      <c r="BH167" s="55"/>
      <c r="BI167" s="55"/>
      <c r="BJ167" s="55"/>
      <c r="BK167" s="55"/>
      <c r="BL167" s="55"/>
      <c r="BM167" s="55"/>
      <c r="BN167" s="55"/>
      <c r="BO167" s="55"/>
      <c r="BP167" s="55"/>
      <c r="BQ167" s="55"/>
      <c r="BR167" s="55"/>
      <c r="BS167" s="55"/>
      <c r="BT167" s="55"/>
      <c r="BU167" s="55"/>
      <c r="BV167" s="55"/>
      <c r="BW167" s="55"/>
      <c r="BX167" s="55"/>
      <c r="BY167" s="55"/>
      <c r="BZ167" s="55"/>
      <c r="CA167" s="55"/>
      <c r="CB167" s="55"/>
      <c r="CC167" s="55"/>
      <c r="CD167" s="55"/>
      <c r="CE167" s="55"/>
      <c r="CF167" s="55"/>
      <c r="CG167" s="55"/>
      <c r="CH167" s="55"/>
      <c r="CI167" s="55"/>
      <c r="CJ167" s="55"/>
      <c r="CK167" s="55"/>
      <c r="CL167" s="55"/>
      <c r="CM167" s="55"/>
      <c r="CN167" s="55"/>
      <c r="CO167" s="55"/>
    </row>
    <row r="168" spans="1:93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/>
      <c r="BF168" s="55"/>
      <c r="BG168" s="55"/>
      <c r="BH168" s="55"/>
      <c r="BI168" s="55"/>
      <c r="BJ168" s="55"/>
      <c r="BK168" s="55"/>
      <c r="BL168" s="55"/>
      <c r="BM168" s="55"/>
      <c r="BN168" s="55"/>
      <c r="BO168" s="55"/>
      <c r="BP168" s="55"/>
      <c r="BQ168" s="55"/>
      <c r="BR168" s="55"/>
      <c r="BS168" s="55"/>
      <c r="BT168" s="55"/>
      <c r="BU168" s="55"/>
      <c r="BV168" s="55"/>
      <c r="BW168" s="55"/>
      <c r="BX168" s="55"/>
      <c r="BY168" s="55"/>
      <c r="BZ168" s="55"/>
      <c r="CA168" s="55"/>
      <c r="CB168" s="55"/>
      <c r="CC168" s="55"/>
      <c r="CD168" s="55"/>
      <c r="CE168" s="55"/>
      <c r="CF168" s="55"/>
      <c r="CG168" s="55"/>
      <c r="CH168" s="55"/>
      <c r="CI168" s="55"/>
      <c r="CJ168" s="55"/>
      <c r="CK168" s="55"/>
      <c r="CL168" s="55"/>
      <c r="CM168" s="55"/>
      <c r="CN168" s="55"/>
      <c r="CO168" s="55"/>
    </row>
    <row r="169" spans="1:93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  <c r="BD169" s="55"/>
      <c r="BE169" s="55"/>
      <c r="BF169" s="55"/>
      <c r="BG169" s="55"/>
      <c r="BH169" s="55"/>
      <c r="BI169" s="55"/>
      <c r="BJ169" s="55"/>
      <c r="BK169" s="55"/>
      <c r="BL169" s="55"/>
      <c r="BM169" s="55"/>
      <c r="BN169" s="55"/>
      <c r="BO169" s="55"/>
      <c r="BP169" s="55"/>
      <c r="BQ169" s="55"/>
      <c r="BR169" s="55"/>
      <c r="BS169" s="55"/>
      <c r="BT169" s="55"/>
      <c r="BU169" s="55"/>
      <c r="BV169" s="55"/>
      <c r="BW169" s="55"/>
      <c r="BX169" s="55"/>
      <c r="BY169" s="55"/>
      <c r="BZ169" s="55"/>
      <c r="CA169" s="55"/>
      <c r="CB169" s="55"/>
      <c r="CC169" s="55"/>
      <c r="CD169" s="55"/>
      <c r="CE169" s="55"/>
      <c r="CF169" s="55"/>
      <c r="CG169" s="55"/>
      <c r="CH169" s="55"/>
      <c r="CI169" s="55"/>
      <c r="CJ169" s="55"/>
      <c r="CK169" s="55"/>
      <c r="CL169" s="55"/>
      <c r="CM169" s="55"/>
      <c r="CN169" s="55"/>
      <c r="CO169" s="55"/>
    </row>
    <row r="170" spans="1:93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/>
      <c r="BL170" s="55"/>
      <c r="BM170" s="55"/>
      <c r="BN170" s="55"/>
      <c r="BO170" s="55"/>
      <c r="BP170" s="55"/>
      <c r="BQ170" s="55"/>
      <c r="BR170" s="55"/>
      <c r="BS170" s="55"/>
      <c r="BT170" s="55"/>
      <c r="BU170" s="55"/>
      <c r="BV170" s="55"/>
      <c r="BW170" s="55"/>
      <c r="BX170" s="55"/>
      <c r="BY170" s="55"/>
      <c r="BZ170" s="55"/>
      <c r="CA170" s="55"/>
      <c r="CB170" s="55"/>
      <c r="CC170" s="55"/>
      <c r="CD170" s="55"/>
      <c r="CE170" s="55"/>
      <c r="CF170" s="55"/>
      <c r="CG170" s="55"/>
      <c r="CH170" s="55"/>
      <c r="CI170" s="55"/>
      <c r="CJ170" s="55"/>
      <c r="CK170" s="55"/>
      <c r="CL170" s="55"/>
      <c r="CM170" s="55"/>
      <c r="CN170" s="55"/>
      <c r="CO170" s="55"/>
    </row>
    <row r="171" spans="1:93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  <c r="BD171" s="55"/>
      <c r="BE171" s="55"/>
      <c r="BF171" s="55"/>
      <c r="BG171" s="55"/>
      <c r="BH171" s="55"/>
      <c r="BI171" s="55"/>
      <c r="BJ171" s="55"/>
      <c r="BK171" s="55"/>
      <c r="BL171" s="55"/>
      <c r="BM171" s="55"/>
      <c r="BN171" s="55"/>
      <c r="BO171" s="55"/>
      <c r="BP171" s="55"/>
      <c r="BQ171" s="55"/>
      <c r="BR171" s="55"/>
      <c r="BS171" s="55"/>
      <c r="BT171" s="55"/>
      <c r="BU171" s="55"/>
      <c r="BV171" s="55"/>
      <c r="BW171" s="55"/>
      <c r="BX171" s="55"/>
      <c r="BY171" s="55"/>
      <c r="BZ171" s="55"/>
      <c r="CA171" s="55"/>
      <c r="CB171" s="55"/>
      <c r="CC171" s="55"/>
      <c r="CD171" s="55"/>
      <c r="CE171" s="55"/>
      <c r="CF171" s="55"/>
      <c r="CG171" s="55"/>
      <c r="CH171" s="55"/>
      <c r="CI171" s="55"/>
      <c r="CJ171" s="55"/>
      <c r="CK171" s="55"/>
      <c r="CL171" s="55"/>
      <c r="CM171" s="55"/>
      <c r="CN171" s="55"/>
      <c r="CO171" s="55"/>
    </row>
    <row r="172" spans="1:93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  <c r="BD172" s="55"/>
      <c r="BE172" s="55"/>
      <c r="BF172" s="55"/>
      <c r="BG172" s="55"/>
      <c r="BH172" s="55"/>
      <c r="BI172" s="55"/>
      <c r="BJ172" s="55"/>
      <c r="BK172" s="55"/>
      <c r="BL172" s="55"/>
      <c r="BM172" s="55"/>
      <c r="BN172" s="55"/>
      <c r="BO172" s="55"/>
      <c r="BP172" s="55"/>
      <c r="BQ172" s="55"/>
      <c r="BR172" s="55"/>
      <c r="BS172" s="55"/>
      <c r="BT172" s="55"/>
      <c r="BU172" s="55"/>
      <c r="BV172" s="55"/>
      <c r="BW172" s="55"/>
      <c r="BX172" s="55"/>
      <c r="BY172" s="55"/>
      <c r="BZ172" s="55"/>
      <c r="CA172" s="55"/>
      <c r="CB172" s="55"/>
      <c r="CC172" s="55"/>
      <c r="CD172" s="55"/>
      <c r="CE172" s="55"/>
      <c r="CF172" s="55"/>
      <c r="CG172" s="55"/>
      <c r="CH172" s="55"/>
      <c r="CI172" s="55"/>
      <c r="CJ172" s="55"/>
      <c r="CK172" s="55"/>
      <c r="CL172" s="55"/>
      <c r="CM172" s="55"/>
      <c r="CN172" s="55"/>
      <c r="CO172" s="55"/>
    </row>
    <row r="173" spans="1:9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</row>
    <row r="174" spans="1:93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/>
      <c r="BH174" s="55"/>
      <c r="BI174" s="55"/>
      <c r="BJ174" s="55"/>
      <c r="BK174" s="55"/>
      <c r="BL174" s="55"/>
      <c r="BM174" s="55"/>
      <c r="BN174" s="55"/>
      <c r="BO174" s="55"/>
      <c r="BP174" s="55"/>
      <c r="BQ174" s="55"/>
      <c r="BR174" s="55"/>
      <c r="BS174" s="55"/>
      <c r="BT174" s="55"/>
      <c r="BU174" s="55"/>
      <c r="BV174" s="55"/>
      <c r="BW174" s="55"/>
      <c r="BX174" s="55"/>
      <c r="BY174" s="55"/>
      <c r="BZ174" s="55"/>
      <c r="CA174" s="55"/>
      <c r="CB174" s="55"/>
      <c r="CC174" s="55"/>
      <c r="CD174" s="55"/>
      <c r="CE174" s="55"/>
      <c r="CF174" s="55"/>
      <c r="CG174" s="55"/>
      <c r="CH174" s="55"/>
      <c r="CI174" s="55"/>
      <c r="CJ174" s="55"/>
      <c r="CK174" s="55"/>
      <c r="CL174" s="55"/>
      <c r="CM174" s="55"/>
      <c r="CN174" s="55"/>
      <c r="CO174" s="55"/>
    </row>
    <row r="175" spans="1:93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  <c r="BD175" s="55"/>
      <c r="BE175" s="55"/>
      <c r="BF175" s="55"/>
      <c r="BG175" s="55"/>
      <c r="BH175" s="55"/>
      <c r="BI175" s="55"/>
      <c r="BJ175" s="55"/>
      <c r="BK175" s="55"/>
      <c r="BL175" s="55"/>
      <c r="BM175" s="55"/>
      <c r="BN175" s="55"/>
      <c r="BO175" s="55"/>
      <c r="BP175" s="55"/>
      <c r="BQ175" s="55"/>
      <c r="BR175" s="55"/>
      <c r="BS175" s="55"/>
      <c r="BT175" s="55"/>
      <c r="BU175" s="55"/>
      <c r="BV175" s="55"/>
      <c r="BW175" s="55"/>
      <c r="BX175" s="55"/>
      <c r="BY175" s="55"/>
      <c r="BZ175" s="55"/>
      <c r="CA175" s="55"/>
      <c r="CB175" s="55"/>
      <c r="CC175" s="55"/>
      <c r="CD175" s="55"/>
      <c r="CE175" s="55"/>
      <c r="CF175" s="55"/>
      <c r="CG175" s="55"/>
      <c r="CH175" s="55"/>
      <c r="CI175" s="55"/>
      <c r="CJ175" s="55"/>
      <c r="CK175" s="55"/>
      <c r="CL175" s="55"/>
      <c r="CM175" s="55"/>
      <c r="CN175" s="55"/>
      <c r="CO175" s="55"/>
    </row>
    <row r="176" spans="1:93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  <c r="BD176" s="55"/>
      <c r="BE176" s="55"/>
      <c r="BF176" s="55"/>
      <c r="BG176" s="55"/>
      <c r="BH176" s="55"/>
      <c r="BI176" s="55"/>
      <c r="BJ176" s="55"/>
      <c r="BK176" s="55"/>
      <c r="BL176" s="55"/>
      <c r="BM176" s="55"/>
      <c r="BN176" s="55"/>
      <c r="BO176" s="55"/>
      <c r="BP176" s="55"/>
      <c r="BQ176" s="55"/>
      <c r="BR176" s="55"/>
      <c r="BS176" s="55"/>
      <c r="BT176" s="55"/>
      <c r="BU176" s="55"/>
      <c r="BV176" s="55"/>
      <c r="BW176" s="55"/>
      <c r="BX176" s="55"/>
      <c r="BY176" s="55"/>
      <c r="BZ176" s="55"/>
      <c r="CA176" s="55"/>
      <c r="CB176" s="55"/>
      <c r="CC176" s="55"/>
      <c r="CD176" s="55"/>
      <c r="CE176" s="55"/>
      <c r="CF176" s="55"/>
      <c r="CG176" s="55"/>
      <c r="CH176" s="55"/>
      <c r="CI176" s="55"/>
      <c r="CJ176" s="55"/>
      <c r="CK176" s="55"/>
      <c r="CL176" s="55"/>
      <c r="CM176" s="55"/>
      <c r="CN176" s="55"/>
      <c r="CO176" s="55"/>
    </row>
    <row r="177" spans="1:93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/>
      <c r="BM177" s="55"/>
      <c r="BN177" s="55"/>
      <c r="BO177" s="55"/>
      <c r="BP177" s="55"/>
      <c r="BQ177" s="55"/>
      <c r="BR177" s="55"/>
      <c r="BS177" s="55"/>
      <c r="BT177" s="55"/>
      <c r="BU177" s="55"/>
      <c r="BV177" s="55"/>
      <c r="BW177" s="55"/>
      <c r="BX177" s="55"/>
      <c r="BY177" s="55"/>
      <c r="BZ177" s="55"/>
      <c r="CA177" s="55"/>
      <c r="CB177" s="55"/>
      <c r="CC177" s="55"/>
      <c r="CD177" s="55"/>
      <c r="CE177" s="55"/>
      <c r="CF177" s="55"/>
      <c r="CG177" s="55"/>
      <c r="CH177" s="55"/>
      <c r="CI177" s="55"/>
      <c r="CJ177" s="55"/>
      <c r="CK177" s="55"/>
      <c r="CL177" s="55"/>
      <c r="CM177" s="55"/>
      <c r="CN177" s="55"/>
      <c r="CO177" s="55"/>
    </row>
    <row r="178" spans="1:93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  <c r="BD178" s="55"/>
      <c r="BE178" s="55"/>
      <c r="BF178" s="55"/>
      <c r="BG178" s="55"/>
      <c r="BH178" s="55"/>
      <c r="BI178" s="55"/>
      <c r="BJ178" s="55"/>
      <c r="BK178" s="55"/>
      <c r="BL178" s="55"/>
      <c r="BM178" s="55"/>
      <c r="BN178" s="55"/>
      <c r="BO178" s="55"/>
      <c r="BP178" s="55"/>
      <c r="BQ178" s="55"/>
      <c r="BR178" s="55"/>
      <c r="BS178" s="55"/>
      <c r="BT178" s="55"/>
      <c r="BU178" s="55"/>
      <c r="BV178" s="55"/>
      <c r="BW178" s="55"/>
      <c r="BX178" s="55"/>
      <c r="BY178" s="55"/>
      <c r="BZ178" s="55"/>
      <c r="CA178" s="55"/>
      <c r="CB178" s="55"/>
      <c r="CC178" s="55"/>
      <c r="CD178" s="55"/>
      <c r="CE178" s="55"/>
      <c r="CF178" s="55"/>
      <c r="CG178" s="55"/>
      <c r="CH178" s="55"/>
      <c r="CI178" s="55"/>
      <c r="CJ178" s="55"/>
      <c r="CK178" s="55"/>
      <c r="CL178" s="55"/>
      <c r="CM178" s="55"/>
      <c r="CN178" s="55"/>
      <c r="CO178" s="55"/>
    </row>
    <row r="179" spans="1:93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  <c r="BD179" s="55"/>
      <c r="BE179" s="55"/>
      <c r="BF179" s="55"/>
      <c r="BG179" s="55"/>
      <c r="BH179" s="55"/>
      <c r="BI179" s="55"/>
      <c r="BJ179" s="55"/>
      <c r="BK179" s="55"/>
      <c r="BL179" s="55"/>
      <c r="BM179" s="55"/>
      <c r="BN179" s="55"/>
      <c r="BO179" s="55"/>
      <c r="BP179" s="55"/>
      <c r="BQ179" s="55"/>
      <c r="BR179" s="55"/>
      <c r="BS179" s="55"/>
      <c r="BT179" s="55"/>
      <c r="BU179" s="55"/>
      <c r="BV179" s="55"/>
      <c r="BW179" s="55"/>
      <c r="BX179" s="55"/>
      <c r="BY179" s="55"/>
      <c r="BZ179" s="55"/>
      <c r="CA179" s="55"/>
      <c r="CB179" s="55"/>
      <c r="CC179" s="55"/>
      <c r="CD179" s="55"/>
      <c r="CE179" s="55"/>
      <c r="CF179" s="55"/>
      <c r="CG179" s="55"/>
      <c r="CH179" s="55"/>
      <c r="CI179" s="55"/>
      <c r="CJ179" s="55"/>
      <c r="CK179" s="55"/>
      <c r="CL179" s="55"/>
      <c r="CM179" s="55"/>
      <c r="CN179" s="55"/>
      <c r="CO179" s="55"/>
    </row>
    <row r="180" spans="1:93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/>
      <c r="BE180" s="55"/>
      <c r="BF180" s="55"/>
      <c r="BG180" s="55"/>
      <c r="BH180" s="55"/>
      <c r="BI180" s="55"/>
      <c r="BJ180" s="55"/>
      <c r="BK180" s="55"/>
      <c r="BL180" s="55"/>
      <c r="BM180" s="55"/>
      <c r="BN180" s="55"/>
      <c r="BO180" s="55"/>
      <c r="BP180" s="55"/>
      <c r="BQ180" s="55"/>
      <c r="BR180" s="55"/>
      <c r="BS180" s="55"/>
      <c r="BT180" s="55"/>
      <c r="BU180" s="55"/>
      <c r="BV180" s="55"/>
      <c r="BW180" s="55"/>
      <c r="BX180" s="55"/>
      <c r="BY180" s="55"/>
      <c r="BZ180" s="55"/>
      <c r="CA180" s="55"/>
      <c r="CB180" s="55"/>
      <c r="CC180" s="55"/>
      <c r="CD180" s="55"/>
      <c r="CE180" s="55"/>
      <c r="CF180" s="55"/>
      <c r="CG180" s="55"/>
      <c r="CH180" s="55"/>
      <c r="CI180" s="55"/>
      <c r="CJ180" s="55"/>
      <c r="CK180" s="55"/>
      <c r="CL180" s="55"/>
      <c r="CM180" s="55"/>
      <c r="CN180" s="55"/>
      <c r="CO180" s="55"/>
    </row>
    <row r="181" spans="1:93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  <c r="BD181" s="55"/>
      <c r="BE181" s="55"/>
      <c r="BF181" s="55"/>
      <c r="BG181" s="55"/>
      <c r="BH181" s="55"/>
      <c r="BI181" s="55"/>
      <c r="BJ181" s="55"/>
      <c r="BK181" s="55"/>
      <c r="BL181" s="55"/>
      <c r="BM181" s="55"/>
      <c r="BN181" s="55"/>
      <c r="BO181" s="55"/>
      <c r="BP181" s="55"/>
      <c r="BQ181" s="55"/>
      <c r="BR181" s="55"/>
      <c r="BS181" s="55"/>
      <c r="BT181" s="55"/>
      <c r="BU181" s="55"/>
      <c r="BV181" s="55"/>
      <c r="BW181" s="55"/>
      <c r="BX181" s="55"/>
      <c r="BY181" s="55"/>
      <c r="BZ181" s="55"/>
      <c r="CA181" s="55"/>
      <c r="CB181" s="55"/>
      <c r="CC181" s="55"/>
      <c r="CD181" s="55"/>
      <c r="CE181" s="55"/>
      <c r="CF181" s="55"/>
      <c r="CG181" s="55"/>
      <c r="CH181" s="55"/>
      <c r="CI181" s="55"/>
      <c r="CJ181" s="55"/>
      <c r="CK181" s="55"/>
      <c r="CL181" s="55"/>
      <c r="CM181" s="55"/>
      <c r="CN181" s="55"/>
      <c r="CO181" s="55"/>
    </row>
    <row r="182" spans="1:93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  <c r="BD182" s="55"/>
      <c r="BE182" s="55"/>
      <c r="BF182" s="55"/>
      <c r="BG182" s="55"/>
      <c r="BH182" s="55"/>
      <c r="BI182" s="55"/>
      <c r="BJ182" s="55"/>
      <c r="BK182" s="55"/>
      <c r="BL182" s="55"/>
      <c r="BM182" s="55"/>
      <c r="BN182" s="55"/>
      <c r="BO182" s="55"/>
      <c r="BP182" s="55"/>
      <c r="BQ182" s="55"/>
      <c r="BR182" s="55"/>
      <c r="BS182" s="55"/>
      <c r="BT182" s="55"/>
      <c r="BU182" s="55"/>
      <c r="BV182" s="55"/>
      <c r="BW182" s="55"/>
      <c r="BX182" s="55"/>
      <c r="BY182" s="55"/>
      <c r="BZ182" s="55"/>
      <c r="CA182" s="55"/>
      <c r="CB182" s="55"/>
      <c r="CC182" s="55"/>
      <c r="CD182" s="55"/>
      <c r="CE182" s="55"/>
      <c r="CF182" s="55"/>
      <c r="CG182" s="55"/>
      <c r="CH182" s="55"/>
      <c r="CI182" s="55"/>
      <c r="CJ182" s="55"/>
      <c r="CK182" s="55"/>
      <c r="CL182" s="55"/>
      <c r="CM182" s="55"/>
      <c r="CN182" s="55"/>
      <c r="CO182" s="55"/>
    </row>
    <row r="183" spans="1:9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  <c r="BD183" s="55"/>
      <c r="BE183" s="55"/>
      <c r="BF183" s="55"/>
      <c r="BG183" s="55"/>
      <c r="BH183" s="55"/>
      <c r="BI183" s="55"/>
      <c r="BJ183" s="55"/>
      <c r="BK183" s="55"/>
      <c r="BL183" s="55"/>
      <c r="BM183" s="55"/>
      <c r="BN183" s="55"/>
      <c r="BO183" s="55"/>
      <c r="BP183" s="55"/>
      <c r="BQ183" s="55"/>
      <c r="BR183" s="55"/>
      <c r="BS183" s="55"/>
      <c r="BT183" s="55"/>
      <c r="BU183" s="55"/>
      <c r="BV183" s="55"/>
      <c r="BW183" s="55"/>
      <c r="BX183" s="55"/>
      <c r="BY183" s="55"/>
      <c r="BZ183" s="55"/>
      <c r="CA183" s="55"/>
      <c r="CB183" s="55"/>
      <c r="CC183" s="55"/>
      <c r="CD183" s="55"/>
      <c r="CE183" s="55"/>
      <c r="CF183" s="55"/>
      <c r="CG183" s="55"/>
      <c r="CH183" s="55"/>
      <c r="CI183" s="55"/>
      <c r="CJ183" s="55"/>
      <c r="CK183" s="55"/>
      <c r="CL183" s="55"/>
      <c r="CM183" s="55"/>
      <c r="CN183" s="55"/>
      <c r="CO183" s="55"/>
    </row>
    <row r="184" spans="1:93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  <c r="BD184" s="55"/>
      <c r="BE184" s="55"/>
      <c r="BF184" s="55"/>
      <c r="BG184" s="55"/>
      <c r="BH184" s="55"/>
      <c r="BI184" s="55"/>
      <c r="BJ184" s="55"/>
      <c r="BK184" s="55"/>
      <c r="BL184" s="55"/>
      <c r="BM184" s="55"/>
      <c r="BN184" s="55"/>
      <c r="BO184" s="55"/>
      <c r="BP184" s="55"/>
      <c r="BQ184" s="55"/>
      <c r="BR184" s="55"/>
      <c r="BS184" s="55"/>
      <c r="BT184" s="55"/>
      <c r="BU184" s="55"/>
      <c r="BV184" s="55"/>
      <c r="BW184" s="55"/>
      <c r="BX184" s="55"/>
      <c r="BY184" s="55"/>
      <c r="BZ184" s="55"/>
      <c r="CA184" s="55"/>
      <c r="CB184" s="55"/>
      <c r="CC184" s="55"/>
      <c r="CD184" s="55"/>
      <c r="CE184" s="55"/>
      <c r="CF184" s="55"/>
      <c r="CG184" s="55"/>
      <c r="CH184" s="55"/>
      <c r="CI184" s="55"/>
      <c r="CJ184" s="55"/>
      <c r="CK184" s="55"/>
      <c r="CL184" s="55"/>
      <c r="CM184" s="55"/>
      <c r="CN184" s="55"/>
      <c r="CO184" s="55"/>
    </row>
    <row r="185" spans="1:93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/>
      <c r="BL185" s="55"/>
      <c r="BM185" s="55"/>
      <c r="BN185" s="55"/>
      <c r="BO185" s="55"/>
      <c r="BP185" s="55"/>
      <c r="BQ185" s="55"/>
      <c r="BR185" s="55"/>
      <c r="BS185" s="55"/>
      <c r="BT185" s="55"/>
      <c r="BU185" s="55"/>
      <c r="BV185" s="55"/>
      <c r="BW185" s="55"/>
      <c r="BX185" s="55"/>
      <c r="BY185" s="55"/>
      <c r="BZ185" s="55"/>
      <c r="CA185" s="55"/>
      <c r="CB185" s="55"/>
      <c r="CC185" s="55"/>
      <c r="CD185" s="55"/>
      <c r="CE185" s="55"/>
      <c r="CF185" s="55"/>
      <c r="CG185" s="55"/>
      <c r="CH185" s="55"/>
      <c r="CI185" s="55"/>
      <c r="CJ185" s="55"/>
      <c r="CK185" s="55"/>
      <c r="CL185" s="55"/>
      <c r="CM185" s="55"/>
      <c r="CN185" s="55"/>
      <c r="CO185" s="55"/>
    </row>
    <row r="186" spans="1:93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/>
      <c r="BL186" s="55"/>
      <c r="BM186" s="55"/>
      <c r="BN186" s="55"/>
      <c r="BO186" s="55"/>
      <c r="BP186" s="55"/>
      <c r="BQ186" s="55"/>
      <c r="BR186" s="55"/>
      <c r="BS186" s="55"/>
      <c r="BT186" s="55"/>
      <c r="BU186" s="55"/>
      <c r="BV186" s="55"/>
      <c r="BW186" s="55"/>
      <c r="BX186" s="55"/>
      <c r="BY186" s="55"/>
      <c r="BZ186" s="55"/>
      <c r="CA186" s="55"/>
      <c r="CB186" s="55"/>
      <c r="CC186" s="55"/>
      <c r="CD186" s="55"/>
      <c r="CE186" s="55"/>
      <c r="CF186" s="55"/>
      <c r="CG186" s="55"/>
      <c r="CH186" s="55"/>
      <c r="CI186" s="55"/>
      <c r="CJ186" s="55"/>
      <c r="CK186" s="55"/>
      <c r="CL186" s="55"/>
      <c r="CM186" s="55"/>
      <c r="CN186" s="55"/>
      <c r="CO186" s="55"/>
    </row>
    <row r="187" spans="1:93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/>
      <c r="BL187" s="55"/>
      <c r="BM187" s="55"/>
      <c r="BN187" s="55"/>
      <c r="BO187" s="55"/>
      <c r="BP187" s="55"/>
      <c r="BQ187" s="55"/>
      <c r="BR187" s="55"/>
      <c r="BS187" s="55"/>
      <c r="BT187" s="55"/>
      <c r="BU187" s="55"/>
      <c r="BV187" s="55"/>
      <c r="BW187" s="55"/>
      <c r="BX187" s="55"/>
      <c r="BY187" s="55"/>
      <c r="BZ187" s="55"/>
      <c r="CA187" s="55"/>
      <c r="CB187" s="55"/>
      <c r="CC187" s="55"/>
      <c r="CD187" s="55"/>
      <c r="CE187" s="55"/>
      <c r="CF187" s="55"/>
      <c r="CG187" s="55"/>
      <c r="CH187" s="55"/>
      <c r="CI187" s="55"/>
      <c r="CJ187" s="55"/>
      <c r="CK187" s="55"/>
      <c r="CL187" s="55"/>
      <c r="CM187" s="55"/>
      <c r="CN187" s="55"/>
      <c r="CO187" s="55"/>
    </row>
    <row r="188" spans="1:93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/>
      <c r="BL188" s="55"/>
      <c r="BM188" s="55"/>
      <c r="BN188" s="55"/>
      <c r="BO188" s="55"/>
      <c r="BP188" s="55"/>
      <c r="BQ188" s="55"/>
      <c r="BR188" s="55"/>
      <c r="BS188" s="55"/>
      <c r="BT188" s="55"/>
      <c r="BU188" s="55"/>
      <c r="BV188" s="55"/>
      <c r="BW188" s="55"/>
      <c r="BX188" s="55"/>
      <c r="BY188" s="55"/>
      <c r="BZ188" s="55"/>
      <c r="CA188" s="55"/>
      <c r="CB188" s="55"/>
      <c r="CC188" s="55"/>
      <c r="CD188" s="55"/>
      <c r="CE188" s="55"/>
      <c r="CF188" s="55"/>
      <c r="CG188" s="55"/>
      <c r="CH188" s="55"/>
      <c r="CI188" s="55"/>
      <c r="CJ188" s="55"/>
      <c r="CK188" s="55"/>
      <c r="CL188" s="55"/>
      <c r="CM188" s="55"/>
      <c r="CN188" s="55"/>
      <c r="CO188" s="55"/>
    </row>
    <row r="189" spans="1:93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/>
      <c r="BM189" s="55"/>
      <c r="BN189" s="55"/>
      <c r="BO189" s="55"/>
      <c r="BP189" s="55"/>
      <c r="BQ189" s="55"/>
      <c r="BR189" s="55"/>
      <c r="BS189" s="55"/>
      <c r="BT189" s="55"/>
      <c r="BU189" s="55"/>
      <c r="BV189" s="55"/>
      <c r="BW189" s="55"/>
      <c r="BX189" s="55"/>
      <c r="BY189" s="55"/>
      <c r="BZ189" s="55"/>
      <c r="CA189" s="55"/>
      <c r="CB189" s="55"/>
      <c r="CC189" s="55"/>
      <c r="CD189" s="55"/>
      <c r="CE189" s="55"/>
      <c r="CF189" s="55"/>
      <c r="CG189" s="55"/>
      <c r="CH189" s="55"/>
      <c r="CI189" s="55"/>
      <c r="CJ189" s="55"/>
      <c r="CK189" s="55"/>
      <c r="CL189" s="55"/>
      <c r="CM189" s="55"/>
      <c r="CN189" s="55"/>
      <c r="CO189" s="55"/>
    </row>
    <row r="190" spans="1:93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/>
      <c r="BL190" s="55"/>
      <c r="BM190" s="55"/>
      <c r="BN190" s="55"/>
      <c r="BO190" s="55"/>
      <c r="BP190" s="55"/>
      <c r="BQ190" s="55"/>
      <c r="BR190" s="55"/>
      <c r="BS190" s="55"/>
      <c r="BT190" s="55"/>
      <c r="BU190" s="55"/>
      <c r="BV190" s="55"/>
      <c r="BW190" s="55"/>
      <c r="BX190" s="55"/>
      <c r="BY190" s="55"/>
      <c r="BZ190" s="55"/>
      <c r="CA190" s="55"/>
      <c r="CB190" s="55"/>
      <c r="CC190" s="55"/>
      <c r="CD190" s="55"/>
      <c r="CE190" s="55"/>
      <c r="CF190" s="55"/>
      <c r="CG190" s="55"/>
      <c r="CH190" s="55"/>
      <c r="CI190" s="55"/>
      <c r="CJ190" s="55"/>
      <c r="CK190" s="55"/>
      <c r="CL190" s="55"/>
      <c r="CM190" s="55"/>
      <c r="CN190" s="55"/>
      <c r="CO190" s="55"/>
    </row>
    <row r="191" spans="1:93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/>
      <c r="BR191" s="55"/>
      <c r="BS191" s="55"/>
      <c r="BT191" s="55"/>
      <c r="BU191" s="55"/>
      <c r="BV191" s="55"/>
      <c r="BW191" s="55"/>
      <c r="BX191" s="55"/>
      <c r="BY191" s="55"/>
      <c r="BZ191" s="55"/>
      <c r="CA191" s="55"/>
      <c r="CB191" s="55"/>
      <c r="CC191" s="55"/>
      <c r="CD191" s="55"/>
      <c r="CE191" s="55"/>
      <c r="CF191" s="55"/>
      <c r="CG191" s="55"/>
      <c r="CH191" s="55"/>
      <c r="CI191" s="55"/>
      <c r="CJ191" s="55"/>
      <c r="CK191" s="55"/>
      <c r="CL191" s="55"/>
      <c r="CM191" s="55"/>
      <c r="CN191" s="55"/>
      <c r="CO191" s="55"/>
    </row>
    <row r="192" spans="1:93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  <c r="BN192" s="55"/>
      <c r="BO192" s="55"/>
      <c r="BP192" s="55"/>
      <c r="BQ192" s="55"/>
      <c r="BR192" s="55"/>
      <c r="BS192" s="55"/>
      <c r="BT192" s="55"/>
      <c r="BU192" s="55"/>
      <c r="BV192" s="55"/>
      <c r="BW192" s="55"/>
      <c r="BX192" s="55"/>
      <c r="BY192" s="55"/>
      <c r="BZ192" s="55"/>
      <c r="CA192" s="55"/>
      <c r="CB192" s="55"/>
      <c r="CC192" s="55"/>
      <c r="CD192" s="55"/>
      <c r="CE192" s="55"/>
      <c r="CF192" s="55"/>
      <c r="CG192" s="55"/>
      <c r="CH192" s="55"/>
      <c r="CI192" s="55"/>
      <c r="CJ192" s="55"/>
      <c r="CK192" s="55"/>
      <c r="CL192" s="55"/>
      <c r="CM192" s="55"/>
      <c r="CN192" s="55"/>
      <c r="CO192" s="55"/>
    </row>
    <row r="193" spans="1: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/>
      <c r="BN193" s="55"/>
      <c r="BO193" s="55"/>
      <c r="BP193" s="55"/>
      <c r="BQ193" s="55"/>
      <c r="BR193" s="55"/>
      <c r="BS193" s="55"/>
      <c r="BT193" s="55"/>
      <c r="BU193" s="55"/>
      <c r="BV193" s="55"/>
      <c r="BW193" s="55"/>
      <c r="BX193" s="55"/>
      <c r="BY193" s="55"/>
      <c r="BZ193" s="55"/>
      <c r="CA193" s="55"/>
      <c r="CB193" s="55"/>
      <c r="CC193" s="55"/>
      <c r="CD193" s="55"/>
      <c r="CE193" s="55"/>
      <c r="CF193" s="55"/>
      <c r="CG193" s="55"/>
      <c r="CH193" s="55"/>
      <c r="CI193" s="55"/>
      <c r="CJ193" s="55"/>
      <c r="CK193" s="55"/>
      <c r="CL193" s="55"/>
      <c r="CM193" s="55"/>
      <c r="CN193" s="55"/>
      <c r="CO193" s="55"/>
    </row>
    <row r="194" spans="1:93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  <c r="BN194" s="55"/>
      <c r="BO194" s="55"/>
      <c r="BP194" s="55"/>
      <c r="BQ194" s="55"/>
      <c r="BR194" s="55"/>
      <c r="BS194" s="55"/>
      <c r="BT194" s="55"/>
      <c r="BU194" s="55"/>
      <c r="BV194" s="55"/>
      <c r="BW194" s="55"/>
      <c r="BX194" s="55"/>
      <c r="BY194" s="55"/>
      <c r="BZ194" s="55"/>
      <c r="CA194" s="55"/>
      <c r="CB194" s="55"/>
      <c r="CC194" s="55"/>
      <c r="CD194" s="55"/>
      <c r="CE194" s="55"/>
      <c r="CF194" s="55"/>
      <c r="CG194" s="55"/>
      <c r="CH194" s="55"/>
      <c r="CI194" s="55"/>
      <c r="CJ194" s="55"/>
      <c r="CK194" s="55"/>
      <c r="CL194" s="55"/>
      <c r="CM194" s="55"/>
      <c r="CN194" s="55"/>
      <c r="CO194" s="55"/>
    </row>
    <row r="195" spans="1:93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  <c r="BN195" s="55"/>
      <c r="BO195" s="55"/>
      <c r="BP195" s="55"/>
      <c r="BQ195" s="55"/>
      <c r="BR195" s="55"/>
      <c r="BS195" s="55"/>
      <c r="BT195" s="55"/>
      <c r="BU195" s="55"/>
      <c r="BV195" s="55"/>
      <c r="BW195" s="55"/>
      <c r="BX195" s="55"/>
      <c r="BY195" s="55"/>
      <c r="BZ195" s="55"/>
      <c r="CA195" s="55"/>
      <c r="CB195" s="55"/>
      <c r="CC195" s="55"/>
      <c r="CD195" s="55"/>
      <c r="CE195" s="55"/>
      <c r="CF195" s="55"/>
      <c r="CG195" s="55"/>
      <c r="CH195" s="55"/>
      <c r="CI195" s="55"/>
      <c r="CJ195" s="55"/>
      <c r="CK195" s="55"/>
      <c r="CL195" s="55"/>
      <c r="CM195" s="55"/>
      <c r="CN195" s="55"/>
      <c r="CO195" s="55"/>
    </row>
    <row r="196" spans="1:93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/>
      <c r="BL196" s="55"/>
      <c r="BM196" s="55"/>
      <c r="BN196" s="55"/>
      <c r="BO196" s="55"/>
      <c r="BP196" s="55"/>
      <c r="BQ196" s="55"/>
      <c r="BR196" s="55"/>
      <c r="BS196" s="55"/>
      <c r="BT196" s="55"/>
      <c r="BU196" s="55"/>
      <c r="BV196" s="55"/>
      <c r="BW196" s="55"/>
      <c r="BX196" s="55"/>
      <c r="BY196" s="55"/>
      <c r="BZ196" s="55"/>
      <c r="CA196" s="55"/>
      <c r="CB196" s="55"/>
      <c r="CC196" s="55"/>
      <c r="CD196" s="55"/>
      <c r="CE196" s="55"/>
      <c r="CF196" s="55"/>
      <c r="CG196" s="55"/>
      <c r="CH196" s="55"/>
      <c r="CI196" s="55"/>
      <c r="CJ196" s="55"/>
      <c r="CK196" s="55"/>
      <c r="CL196" s="55"/>
      <c r="CM196" s="55"/>
      <c r="CN196" s="55"/>
      <c r="CO196" s="55"/>
    </row>
    <row r="197" spans="1:93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/>
      <c r="BL197" s="55"/>
      <c r="BM197" s="55"/>
      <c r="BN197" s="55"/>
      <c r="BO197" s="55"/>
      <c r="BP197" s="55"/>
      <c r="BQ197" s="55"/>
      <c r="BR197" s="55"/>
      <c r="BS197" s="55"/>
      <c r="BT197" s="55"/>
      <c r="BU197" s="55"/>
      <c r="BV197" s="55"/>
      <c r="BW197" s="55"/>
      <c r="BX197" s="55"/>
      <c r="BY197" s="55"/>
      <c r="BZ197" s="55"/>
      <c r="CA197" s="55"/>
      <c r="CB197" s="55"/>
      <c r="CC197" s="55"/>
      <c r="CD197" s="55"/>
      <c r="CE197" s="55"/>
      <c r="CF197" s="55"/>
      <c r="CG197" s="55"/>
      <c r="CH197" s="55"/>
      <c r="CI197" s="55"/>
      <c r="CJ197" s="55"/>
      <c r="CK197" s="55"/>
      <c r="CL197" s="55"/>
      <c r="CM197" s="55"/>
      <c r="CN197" s="55"/>
      <c r="CO197" s="55"/>
    </row>
    <row r="198" spans="1:93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  <c r="BN198" s="55"/>
      <c r="BO198" s="55"/>
      <c r="BP198" s="55"/>
      <c r="BQ198" s="55"/>
      <c r="BR198" s="55"/>
      <c r="BS198" s="55"/>
      <c r="BT198" s="55"/>
      <c r="BU198" s="55"/>
      <c r="BV198" s="55"/>
      <c r="BW198" s="55"/>
      <c r="BX198" s="55"/>
      <c r="BY198" s="55"/>
      <c r="BZ198" s="55"/>
      <c r="CA198" s="55"/>
      <c r="CB198" s="55"/>
      <c r="CC198" s="55"/>
      <c r="CD198" s="55"/>
      <c r="CE198" s="55"/>
      <c r="CF198" s="55"/>
      <c r="CG198" s="55"/>
      <c r="CH198" s="55"/>
      <c r="CI198" s="55"/>
      <c r="CJ198" s="55"/>
      <c r="CK198" s="55"/>
      <c r="CL198" s="55"/>
      <c r="CM198" s="55"/>
      <c r="CN198" s="55"/>
      <c r="CO198" s="55"/>
    </row>
    <row r="199" spans="1:93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/>
      <c r="BL199" s="55"/>
      <c r="BM199" s="55"/>
      <c r="BN199" s="55"/>
      <c r="BO199" s="55"/>
      <c r="BP199" s="55"/>
      <c r="BQ199" s="55"/>
      <c r="BR199" s="55"/>
      <c r="BS199" s="55"/>
      <c r="BT199" s="55"/>
      <c r="BU199" s="55"/>
      <c r="BV199" s="55"/>
      <c r="BW199" s="55"/>
      <c r="BX199" s="55"/>
      <c r="BY199" s="55"/>
      <c r="BZ199" s="55"/>
      <c r="CA199" s="55"/>
      <c r="CB199" s="55"/>
      <c r="CC199" s="55"/>
      <c r="CD199" s="55"/>
      <c r="CE199" s="55"/>
      <c r="CF199" s="55"/>
      <c r="CG199" s="55"/>
      <c r="CH199" s="55"/>
      <c r="CI199" s="55"/>
      <c r="CJ199" s="55"/>
      <c r="CK199" s="55"/>
      <c r="CL199" s="55"/>
      <c r="CM199" s="55"/>
      <c r="CN199" s="55"/>
      <c r="CO199" s="55"/>
    </row>
    <row r="200" spans="1:93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/>
      <c r="BT200" s="55"/>
      <c r="BU200" s="55"/>
      <c r="BV200" s="55"/>
      <c r="BW200" s="55"/>
      <c r="BX200" s="55"/>
      <c r="BY200" s="55"/>
      <c r="BZ200" s="55"/>
      <c r="CA200" s="55"/>
      <c r="CB200" s="55"/>
      <c r="CC200" s="55"/>
      <c r="CD200" s="55"/>
      <c r="CE200" s="55"/>
      <c r="CF200" s="55"/>
      <c r="CG200" s="55"/>
      <c r="CH200" s="55"/>
      <c r="CI200" s="55"/>
      <c r="CJ200" s="55"/>
      <c r="CK200" s="55"/>
      <c r="CL200" s="55"/>
      <c r="CM200" s="55"/>
      <c r="CN200" s="55"/>
      <c r="CO200" s="55"/>
    </row>
    <row r="201" spans="1:93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  <c r="BN201" s="55"/>
      <c r="BO201" s="55"/>
      <c r="BP201" s="55"/>
      <c r="BQ201" s="55"/>
      <c r="BR201" s="55"/>
      <c r="BS201" s="55"/>
      <c r="BT201" s="55"/>
      <c r="BU201" s="55"/>
      <c r="BV201" s="55"/>
      <c r="BW201" s="55"/>
      <c r="BX201" s="55"/>
      <c r="BY201" s="55"/>
      <c r="BZ201" s="55"/>
      <c r="CA201" s="55"/>
      <c r="CB201" s="55"/>
      <c r="CC201" s="55"/>
      <c r="CD201" s="55"/>
      <c r="CE201" s="55"/>
      <c r="CF201" s="55"/>
      <c r="CG201" s="55"/>
      <c r="CH201" s="55"/>
      <c r="CI201" s="55"/>
      <c r="CJ201" s="55"/>
      <c r="CK201" s="55"/>
      <c r="CL201" s="55"/>
      <c r="CM201" s="55"/>
      <c r="CN201" s="55"/>
      <c r="CO201" s="55"/>
    </row>
    <row r="202" spans="1:93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  <c r="BN202" s="55"/>
      <c r="BO202" s="55"/>
      <c r="BP202" s="55"/>
      <c r="BQ202" s="55"/>
      <c r="BR202" s="55"/>
      <c r="BS202" s="55"/>
      <c r="BT202" s="55"/>
      <c r="BU202" s="55"/>
      <c r="BV202" s="55"/>
      <c r="BW202" s="55"/>
      <c r="BX202" s="55"/>
      <c r="BY202" s="55"/>
      <c r="BZ202" s="55"/>
      <c r="CA202" s="55"/>
      <c r="CB202" s="55"/>
      <c r="CC202" s="55"/>
      <c r="CD202" s="55"/>
      <c r="CE202" s="55"/>
      <c r="CF202" s="55"/>
      <c r="CG202" s="55"/>
      <c r="CH202" s="55"/>
      <c r="CI202" s="55"/>
      <c r="CJ202" s="55"/>
      <c r="CK202" s="55"/>
      <c r="CL202" s="55"/>
      <c r="CM202" s="55"/>
      <c r="CN202" s="55"/>
      <c r="CO202" s="55"/>
    </row>
    <row r="203" spans="1:9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  <c r="BN203" s="55"/>
      <c r="BO203" s="55"/>
      <c r="BP203" s="55"/>
      <c r="BQ203" s="55"/>
      <c r="BR203" s="55"/>
      <c r="BS203" s="55"/>
      <c r="BT203" s="55"/>
      <c r="BU203" s="55"/>
      <c r="BV203" s="55"/>
      <c r="BW203" s="55"/>
      <c r="BX203" s="55"/>
      <c r="BY203" s="55"/>
      <c r="BZ203" s="55"/>
      <c r="CA203" s="55"/>
      <c r="CB203" s="55"/>
      <c r="CC203" s="55"/>
      <c r="CD203" s="55"/>
      <c r="CE203" s="55"/>
      <c r="CF203" s="55"/>
      <c r="CG203" s="55"/>
      <c r="CH203" s="55"/>
      <c r="CI203" s="55"/>
      <c r="CJ203" s="55"/>
      <c r="CK203" s="55"/>
      <c r="CL203" s="55"/>
      <c r="CM203" s="55"/>
      <c r="CN203" s="55"/>
      <c r="CO203" s="55"/>
    </row>
    <row r="204" spans="1:93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/>
      <c r="BN204" s="55"/>
      <c r="BO204" s="55"/>
      <c r="BP204" s="55"/>
      <c r="BQ204" s="55"/>
      <c r="BR204" s="55"/>
      <c r="BS204" s="55"/>
      <c r="BT204" s="55"/>
      <c r="BU204" s="55"/>
      <c r="BV204" s="55"/>
      <c r="BW204" s="55"/>
      <c r="BX204" s="55"/>
      <c r="BY204" s="55"/>
      <c r="BZ204" s="55"/>
      <c r="CA204" s="55"/>
      <c r="CB204" s="55"/>
      <c r="CC204" s="55"/>
      <c r="CD204" s="55"/>
      <c r="CE204" s="55"/>
      <c r="CF204" s="55"/>
      <c r="CG204" s="55"/>
      <c r="CH204" s="55"/>
      <c r="CI204" s="55"/>
      <c r="CJ204" s="55"/>
      <c r="CK204" s="55"/>
      <c r="CL204" s="55"/>
      <c r="CM204" s="55"/>
      <c r="CN204" s="55"/>
      <c r="CO204" s="55"/>
    </row>
    <row r="205" spans="1:93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/>
      <c r="BL205" s="55"/>
      <c r="BM205" s="55"/>
      <c r="BN205" s="55"/>
      <c r="BO205" s="55"/>
      <c r="BP205" s="55"/>
      <c r="BQ205" s="55"/>
      <c r="BR205" s="55"/>
      <c r="BS205" s="55"/>
      <c r="BT205" s="55"/>
      <c r="BU205" s="55"/>
      <c r="BV205" s="55"/>
      <c r="BW205" s="55"/>
      <c r="BX205" s="55"/>
      <c r="BY205" s="55"/>
      <c r="BZ205" s="55"/>
      <c r="CA205" s="55"/>
      <c r="CB205" s="55"/>
      <c r="CC205" s="55"/>
      <c r="CD205" s="55"/>
      <c r="CE205" s="55"/>
      <c r="CF205" s="55"/>
      <c r="CG205" s="55"/>
      <c r="CH205" s="55"/>
      <c r="CI205" s="55"/>
      <c r="CJ205" s="55"/>
      <c r="CK205" s="55"/>
      <c r="CL205" s="55"/>
      <c r="CM205" s="55"/>
      <c r="CN205" s="55"/>
      <c r="CO205" s="55"/>
    </row>
    <row r="206" spans="1:93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  <c r="BN206" s="55"/>
      <c r="BO206" s="55"/>
      <c r="BP206" s="55"/>
      <c r="BQ206" s="55"/>
      <c r="BR206" s="55"/>
      <c r="BS206" s="55"/>
      <c r="BT206" s="55"/>
      <c r="BU206" s="55"/>
      <c r="BV206" s="55"/>
      <c r="BW206" s="55"/>
      <c r="BX206" s="55"/>
      <c r="BY206" s="55"/>
      <c r="BZ206" s="55"/>
      <c r="CA206" s="55"/>
      <c r="CB206" s="55"/>
      <c r="CC206" s="55"/>
      <c r="CD206" s="55"/>
      <c r="CE206" s="55"/>
      <c r="CF206" s="55"/>
      <c r="CG206" s="55"/>
      <c r="CH206" s="55"/>
      <c r="CI206" s="55"/>
      <c r="CJ206" s="55"/>
      <c r="CK206" s="55"/>
      <c r="CL206" s="55"/>
      <c r="CM206" s="55"/>
      <c r="CN206" s="55"/>
      <c r="CO206" s="55"/>
    </row>
    <row r="207" spans="1:93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/>
      <c r="BT207" s="55"/>
      <c r="BU207" s="55"/>
      <c r="BV207" s="55"/>
      <c r="BW207" s="55"/>
      <c r="BX207" s="55"/>
      <c r="BY207" s="55"/>
      <c r="BZ207" s="55"/>
      <c r="CA207" s="55"/>
      <c r="CB207" s="55"/>
      <c r="CC207" s="55"/>
      <c r="CD207" s="55"/>
      <c r="CE207" s="55"/>
      <c r="CF207" s="55"/>
      <c r="CG207" s="55"/>
      <c r="CH207" s="55"/>
      <c r="CI207" s="55"/>
      <c r="CJ207" s="55"/>
      <c r="CK207" s="55"/>
      <c r="CL207" s="55"/>
      <c r="CM207" s="55"/>
      <c r="CN207" s="55"/>
      <c r="CO207" s="55"/>
    </row>
    <row r="208" spans="1:93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/>
      <c r="BL208" s="55"/>
      <c r="BM208" s="55"/>
      <c r="BN208" s="55"/>
      <c r="BO208" s="55"/>
      <c r="BP208" s="55"/>
      <c r="BQ208" s="55"/>
      <c r="BR208" s="55"/>
      <c r="BS208" s="55"/>
      <c r="BT208" s="55"/>
      <c r="BU208" s="55"/>
      <c r="BV208" s="55"/>
      <c r="BW208" s="55"/>
      <c r="BX208" s="55"/>
      <c r="BY208" s="55"/>
      <c r="BZ208" s="55"/>
      <c r="CA208" s="55"/>
      <c r="CB208" s="55"/>
      <c r="CC208" s="55"/>
      <c r="CD208" s="55"/>
      <c r="CE208" s="55"/>
      <c r="CF208" s="55"/>
      <c r="CG208" s="55"/>
      <c r="CH208" s="55"/>
      <c r="CI208" s="55"/>
      <c r="CJ208" s="55"/>
      <c r="CK208" s="55"/>
      <c r="CL208" s="55"/>
      <c r="CM208" s="55"/>
      <c r="CN208" s="55"/>
      <c r="CO208" s="55"/>
    </row>
    <row r="209" spans="1:93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  <c r="BN209" s="55"/>
      <c r="BO209" s="55"/>
      <c r="BP209" s="55"/>
      <c r="BQ209" s="55"/>
      <c r="BR209" s="55"/>
      <c r="BS209" s="55"/>
      <c r="BT209" s="55"/>
      <c r="BU209" s="55"/>
      <c r="BV209" s="55"/>
      <c r="BW209" s="55"/>
      <c r="BX209" s="55"/>
      <c r="BY209" s="55"/>
      <c r="BZ209" s="55"/>
      <c r="CA209" s="55"/>
      <c r="CB209" s="55"/>
      <c r="CC209" s="55"/>
      <c r="CD209" s="55"/>
      <c r="CE209" s="55"/>
      <c r="CF209" s="55"/>
      <c r="CG209" s="55"/>
      <c r="CH209" s="55"/>
      <c r="CI209" s="55"/>
      <c r="CJ209" s="55"/>
      <c r="CK209" s="55"/>
      <c r="CL209" s="55"/>
      <c r="CM209" s="55"/>
      <c r="CN209" s="55"/>
      <c r="CO209" s="55"/>
    </row>
    <row r="210" spans="1:93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  <c r="BW210" s="55"/>
      <c r="BX210" s="55"/>
      <c r="BY210" s="55"/>
      <c r="BZ210" s="55"/>
      <c r="CA210" s="55"/>
      <c r="CB210" s="55"/>
      <c r="CC210" s="55"/>
      <c r="CD210" s="55"/>
      <c r="CE210" s="55"/>
      <c r="CF210" s="55"/>
      <c r="CG210" s="55"/>
      <c r="CH210" s="55"/>
      <c r="CI210" s="55"/>
      <c r="CJ210" s="55"/>
      <c r="CK210" s="55"/>
      <c r="CL210" s="55"/>
      <c r="CM210" s="55"/>
      <c r="CN210" s="55"/>
      <c r="CO210" s="55"/>
    </row>
    <row r="211" spans="1:93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/>
      <c r="BL211" s="55"/>
      <c r="BM211" s="55"/>
      <c r="BN211" s="55"/>
      <c r="BO211" s="55"/>
      <c r="BP211" s="55"/>
      <c r="BQ211" s="55"/>
      <c r="BR211" s="55"/>
      <c r="BS211" s="55"/>
      <c r="BT211" s="55"/>
      <c r="BU211" s="55"/>
      <c r="BV211" s="55"/>
      <c r="BW211" s="55"/>
      <c r="BX211" s="55"/>
      <c r="BY211" s="55"/>
      <c r="BZ211" s="55"/>
      <c r="CA211" s="55"/>
      <c r="CB211" s="55"/>
      <c r="CC211" s="55"/>
      <c r="CD211" s="55"/>
      <c r="CE211" s="55"/>
      <c r="CF211" s="55"/>
      <c r="CG211" s="55"/>
      <c r="CH211" s="55"/>
      <c r="CI211" s="55"/>
      <c r="CJ211" s="55"/>
      <c r="CK211" s="55"/>
      <c r="CL211" s="55"/>
      <c r="CM211" s="55"/>
      <c r="CN211" s="55"/>
      <c r="CO211" s="55"/>
    </row>
    <row r="212" spans="1:93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/>
      <c r="BM212" s="55"/>
      <c r="BN212" s="55"/>
      <c r="BO212" s="55"/>
      <c r="BP212" s="55"/>
      <c r="BQ212" s="55"/>
      <c r="BR212" s="55"/>
      <c r="BS212" s="55"/>
      <c r="BT212" s="55"/>
      <c r="BU212" s="55"/>
      <c r="BV212" s="55"/>
      <c r="BW212" s="55"/>
      <c r="BX212" s="55"/>
      <c r="BY212" s="55"/>
      <c r="BZ212" s="55"/>
      <c r="CA212" s="55"/>
      <c r="CB212" s="55"/>
      <c r="CC212" s="55"/>
      <c r="CD212" s="55"/>
      <c r="CE212" s="55"/>
      <c r="CF212" s="55"/>
      <c r="CG212" s="55"/>
      <c r="CH212" s="55"/>
      <c r="CI212" s="55"/>
      <c r="CJ212" s="55"/>
      <c r="CK212" s="55"/>
      <c r="CL212" s="55"/>
      <c r="CM212" s="55"/>
      <c r="CN212" s="55"/>
      <c r="CO212" s="55"/>
    </row>
    <row r="213" spans="1:9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  <c r="BN213" s="55"/>
      <c r="BO213" s="55"/>
      <c r="BP213" s="55"/>
      <c r="BQ213" s="55"/>
      <c r="BR213" s="55"/>
      <c r="BS213" s="55"/>
      <c r="BT213" s="55"/>
      <c r="BU213" s="55"/>
      <c r="BV213" s="55"/>
      <c r="BW213" s="55"/>
      <c r="BX213" s="55"/>
      <c r="BY213" s="55"/>
      <c r="BZ213" s="55"/>
      <c r="CA213" s="55"/>
      <c r="CB213" s="55"/>
      <c r="CC213" s="55"/>
      <c r="CD213" s="55"/>
      <c r="CE213" s="55"/>
      <c r="CF213" s="55"/>
      <c r="CG213" s="55"/>
      <c r="CH213" s="55"/>
      <c r="CI213" s="55"/>
      <c r="CJ213" s="55"/>
      <c r="CK213" s="55"/>
      <c r="CL213" s="55"/>
      <c r="CM213" s="55"/>
      <c r="CN213" s="55"/>
      <c r="CO213" s="55"/>
    </row>
    <row r="214" spans="1:93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  <c r="BN214" s="55"/>
      <c r="BO214" s="55"/>
      <c r="BP214" s="55"/>
      <c r="BQ214" s="55"/>
      <c r="BR214" s="55"/>
      <c r="BS214" s="55"/>
      <c r="BT214" s="55"/>
      <c r="BU214" s="55"/>
      <c r="BV214" s="55"/>
      <c r="BW214" s="55"/>
      <c r="BX214" s="55"/>
      <c r="BY214" s="55"/>
      <c r="BZ214" s="55"/>
      <c r="CA214" s="55"/>
      <c r="CB214" s="55"/>
      <c r="CC214" s="55"/>
      <c r="CD214" s="55"/>
      <c r="CE214" s="55"/>
      <c r="CF214" s="55"/>
      <c r="CG214" s="55"/>
      <c r="CH214" s="55"/>
      <c r="CI214" s="55"/>
      <c r="CJ214" s="55"/>
      <c r="CK214" s="55"/>
      <c r="CL214" s="55"/>
      <c r="CM214" s="55"/>
      <c r="CN214" s="55"/>
      <c r="CO214" s="55"/>
    </row>
    <row r="215" spans="1:93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/>
      <c r="BT215" s="55"/>
      <c r="BU215" s="55"/>
      <c r="BV215" s="55"/>
      <c r="BW215" s="55"/>
      <c r="BX215" s="55"/>
      <c r="BY215" s="55"/>
      <c r="BZ215" s="55"/>
      <c r="CA215" s="55"/>
      <c r="CB215" s="55"/>
      <c r="CC215" s="55"/>
      <c r="CD215" s="55"/>
      <c r="CE215" s="55"/>
      <c r="CF215" s="55"/>
      <c r="CG215" s="55"/>
      <c r="CH215" s="55"/>
      <c r="CI215" s="55"/>
      <c r="CJ215" s="55"/>
      <c r="CK215" s="55"/>
      <c r="CL215" s="55"/>
      <c r="CM215" s="55"/>
      <c r="CN215" s="55"/>
      <c r="CO215" s="55"/>
    </row>
    <row r="216" spans="1:93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  <c r="BN216" s="55"/>
      <c r="BO216" s="55"/>
      <c r="BP216" s="55"/>
      <c r="BQ216" s="55"/>
      <c r="BR216" s="55"/>
      <c r="BS216" s="55"/>
      <c r="BT216" s="55"/>
      <c r="BU216" s="55"/>
      <c r="BV216" s="55"/>
      <c r="BW216" s="55"/>
      <c r="BX216" s="55"/>
      <c r="BY216" s="55"/>
      <c r="BZ216" s="55"/>
      <c r="CA216" s="55"/>
      <c r="CB216" s="55"/>
      <c r="CC216" s="55"/>
      <c r="CD216" s="55"/>
      <c r="CE216" s="55"/>
      <c r="CF216" s="55"/>
      <c r="CG216" s="55"/>
      <c r="CH216" s="55"/>
      <c r="CI216" s="55"/>
      <c r="CJ216" s="55"/>
      <c r="CK216" s="55"/>
      <c r="CL216" s="55"/>
      <c r="CM216" s="55"/>
      <c r="CN216" s="55"/>
      <c r="CO216" s="55"/>
    </row>
    <row r="217" spans="1:93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/>
      <c r="BL217" s="55"/>
      <c r="BM217" s="55"/>
      <c r="BN217" s="55"/>
      <c r="BO217" s="55"/>
      <c r="BP217" s="55"/>
      <c r="BQ217" s="55"/>
      <c r="BR217" s="55"/>
      <c r="BS217" s="55"/>
      <c r="BT217" s="55"/>
      <c r="BU217" s="55"/>
      <c r="BV217" s="55"/>
      <c r="BW217" s="55"/>
      <c r="BX217" s="55"/>
      <c r="BY217" s="55"/>
      <c r="BZ217" s="55"/>
      <c r="CA217" s="55"/>
      <c r="CB217" s="55"/>
      <c r="CC217" s="55"/>
      <c r="CD217" s="55"/>
      <c r="CE217" s="55"/>
      <c r="CF217" s="55"/>
      <c r="CG217" s="55"/>
      <c r="CH217" s="55"/>
      <c r="CI217" s="55"/>
      <c r="CJ217" s="55"/>
      <c r="CK217" s="55"/>
      <c r="CL217" s="55"/>
      <c r="CM217" s="55"/>
      <c r="CN217" s="55"/>
      <c r="CO217" s="55"/>
    </row>
    <row r="218" spans="1:93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  <c r="BN218" s="55"/>
      <c r="BO218" s="55"/>
      <c r="BP218" s="55"/>
      <c r="BQ218" s="55"/>
      <c r="BR218" s="55"/>
      <c r="BS218" s="55"/>
      <c r="BT218" s="55"/>
      <c r="BU218" s="55"/>
      <c r="BV218" s="55"/>
      <c r="BW218" s="55"/>
      <c r="BX218" s="55"/>
      <c r="BY218" s="55"/>
      <c r="BZ218" s="55"/>
      <c r="CA218" s="55"/>
      <c r="CB218" s="55"/>
      <c r="CC218" s="55"/>
      <c r="CD218" s="55"/>
      <c r="CE218" s="55"/>
      <c r="CF218" s="55"/>
      <c r="CG218" s="55"/>
      <c r="CH218" s="55"/>
      <c r="CI218" s="55"/>
      <c r="CJ218" s="55"/>
      <c r="CK218" s="55"/>
      <c r="CL218" s="55"/>
      <c r="CM218" s="55"/>
      <c r="CN218" s="55"/>
      <c r="CO218" s="55"/>
    </row>
    <row r="219" spans="1:93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/>
      <c r="BL219" s="55"/>
      <c r="BM219" s="55"/>
      <c r="BN219" s="55"/>
      <c r="BO219" s="55"/>
      <c r="BP219" s="55"/>
      <c r="BQ219" s="55"/>
      <c r="BR219" s="55"/>
      <c r="BS219" s="55"/>
      <c r="BT219" s="55"/>
      <c r="BU219" s="55"/>
      <c r="BV219" s="55"/>
      <c r="BW219" s="55"/>
      <c r="BX219" s="55"/>
      <c r="BY219" s="55"/>
      <c r="BZ219" s="55"/>
      <c r="CA219" s="55"/>
      <c r="CB219" s="55"/>
      <c r="CC219" s="55"/>
      <c r="CD219" s="55"/>
      <c r="CE219" s="55"/>
      <c r="CF219" s="55"/>
      <c r="CG219" s="55"/>
      <c r="CH219" s="55"/>
      <c r="CI219" s="55"/>
      <c r="CJ219" s="55"/>
      <c r="CK219" s="55"/>
      <c r="CL219" s="55"/>
      <c r="CM219" s="55"/>
      <c r="CN219" s="55"/>
      <c r="CO219" s="55"/>
    </row>
    <row r="220" spans="1:93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  <c r="BN220" s="55"/>
      <c r="BO220" s="55"/>
      <c r="BP220" s="55"/>
      <c r="BQ220" s="55"/>
      <c r="BR220" s="55"/>
      <c r="BS220" s="55"/>
      <c r="BT220" s="55"/>
      <c r="BU220" s="55"/>
      <c r="BV220" s="55"/>
      <c r="BW220" s="55"/>
      <c r="BX220" s="55"/>
      <c r="BY220" s="55"/>
      <c r="BZ220" s="55"/>
      <c r="CA220" s="55"/>
      <c r="CB220" s="55"/>
      <c r="CC220" s="55"/>
      <c r="CD220" s="55"/>
      <c r="CE220" s="55"/>
      <c r="CF220" s="55"/>
      <c r="CG220" s="55"/>
      <c r="CH220" s="55"/>
      <c r="CI220" s="55"/>
      <c r="CJ220" s="55"/>
      <c r="CK220" s="55"/>
      <c r="CL220" s="55"/>
      <c r="CM220" s="55"/>
      <c r="CN220" s="55"/>
      <c r="CO220" s="55"/>
    </row>
    <row r="221" spans="1:93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  <c r="BW221" s="55"/>
      <c r="BX221" s="55"/>
      <c r="BY221" s="55"/>
      <c r="BZ221" s="55"/>
      <c r="CA221" s="55"/>
      <c r="CB221" s="55"/>
      <c r="CC221" s="55"/>
      <c r="CD221" s="55"/>
      <c r="CE221" s="55"/>
      <c r="CF221" s="55"/>
      <c r="CG221" s="55"/>
      <c r="CH221" s="55"/>
      <c r="CI221" s="55"/>
      <c r="CJ221" s="55"/>
      <c r="CK221" s="55"/>
      <c r="CL221" s="55"/>
      <c r="CM221" s="55"/>
      <c r="CN221" s="55"/>
      <c r="CO221" s="55"/>
    </row>
    <row r="222" spans="1:93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  <c r="BN222" s="55"/>
      <c r="BO222" s="55"/>
      <c r="BP222" s="55"/>
      <c r="BQ222" s="55"/>
      <c r="BR222" s="55"/>
      <c r="BS222" s="55"/>
      <c r="BT222" s="55"/>
      <c r="BU222" s="55"/>
      <c r="BV222" s="55"/>
      <c r="BW222" s="55"/>
      <c r="BX222" s="55"/>
      <c r="BY222" s="55"/>
      <c r="BZ222" s="55"/>
      <c r="CA222" s="55"/>
      <c r="CB222" s="55"/>
      <c r="CC222" s="55"/>
      <c r="CD222" s="55"/>
      <c r="CE222" s="55"/>
      <c r="CF222" s="55"/>
      <c r="CG222" s="55"/>
      <c r="CH222" s="55"/>
      <c r="CI222" s="55"/>
      <c r="CJ222" s="55"/>
      <c r="CK222" s="55"/>
      <c r="CL222" s="55"/>
      <c r="CM222" s="55"/>
      <c r="CN222" s="55"/>
      <c r="CO222" s="55"/>
    </row>
    <row r="223" spans="1:9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  <c r="BN223" s="55"/>
      <c r="BO223" s="55"/>
      <c r="BP223" s="55"/>
      <c r="BQ223" s="55"/>
      <c r="BR223" s="55"/>
      <c r="BS223" s="55"/>
      <c r="BT223" s="55"/>
      <c r="BU223" s="55"/>
      <c r="BV223" s="55"/>
      <c r="BW223" s="55"/>
      <c r="BX223" s="55"/>
      <c r="BY223" s="55"/>
      <c r="BZ223" s="55"/>
      <c r="CA223" s="55"/>
      <c r="CB223" s="55"/>
      <c r="CC223" s="55"/>
      <c r="CD223" s="55"/>
      <c r="CE223" s="55"/>
      <c r="CF223" s="55"/>
      <c r="CG223" s="55"/>
      <c r="CH223" s="55"/>
      <c r="CI223" s="55"/>
      <c r="CJ223" s="55"/>
      <c r="CK223" s="55"/>
      <c r="CL223" s="55"/>
      <c r="CM223" s="55"/>
      <c r="CN223" s="55"/>
      <c r="CO223" s="55"/>
    </row>
    <row r="224" spans="1:93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  <c r="BN224" s="55"/>
      <c r="BO224" s="55"/>
      <c r="BP224" s="55"/>
      <c r="BQ224" s="55"/>
      <c r="BR224" s="55"/>
      <c r="BS224" s="55"/>
      <c r="BT224" s="55"/>
      <c r="BU224" s="55"/>
      <c r="BV224" s="55"/>
      <c r="BW224" s="55"/>
      <c r="BX224" s="55"/>
      <c r="BY224" s="55"/>
      <c r="BZ224" s="55"/>
      <c r="CA224" s="55"/>
      <c r="CB224" s="55"/>
      <c r="CC224" s="55"/>
      <c r="CD224" s="55"/>
      <c r="CE224" s="55"/>
      <c r="CF224" s="55"/>
      <c r="CG224" s="55"/>
      <c r="CH224" s="55"/>
      <c r="CI224" s="55"/>
      <c r="CJ224" s="55"/>
      <c r="CK224" s="55"/>
      <c r="CL224" s="55"/>
      <c r="CM224" s="55"/>
      <c r="CN224" s="55"/>
      <c r="CO224" s="55"/>
    </row>
    <row r="225" spans="1:93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  <c r="BN225" s="55"/>
      <c r="BO225" s="55"/>
      <c r="BP225" s="55"/>
      <c r="BQ225" s="55"/>
      <c r="BR225" s="55"/>
      <c r="BS225" s="55"/>
      <c r="BT225" s="55"/>
      <c r="BU225" s="55"/>
      <c r="BV225" s="55"/>
      <c r="BW225" s="55"/>
      <c r="BX225" s="55"/>
      <c r="BY225" s="55"/>
      <c r="BZ225" s="55"/>
      <c r="CA225" s="55"/>
      <c r="CB225" s="55"/>
      <c r="CC225" s="55"/>
      <c r="CD225" s="55"/>
      <c r="CE225" s="55"/>
      <c r="CF225" s="55"/>
      <c r="CG225" s="55"/>
      <c r="CH225" s="55"/>
      <c r="CI225" s="55"/>
      <c r="CJ225" s="55"/>
      <c r="CK225" s="55"/>
      <c r="CL225" s="55"/>
      <c r="CM225" s="55"/>
      <c r="CN225" s="55"/>
      <c r="CO225" s="55"/>
    </row>
    <row r="226" spans="1:93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  <c r="BN226" s="55"/>
      <c r="BO226" s="55"/>
      <c r="BP226" s="55"/>
      <c r="BQ226" s="55"/>
      <c r="BR226" s="55"/>
      <c r="BS226" s="55"/>
      <c r="BT226" s="55"/>
      <c r="BU226" s="55"/>
      <c r="BV226" s="55"/>
      <c r="BW226" s="55"/>
      <c r="BX226" s="55"/>
      <c r="BY226" s="55"/>
      <c r="BZ226" s="55"/>
      <c r="CA226" s="55"/>
      <c r="CB226" s="55"/>
      <c r="CC226" s="55"/>
      <c r="CD226" s="55"/>
      <c r="CE226" s="55"/>
      <c r="CF226" s="55"/>
      <c r="CG226" s="55"/>
      <c r="CH226" s="55"/>
      <c r="CI226" s="55"/>
      <c r="CJ226" s="55"/>
      <c r="CK226" s="55"/>
      <c r="CL226" s="55"/>
      <c r="CM226" s="55"/>
      <c r="CN226" s="55"/>
      <c r="CO226" s="55"/>
    </row>
    <row r="227" spans="1:93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5"/>
      <c r="BU227" s="55"/>
      <c r="BV227" s="55"/>
      <c r="BW227" s="55"/>
      <c r="BX227" s="55"/>
      <c r="BY227" s="55"/>
      <c r="BZ227" s="55"/>
      <c r="CA227" s="55"/>
      <c r="CB227" s="55"/>
      <c r="CC227" s="55"/>
      <c r="CD227" s="55"/>
      <c r="CE227" s="55"/>
      <c r="CF227" s="55"/>
      <c r="CG227" s="55"/>
      <c r="CH227" s="55"/>
      <c r="CI227" s="55"/>
      <c r="CJ227" s="55"/>
      <c r="CK227" s="55"/>
      <c r="CL227" s="55"/>
      <c r="CM227" s="55"/>
      <c r="CN227" s="55"/>
      <c r="CO227" s="55"/>
    </row>
    <row r="228" spans="1:93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/>
      <c r="BL228" s="55"/>
      <c r="BM228" s="55"/>
      <c r="BN228" s="55"/>
      <c r="BO228" s="55"/>
      <c r="BP228" s="55"/>
      <c r="BQ228" s="55"/>
      <c r="BR228" s="55"/>
      <c r="BS228" s="55"/>
      <c r="BT228" s="55"/>
      <c r="BU228" s="55"/>
      <c r="BV228" s="55"/>
      <c r="BW228" s="55"/>
      <c r="BX228" s="55"/>
      <c r="BY228" s="55"/>
      <c r="BZ228" s="55"/>
      <c r="CA228" s="55"/>
      <c r="CB228" s="55"/>
      <c r="CC228" s="55"/>
      <c r="CD228" s="55"/>
      <c r="CE228" s="55"/>
      <c r="CF228" s="55"/>
      <c r="CG228" s="55"/>
      <c r="CH228" s="55"/>
      <c r="CI228" s="55"/>
      <c r="CJ228" s="55"/>
      <c r="CK228" s="55"/>
      <c r="CL228" s="55"/>
      <c r="CM228" s="55"/>
      <c r="CN228" s="55"/>
      <c r="CO228" s="55"/>
    </row>
    <row r="229" spans="1:93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/>
      <c r="BT229" s="55"/>
      <c r="BU229" s="55"/>
      <c r="BV229" s="55"/>
      <c r="BW229" s="55"/>
      <c r="BX229" s="55"/>
      <c r="BY229" s="55"/>
      <c r="BZ229" s="55"/>
      <c r="CA229" s="55"/>
      <c r="CB229" s="55"/>
      <c r="CC229" s="55"/>
      <c r="CD229" s="55"/>
      <c r="CE229" s="55"/>
      <c r="CF229" s="55"/>
      <c r="CG229" s="55"/>
      <c r="CH229" s="55"/>
      <c r="CI229" s="55"/>
      <c r="CJ229" s="55"/>
      <c r="CK229" s="55"/>
      <c r="CL229" s="55"/>
      <c r="CM229" s="55"/>
      <c r="CN229" s="55"/>
      <c r="CO229" s="55"/>
    </row>
    <row r="230" spans="1:93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  <c r="BN230" s="55"/>
      <c r="BO230" s="55"/>
      <c r="BP230" s="55"/>
      <c r="BQ230" s="55"/>
      <c r="BR230" s="55"/>
      <c r="BS230" s="55"/>
      <c r="BT230" s="55"/>
      <c r="BU230" s="55"/>
      <c r="BV230" s="55"/>
      <c r="BW230" s="55"/>
      <c r="BX230" s="55"/>
      <c r="BY230" s="55"/>
      <c r="BZ230" s="55"/>
      <c r="CA230" s="55"/>
      <c r="CB230" s="55"/>
      <c r="CC230" s="55"/>
      <c r="CD230" s="55"/>
      <c r="CE230" s="55"/>
      <c r="CF230" s="55"/>
      <c r="CG230" s="55"/>
      <c r="CH230" s="55"/>
      <c r="CI230" s="55"/>
      <c r="CJ230" s="55"/>
      <c r="CK230" s="55"/>
      <c r="CL230" s="55"/>
      <c r="CM230" s="55"/>
      <c r="CN230" s="55"/>
      <c r="CO230" s="55"/>
    </row>
    <row r="231" spans="1:93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  <c r="BD231" s="55"/>
      <c r="BE231" s="55"/>
      <c r="BF231" s="55"/>
      <c r="BG231" s="55"/>
      <c r="BH231" s="55"/>
      <c r="BI231" s="55"/>
      <c r="BJ231" s="55"/>
      <c r="BK231" s="55"/>
      <c r="BL231" s="55"/>
      <c r="BM231" s="55"/>
      <c r="BN231" s="55"/>
      <c r="BO231" s="55"/>
      <c r="BP231" s="55"/>
      <c r="BQ231" s="55"/>
      <c r="BR231" s="55"/>
      <c r="BS231" s="55"/>
      <c r="BT231" s="55"/>
      <c r="BU231" s="55"/>
      <c r="BV231" s="55"/>
      <c r="BW231" s="55"/>
      <c r="BX231" s="55"/>
      <c r="BY231" s="55"/>
      <c r="BZ231" s="55"/>
      <c r="CA231" s="55"/>
      <c r="CB231" s="55"/>
      <c r="CC231" s="55"/>
      <c r="CD231" s="55"/>
      <c r="CE231" s="55"/>
      <c r="CF231" s="55"/>
      <c r="CG231" s="55"/>
      <c r="CH231" s="55"/>
      <c r="CI231" s="55"/>
      <c r="CJ231" s="55"/>
      <c r="CK231" s="55"/>
      <c r="CL231" s="55"/>
      <c r="CM231" s="55"/>
      <c r="CN231" s="55"/>
      <c r="CO231" s="55"/>
    </row>
    <row r="232" spans="1:93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/>
      <c r="BT232" s="55"/>
      <c r="BU232" s="55"/>
      <c r="BV232" s="55"/>
      <c r="BW232" s="55"/>
      <c r="BX232" s="55"/>
      <c r="BY232" s="55"/>
      <c r="BZ232" s="55"/>
      <c r="CA232" s="55"/>
      <c r="CB232" s="55"/>
      <c r="CC232" s="55"/>
      <c r="CD232" s="55"/>
      <c r="CE232" s="55"/>
      <c r="CF232" s="55"/>
      <c r="CG232" s="55"/>
      <c r="CH232" s="55"/>
      <c r="CI232" s="55"/>
      <c r="CJ232" s="55"/>
      <c r="CK232" s="55"/>
      <c r="CL232" s="55"/>
      <c r="CM232" s="55"/>
      <c r="CN232" s="55"/>
      <c r="CO232" s="55"/>
    </row>
    <row r="233" spans="1:9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  <c r="BN233" s="55"/>
      <c r="BO233" s="55"/>
      <c r="BP233" s="55"/>
      <c r="BQ233" s="55"/>
      <c r="BR233" s="55"/>
      <c r="BS233" s="55"/>
      <c r="BT233" s="55"/>
      <c r="BU233" s="55"/>
      <c r="BV233" s="55"/>
      <c r="BW233" s="55"/>
      <c r="BX233" s="55"/>
      <c r="BY233" s="55"/>
      <c r="BZ233" s="55"/>
      <c r="CA233" s="55"/>
      <c r="CB233" s="55"/>
      <c r="CC233" s="55"/>
      <c r="CD233" s="55"/>
      <c r="CE233" s="55"/>
      <c r="CF233" s="55"/>
      <c r="CG233" s="55"/>
      <c r="CH233" s="55"/>
      <c r="CI233" s="55"/>
      <c r="CJ233" s="55"/>
      <c r="CK233" s="55"/>
      <c r="CL233" s="55"/>
      <c r="CM233" s="55"/>
      <c r="CN233" s="55"/>
      <c r="CO233" s="55"/>
    </row>
    <row r="234" spans="1:93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5"/>
      <c r="BU234" s="55"/>
      <c r="BV234" s="55"/>
      <c r="BW234" s="55"/>
      <c r="BX234" s="55"/>
      <c r="BY234" s="55"/>
      <c r="BZ234" s="55"/>
      <c r="CA234" s="55"/>
      <c r="CB234" s="55"/>
      <c r="CC234" s="55"/>
      <c r="CD234" s="55"/>
      <c r="CE234" s="55"/>
      <c r="CF234" s="55"/>
      <c r="CG234" s="55"/>
      <c r="CH234" s="55"/>
      <c r="CI234" s="55"/>
      <c r="CJ234" s="55"/>
      <c r="CK234" s="55"/>
      <c r="CL234" s="55"/>
      <c r="CM234" s="55"/>
      <c r="CN234" s="55"/>
      <c r="CO234" s="55"/>
    </row>
    <row r="235" spans="1:93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  <c r="BN235" s="55"/>
      <c r="BO235" s="55"/>
      <c r="BP235" s="55"/>
      <c r="BQ235" s="55"/>
      <c r="BR235" s="55"/>
      <c r="BS235" s="55"/>
      <c r="BT235" s="55"/>
      <c r="BU235" s="55"/>
      <c r="BV235" s="55"/>
      <c r="BW235" s="55"/>
      <c r="BX235" s="55"/>
      <c r="BY235" s="55"/>
      <c r="BZ235" s="55"/>
      <c r="CA235" s="55"/>
      <c r="CB235" s="55"/>
      <c r="CC235" s="55"/>
      <c r="CD235" s="55"/>
      <c r="CE235" s="55"/>
      <c r="CF235" s="55"/>
      <c r="CG235" s="55"/>
      <c r="CH235" s="55"/>
      <c r="CI235" s="55"/>
      <c r="CJ235" s="55"/>
      <c r="CK235" s="55"/>
      <c r="CL235" s="55"/>
      <c r="CM235" s="55"/>
      <c r="CN235" s="55"/>
      <c r="CO235" s="55"/>
    </row>
    <row r="236" spans="1:93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/>
      <c r="BT236" s="55"/>
      <c r="BU236" s="55"/>
      <c r="BV236" s="55"/>
      <c r="BW236" s="55"/>
      <c r="BX236" s="55"/>
      <c r="BY236" s="55"/>
      <c r="BZ236" s="55"/>
      <c r="CA236" s="55"/>
      <c r="CB236" s="55"/>
      <c r="CC236" s="55"/>
      <c r="CD236" s="55"/>
      <c r="CE236" s="55"/>
      <c r="CF236" s="55"/>
      <c r="CG236" s="55"/>
      <c r="CH236" s="55"/>
      <c r="CI236" s="55"/>
      <c r="CJ236" s="55"/>
      <c r="CK236" s="55"/>
      <c r="CL236" s="55"/>
      <c r="CM236" s="55"/>
      <c r="CN236" s="55"/>
      <c r="CO236" s="55"/>
    </row>
    <row r="237" spans="1:93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  <c r="BN237" s="55"/>
      <c r="BO237" s="55"/>
      <c r="BP237" s="55"/>
      <c r="BQ237" s="55"/>
      <c r="BR237" s="55"/>
      <c r="BS237" s="55"/>
      <c r="BT237" s="55"/>
      <c r="BU237" s="55"/>
      <c r="BV237" s="55"/>
      <c r="BW237" s="55"/>
      <c r="BX237" s="55"/>
      <c r="BY237" s="55"/>
      <c r="BZ237" s="55"/>
      <c r="CA237" s="55"/>
      <c r="CB237" s="55"/>
      <c r="CC237" s="55"/>
      <c r="CD237" s="55"/>
      <c r="CE237" s="55"/>
      <c r="CF237" s="55"/>
      <c r="CG237" s="55"/>
      <c r="CH237" s="55"/>
      <c r="CI237" s="55"/>
      <c r="CJ237" s="55"/>
      <c r="CK237" s="55"/>
      <c r="CL237" s="55"/>
      <c r="CM237" s="55"/>
      <c r="CN237" s="55"/>
      <c r="CO237" s="55"/>
    </row>
    <row r="238" spans="1:93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5"/>
      <c r="BU238" s="55"/>
      <c r="BV238" s="55"/>
      <c r="BW238" s="55"/>
      <c r="BX238" s="55"/>
      <c r="BY238" s="55"/>
      <c r="BZ238" s="55"/>
      <c r="CA238" s="55"/>
      <c r="CB238" s="55"/>
      <c r="CC238" s="55"/>
      <c r="CD238" s="55"/>
      <c r="CE238" s="55"/>
      <c r="CF238" s="55"/>
      <c r="CG238" s="55"/>
      <c r="CH238" s="55"/>
      <c r="CI238" s="55"/>
      <c r="CJ238" s="55"/>
      <c r="CK238" s="55"/>
      <c r="CL238" s="55"/>
      <c r="CM238" s="55"/>
      <c r="CN238" s="55"/>
      <c r="CO238" s="55"/>
    </row>
    <row r="239" spans="1:93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  <c r="BN239" s="55"/>
      <c r="BO239" s="55"/>
      <c r="BP239" s="55"/>
      <c r="BQ239" s="55"/>
      <c r="BR239" s="55"/>
      <c r="BS239" s="55"/>
      <c r="BT239" s="55"/>
      <c r="BU239" s="55"/>
      <c r="BV239" s="55"/>
      <c r="BW239" s="55"/>
      <c r="BX239" s="55"/>
      <c r="BY239" s="55"/>
      <c r="BZ239" s="55"/>
      <c r="CA239" s="55"/>
      <c r="CB239" s="55"/>
      <c r="CC239" s="55"/>
      <c r="CD239" s="55"/>
      <c r="CE239" s="55"/>
      <c r="CF239" s="55"/>
      <c r="CG239" s="55"/>
      <c r="CH239" s="55"/>
      <c r="CI239" s="55"/>
      <c r="CJ239" s="55"/>
      <c r="CK239" s="55"/>
      <c r="CL239" s="55"/>
      <c r="CM239" s="55"/>
      <c r="CN239" s="55"/>
      <c r="CO239" s="55"/>
    </row>
    <row r="240" spans="1:93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  <c r="BN240" s="55"/>
      <c r="BO240" s="55"/>
      <c r="BP240" s="55"/>
      <c r="BQ240" s="55"/>
      <c r="BR240" s="55"/>
      <c r="BS240" s="55"/>
      <c r="BT240" s="55"/>
      <c r="BU240" s="55"/>
      <c r="BV240" s="55"/>
      <c r="BW240" s="55"/>
      <c r="BX240" s="55"/>
      <c r="BY240" s="55"/>
      <c r="BZ240" s="55"/>
      <c r="CA240" s="55"/>
      <c r="CB240" s="55"/>
      <c r="CC240" s="55"/>
      <c r="CD240" s="55"/>
      <c r="CE240" s="55"/>
      <c r="CF240" s="55"/>
      <c r="CG240" s="55"/>
      <c r="CH240" s="55"/>
      <c r="CI240" s="55"/>
      <c r="CJ240" s="55"/>
      <c r="CK240" s="55"/>
      <c r="CL240" s="55"/>
      <c r="CM240" s="55"/>
      <c r="CN240" s="55"/>
      <c r="CO240" s="55"/>
    </row>
    <row r="241" spans="1:93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  <c r="BN241" s="55"/>
      <c r="BO241" s="55"/>
      <c r="BP241" s="55"/>
      <c r="BQ241" s="55"/>
      <c r="BR241" s="55"/>
      <c r="BS241" s="55"/>
      <c r="BT241" s="55"/>
      <c r="BU241" s="55"/>
      <c r="BV241" s="55"/>
      <c r="BW241" s="55"/>
      <c r="BX241" s="55"/>
      <c r="BY241" s="55"/>
      <c r="BZ241" s="55"/>
      <c r="CA241" s="55"/>
      <c r="CB241" s="55"/>
      <c r="CC241" s="55"/>
      <c r="CD241" s="55"/>
      <c r="CE241" s="55"/>
      <c r="CF241" s="55"/>
      <c r="CG241" s="55"/>
      <c r="CH241" s="55"/>
      <c r="CI241" s="55"/>
      <c r="CJ241" s="55"/>
      <c r="CK241" s="55"/>
      <c r="CL241" s="55"/>
      <c r="CM241" s="55"/>
      <c r="CN241" s="55"/>
      <c r="CO241" s="55"/>
    </row>
    <row r="242" spans="1:93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/>
      <c r="BL242" s="55"/>
      <c r="BM242" s="55"/>
      <c r="BN242" s="55"/>
      <c r="BO242" s="55"/>
      <c r="BP242" s="55"/>
      <c r="BQ242" s="55"/>
      <c r="BR242" s="55"/>
      <c r="BS242" s="55"/>
      <c r="BT242" s="55"/>
      <c r="BU242" s="55"/>
      <c r="BV242" s="55"/>
      <c r="BW242" s="55"/>
      <c r="BX242" s="55"/>
      <c r="BY242" s="55"/>
      <c r="BZ242" s="55"/>
      <c r="CA242" s="55"/>
      <c r="CB242" s="55"/>
      <c r="CC242" s="55"/>
      <c r="CD242" s="55"/>
      <c r="CE242" s="55"/>
      <c r="CF242" s="55"/>
      <c r="CG242" s="55"/>
      <c r="CH242" s="55"/>
      <c r="CI242" s="55"/>
      <c r="CJ242" s="55"/>
      <c r="CK242" s="55"/>
      <c r="CL242" s="55"/>
      <c r="CM242" s="55"/>
      <c r="CN242" s="55"/>
      <c r="CO242" s="55"/>
    </row>
    <row r="243" spans="1:9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/>
      <c r="BL243" s="55"/>
      <c r="BM243" s="55"/>
      <c r="BN243" s="55"/>
      <c r="BO243" s="55"/>
      <c r="BP243" s="55"/>
      <c r="BQ243" s="55"/>
      <c r="BR243" s="55"/>
      <c r="BS243" s="55"/>
      <c r="BT243" s="55"/>
      <c r="BU243" s="55"/>
      <c r="BV243" s="55"/>
      <c r="BW243" s="55"/>
      <c r="BX243" s="55"/>
      <c r="BY243" s="55"/>
      <c r="BZ243" s="55"/>
      <c r="CA243" s="55"/>
      <c r="CB243" s="55"/>
      <c r="CC243" s="55"/>
      <c r="CD243" s="55"/>
      <c r="CE243" s="55"/>
      <c r="CF243" s="55"/>
      <c r="CG243" s="55"/>
      <c r="CH243" s="55"/>
      <c r="CI243" s="55"/>
      <c r="CJ243" s="55"/>
      <c r="CK243" s="55"/>
      <c r="CL243" s="55"/>
      <c r="CM243" s="55"/>
      <c r="CN243" s="55"/>
      <c r="CO243" s="55"/>
    </row>
    <row r="244" spans="1:93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  <c r="BN244" s="55"/>
      <c r="BO244" s="55"/>
      <c r="BP244" s="55"/>
      <c r="BQ244" s="55"/>
      <c r="BR244" s="55"/>
      <c r="BS244" s="55"/>
      <c r="BT244" s="55"/>
      <c r="BU244" s="55"/>
      <c r="BV244" s="55"/>
      <c r="BW244" s="55"/>
      <c r="BX244" s="55"/>
      <c r="BY244" s="55"/>
      <c r="BZ244" s="55"/>
      <c r="CA244" s="55"/>
      <c r="CB244" s="55"/>
      <c r="CC244" s="55"/>
      <c r="CD244" s="55"/>
      <c r="CE244" s="55"/>
      <c r="CF244" s="55"/>
      <c r="CG244" s="55"/>
      <c r="CH244" s="55"/>
      <c r="CI244" s="55"/>
      <c r="CJ244" s="55"/>
      <c r="CK244" s="55"/>
      <c r="CL244" s="55"/>
      <c r="CM244" s="55"/>
      <c r="CN244" s="55"/>
      <c r="CO244" s="55"/>
    </row>
    <row r="245" spans="1:93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  <c r="BD245" s="55"/>
      <c r="BE245" s="55"/>
      <c r="BF245" s="55"/>
      <c r="BG245" s="55"/>
      <c r="BH245" s="55"/>
      <c r="BI245" s="55"/>
      <c r="BJ245" s="55"/>
      <c r="BK245" s="55"/>
      <c r="BL245" s="55"/>
      <c r="BM245" s="55"/>
      <c r="BN245" s="55"/>
      <c r="BO245" s="55"/>
      <c r="BP245" s="55"/>
      <c r="BQ245" s="55"/>
      <c r="BR245" s="55"/>
      <c r="BS245" s="55"/>
      <c r="BT245" s="55"/>
      <c r="BU245" s="55"/>
      <c r="BV245" s="55"/>
      <c r="BW245" s="55"/>
      <c r="BX245" s="55"/>
      <c r="BY245" s="55"/>
      <c r="BZ245" s="55"/>
      <c r="CA245" s="55"/>
      <c r="CB245" s="55"/>
      <c r="CC245" s="55"/>
      <c r="CD245" s="55"/>
      <c r="CE245" s="55"/>
      <c r="CF245" s="55"/>
      <c r="CG245" s="55"/>
      <c r="CH245" s="55"/>
      <c r="CI245" s="55"/>
      <c r="CJ245" s="55"/>
      <c r="CK245" s="55"/>
      <c r="CL245" s="55"/>
      <c r="CM245" s="55"/>
      <c r="CN245" s="55"/>
      <c r="CO245" s="55"/>
    </row>
    <row r="246" spans="1:93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  <c r="BN246" s="55"/>
      <c r="BO246" s="55"/>
      <c r="BP246" s="55"/>
      <c r="BQ246" s="55"/>
      <c r="BR246" s="55"/>
      <c r="BS246" s="55"/>
      <c r="BT246" s="55"/>
      <c r="BU246" s="55"/>
      <c r="BV246" s="55"/>
      <c r="BW246" s="55"/>
      <c r="BX246" s="55"/>
      <c r="BY246" s="55"/>
      <c r="BZ246" s="55"/>
      <c r="CA246" s="55"/>
      <c r="CB246" s="55"/>
      <c r="CC246" s="55"/>
      <c r="CD246" s="55"/>
      <c r="CE246" s="55"/>
      <c r="CF246" s="55"/>
      <c r="CG246" s="55"/>
      <c r="CH246" s="55"/>
      <c r="CI246" s="55"/>
      <c r="CJ246" s="55"/>
      <c r="CK246" s="55"/>
      <c r="CL246" s="55"/>
      <c r="CM246" s="55"/>
      <c r="CN246" s="55"/>
      <c r="CO246" s="55"/>
    </row>
    <row r="247" spans="1:93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/>
      <c r="BL247" s="55"/>
      <c r="BM247" s="55"/>
      <c r="BN247" s="55"/>
      <c r="BO247" s="55"/>
      <c r="BP247" s="55"/>
      <c r="BQ247" s="55"/>
      <c r="BR247" s="55"/>
      <c r="BS247" s="55"/>
      <c r="BT247" s="55"/>
      <c r="BU247" s="55"/>
      <c r="BV247" s="55"/>
      <c r="BW247" s="55"/>
      <c r="BX247" s="55"/>
      <c r="BY247" s="55"/>
      <c r="BZ247" s="55"/>
      <c r="CA247" s="55"/>
      <c r="CB247" s="55"/>
      <c r="CC247" s="55"/>
      <c r="CD247" s="55"/>
      <c r="CE247" s="55"/>
      <c r="CF247" s="55"/>
      <c r="CG247" s="55"/>
      <c r="CH247" s="55"/>
      <c r="CI247" s="55"/>
      <c r="CJ247" s="55"/>
      <c r="CK247" s="55"/>
      <c r="CL247" s="55"/>
      <c r="CM247" s="55"/>
      <c r="CN247" s="55"/>
      <c r="CO247" s="55"/>
    </row>
    <row r="248" spans="1:93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/>
      <c r="BL248" s="55"/>
      <c r="BM248" s="55"/>
      <c r="BN248" s="55"/>
      <c r="BO248" s="55"/>
      <c r="BP248" s="55"/>
      <c r="BQ248" s="55"/>
      <c r="BR248" s="55"/>
      <c r="BS248" s="55"/>
      <c r="BT248" s="55"/>
      <c r="BU248" s="55"/>
      <c r="BV248" s="55"/>
      <c r="BW248" s="55"/>
      <c r="BX248" s="55"/>
      <c r="BY248" s="55"/>
      <c r="BZ248" s="55"/>
      <c r="CA248" s="55"/>
      <c r="CB248" s="55"/>
      <c r="CC248" s="55"/>
      <c r="CD248" s="55"/>
      <c r="CE248" s="55"/>
      <c r="CF248" s="55"/>
      <c r="CG248" s="55"/>
      <c r="CH248" s="55"/>
      <c r="CI248" s="55"/>
      <c r="CJ248" s="55"/>
      <c r="CK248" s="55"/>
      <c r="CL248" s="55"/>
      <c r="CM248" s="55"/>
      <c r="CN248" s="55"/>
      <c r="CO248" s="55"/>
    </row>
    <row r="249" spans="1:93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55"/>
      <c r="BJ249" s="55"/>
      <c r="BK249" s="55"/>
      <c r="BL249" s="55"/>
      <c r="BM249" s="55"/>
      <c r="BN249" s="55"/>
      <c r="BO249" s="55"/>
      <c r="BP249" s="55"/>
      <c r="BQ249" s="55"/>
      <c r="BR249" s="55"/>
      <c r="BS249" s="55"/>
      <c r="BT249" s="55"/>
      <c r="BU249" s="55"/>
      <c r="BV249" s="55"/>
      <c r="BW249" s="55"/>
      <c r="BX249" s="55"/>
      <c r="BY249" s="55"/>
      <c r="BZ249" s="55"/>
      <c r="CA249" s="55"/>
      <c r="CB249" s="55"/>
      <c r="CC249" s="55"/>
      <c r="CD249" s="55"/>
      <c r="CE249" s="55"/>
      <c r="CF249" s="55"/>
      <c r="CG249" s="55"/>
      <c r="CH249" s="55"/>
      <c r="CI249" s="55"/>
      <c r="CJ249" s="55"/>
      <c r="CK249" s="55"/>
      <c r="CL249" s="55"/>
      <c r="CM249" s="55"/>
      <c r="CN249" s="55"/>
      <c r="CO249" s="55"/>
    </row>
    <row r="250" spans="1:93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/>
      <c r="BL250" s="55"/>
      <c r="BM250" s="55"/>
      <c r="BN250" s="55"/>
      <c r="BO250" s="55"/>
      <c r="BP250" s="55"/>
      <c r="BQ250" s="55"/>
      <c r="BR250" s="55"/>
      <c r="BS250" s="55"/>
      <c r="BT250" s="55"/>
      <c r="BU250" s="55"/>
      <c r="BV250" s="55"/>
      <c r="BW250" s="55"/>
      <c r="BX250" s="55"/>
      <c r="BY250" s="55"/>
      <c r="BZ250" s="55"/>
      <c r="CA250" s="55"/>
      <c r="CB250" s="55"/>
      <c r="CC250" s="55"/>
      <c r="CD250" s="55"/>
      <c r="CE250" s="55"/>
      <c r="CF250" s="55"/>
      <c r="CG250" s="55"/>
      <c r="CH250" s="55"/>
      <c r="CI250" s="55"/>
      <c r="CJ250" s="55"/>
      <c r="CK250" s="55"/>
      <c r="CL250" s="55"/>
      <c r="CM250" s="55"/>
      <c r="CN250" s="55"/>
      <c r="CO250" s="55"/>
    </row>
    <row r="251" spans="1:93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/>
      <c r="BL251" s="55"/>
      <c r="BM251" s="55"/>
      <c r="BN251" s="55"/>
      <c r="BO251" s="55"/>
      <c r="BP251" s="55"/>
      <c r="BQ251" s="55"/>
      <c r="BR251" s="55"/>
      <c r="BS251" s="55"/>
      <c r="BT251" s="55"/>
      <c r="BU251" s="55"/>
      <c r="BV251" s="55"/>
      <c r="BW251" s="55"/>
      <c r="BX251" s="55"/>
      <c r="BY251" s="55"/>
      <c r="BZ251" s="55"/>
      <c r="CA251" s="55"/>
      <c r="CB251" s="55"/>
      <c r="CC251" s="55"/>
      <c r="CD251" s="55"/>
      <c r="CE251" s="55"/>
      <c r="CF251" s="55"/>
      <c r="CG251" s="55"/>
      <c r="CH251" s="55"/>
      <c r="CI251" s="55"/>
      <c r="CJ251" s="55"/>
      <c r="CK251" s="55"/>
      <c r="CL251" s="55"/>
      <c r="CM251" s="55"/>
      <c r="CN251" s="55"/>
      <c r="CO251" s="55"/>
    </row>
    <row r="252" spans="1:93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/>
      <c r="BN252" s="55"/>
      <c r="BO252" s="55"/>
      <c r="BP252" s="55"/>
      <c r="BQ252" s="55"/>
      <c r="BR252" s="55"/>
      <c r="BS252" s="55"/>
      <c r="BT252" s="55"/>
      <c r="BU252" s="55"/>
      <c r="BV252" s="55"/>
      <c r="BW252" s="55"/>
      <c r="BX252" s="55"/>
      <c r="BY252" s="55"/>
      <c r="BZ252" s="55"/>
      <c r="CA252" s="55"/>
      <c r="CB252" s="55"/>
      <c r="CC252" s="55"/>
      <c r="CD252" s="55"/>
      <c r="CE252" s="55"/>
      <c r="CF252" s="55"/>
      <c r="CG252" s="55"/>
      <c r="CH252" s="55"/>
      <c r="CI252" s="55"/>
      <c r="CJ252" s="55"/>
      <c r="CK252" s="55"/>
      <c r="CL252" s="55"/>
      <c r="CM252" s="55"/>
      <c r="CN252" s="55"/>
      <c r="CO252" s="55"/>
    </row>
    <row r="253" spans="1:9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/>
      <c r="BQ253" s="55"/>
      <c r="BR253" s="55"/>
      <c r="BS253" s="55"/>
      <c r="BT253" s="55"/>
      <c r="BU253" s="55"/>
      <c r="BV253" s="55"/>
      <c r="BW253" s="55"/>
      <c r="BX253" s="55"/>
      <c r="BY253" s="55"/>
      <c r="BZ253" s="55"/>
      <c r="CA253" s="55"/>
      <c r="CB253" s="55"/>
      <c r="CC253" s="55"/>
      <c r="CD253" s="55"/>
      <c r="CE253" s="55"/>
      <c r="CF253" s="55"/>
      <c r="CG253" s="55"/>
      <c r="CH253" s="55"/>
      <c r="CI253" s="55"/>
      <c r="CJ253" s="55"/>
      <c r="CK253" s="55"/>
      <c r="CL253" s="55"/>
      <c r="CM253" s="55"/>
      <c r="CN253" s="55"/>
      <c r="CO253" s="55"/>
    </row>
    <row r="254" spans="1:93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/>
      <c r="BM254" s="55"/>
      <c r="BN254" s="55"/>
      <c r="BO254" s="55"/>
      <c r="BP254" s="55"/>
      <c r="BQ254" s="55"/>
      <c r="BR254" s="55"/>
      <c r="BS254" s="55"/>
      <c r="BT254" s="55"/>
      <c r="BU254" s="55"/>
      <c r="BV254" s="55"/>
      <c r="BW254" s="55"/>
      <c r="BX254" s="55"/>
      <c r="BY254" s="55"/>
      <c r="BZ254" s="55"/>
      <c r="CA254" s="55"/>
      <c r="CB254" s="55"/>
      <c r="CC254" s="55"/>
      <c r="CD254" s="55"/>
      <c r="CE254" s="55"/>
      <c r="CF254" s="55"/>
      <c r="CG254" s="55"/>
      <c r="CH254" s="55"/>
      <c r="CI254" s="55"/>
      <c r="CJ254" s="55"/>
      <c r="CK254" s="55"/>
      <c r="CL254" s="55"/>
      <c r="CM254" s="55"/>
      <c r="CN254" s="55"/>
      <c r="CO254" s="55"/>
    </row>
    <row r="255" spans="1:93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/>
      <c r="BL255" s="55"/>
      <c r="BM255" s="55"/>
      <c r="BN255" s="55"/>
      <c r="BO255" s="55"/>
      <c r="BP255" s="55"/>
      <c r="BQ255" s="55"/>
      <c r="BR255" s="55"/>
      <c r="BS255" s="55"/>
      <c r="BT255" s="55"/>
      <c r="BU255" s="55"/>
      <c r="BV255" s="55"/>
      <c r="BW255" s="55"/>
      <c r="BX255" s="55"/>
      <c r="BY255" s="55"/>
      <c r="BZ255" s="55"/>
      <c r="CA255" s="55"/>
      <c r="CB255" s="55"/>
      <c r="CC255" s="55"/>
      <c r="CD255" s="55"/>
      <c r="CE255" s="55"/>
      <c r="CF255" s="55"/>
      <c r="CG255" s="55"/>
      <c r="CH255" s="55"/>
      <c r="CI255" s="55"/>
      <c r="CJ255" s="55"/>
      <c r="CK255" s="55"/>
      <c r="CL255" s="55"/>
      <c r="CM255" s="55"/>
      <c r="CN255" s="55"/>
      <c r="CO255" s="55"/>
    </row>
    <row r="256" spans="1:93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/>
      <c r="BH256" s="55"/>
      <c r="BI256" s="55"/>
      <c r="BJ256" s="55"/>
      <c r="BK256" s="55"/>
      <c r="BL256" s="55"/>
      <c r="BM256" s="55"/>
      <c r="BN256" s="55"/>
      <c r="BO256" s="55"/>
      <c r="BP256" s="55"/>
      <c r="BQ256" s="55"/>
      <c r="BR256" s="55"/>
      <c r="BS256" s="55"/>
      <c r="BT256" s="55"/>
      <c r="BU256" s="55"/>
      <c r="BV256" s="55"/>
      <c r="BW256" s="55"/>
      <c r="BX256" s="55"/>
      <c r="BY256" s="55"/>
      <c r="BZ256" s="55"/>
      <c r="CA256" s="55"/>
      <c r="CB256" s="55"/>
      <c r="CC256" s="55"/>
      <c r="CD256" s="55"/>
      <c r="CE256" s="55"/>
      <c r="CF256" s="55"/>
      <c r="CG256" s="55"/>
      <c r="CH256" s="55"/>
      <c r="CI256" s="55"/>
      <c r="CJ256" s="55"/>
      <c r="CK256" s="55"/>
      <c r="CL256" s="55"/>
      <c r="CM256" s="55"/>
      <c r="CN256" s="55"/>
      <c r="CO256" s="55"/>
    </row>
    <row r="257" spans="1:93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/>
      <c r="BL257" s="55"/>
      <c r="BM257" s="55"/>
      <c r="BN257" s="55"/>
      <c r="BO257" s="55"/>
      <c r="BP257" s="55"/>
      <c r="BQ257" s="55"/>
      <c r="BR257" s="55"/>
      <c r="BS257" s="55"/>
      <c r="BT257" s="55"/>
      <c r="BU257" s="55"/>
      <c r="BV257" s="55"/>
      <c r="BW257" s="55"/>
      <c r="BX257" s="55"/>
      <c r="BY257" s="55"/>
      <c r="BZ257" s="55"/>
      <c r="CA257" s="55"/>
      <c r="CB257" s="55"/>
      <c r="CC257" s="55"/>
      <c r="CD257" s="55"/>
      <c r="CE257" s="55"/>
      <c r="CF257" s="55"/>
      <c r="CG257" s="55"/>
      <c r="CH257" s="55"/>
      <c r="CI257" s="55"/>
      <c r="CJ257" s="55"/>
      <c r="CK257" s="55"/>
      <c r="CL257" s="55"/>
      <c r="CM257" s="55"/>
      <c r="CN257" s="55"/>
      <c r="CO257" s="55"/>
    </row>
    <row r="258" spans="1:93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/>
      <c r="BL258" s="55"/>
      <c r="BM258" s="55"/>
      <c r="BN258" s="55"/>
      <c r="BO258" s="55"/>
      <c r="BP258" s="55"/>
      <c r="BQ258" s="55"/>
      <c r="BR258" s="55"/>
      <c r="BS258" s="55"/>
      <c r="BT258" s="55"/>
      <c r="BU258" s="55"/>
      <c r="BV258" s="55"/>
      <c r="BW258" s="55"/>
      <c r="BX258" s="55"/>
      <c r="BY258" s="55"/>
      <c r="BZ258" s="55"/>
      <c r="CA258" s="55"/>
      <c r="CB258" s="55"/>
      <c r="CC258" s="55"/>
      <c r="CD258" s="55"/>
      <c r="CE258" s="55"/>
      <c r="CF258" s="55"/>
      <c r="CG258" s="55"/>
      <c r="CH258" s="55"/>
      <c r="CI258" s="55"/>
      <c r="CJ258" s="55"/>
      <c r="CK258" s="55"/>
      <c r="CL258" s="55"/>
      <c r="CM258" s="55"/>
      <c r="CN258" s="55"/>
      <c r="CO258" s="55"/>
    </row>
    <row r="259" spans="1:93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/>
      <c r="BN259" s="55"/>
      <c r="BO259" s="55"/>
      <c r="BP259" s="55"/>
      <c r="BQ259" s="55"/>
      <c r="BR259" s="55"/>
      <c r="BS259" s="55"/>
      <c r="BT259" s="55"/>
      <c r="BU259" s="55"/>
      <c r="BV259" s="55"/>
      <c r="BW259" s="55"/>
      <c r="BX259" s="55"/>
      <c r="BY259" s="55"/>
      <c r="BZ259" s="55"/>
      <c r="CA259" s="55"/>
      <c r="CB259" s="55"/>
      <c r="CC259" s="55"/>
      <c r="CD259" s="55"/>
      <c r="CE259" s="55"/>
      <c r="CF259" s="55"/>
      <c r="CG259" s="55"/>
      <c r="CH259" s="55"/>
      <c r="CI259" s="55"/>
      <c r="CJ259" s="55"/>
      <c r="CK259" s="55"/>
      <c r="CL259" s="55"/>
      <c r="CM259" s="55"/>
      <c r="CN259" s="55"/>
      <c r="CO259" s="55"/>
    </row>
    <row r="260" spans="1:93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/>
      <c r="BQ260" s="55"/>
      <c r="BR260" s="55"/>
      <c r="BS260" s="55"/>
      <c r="BT260" s="55"/>
      <c r="BU260" s="55"/>
      <c r="BV260" s="55"/>
      <c r="BW260" s="55"/>
      <c r="BX260" s="55"/>
      <c r="BY260" s="55"/>
      <c r="BZ260" s="55"/>
      <c r="CA260" s="55"/>
      <c r="CB260" s="55"/>
      <c r="CC260" s="55"/>
      <c r="CD260" s="55"/>
      <c r="CE260" s="55"/>
      <c r="CF260" s="55"/>
      <c r="CG260" s="55"/>
      <c r="CH260" s="55"/>
      <c r="CI260" s="55"/>
      <c r="CJ260" s="55"/>
      <c r="CK260" s="55"/>
      <c r="CL260" s="55"/>
      <c r="CM260" s="55"/>
      <c r="CN260" s="55"/>
      <c r="CO260" s="55"/>
    </row>
    <row r="261" spans="1:93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  <c r="BN261" s="55"/>
      <c r="BO261" s="55"/>
      <c r="BP261" s="55"/>
      <c r="BQ261" s="55"/>
      <c r="BR261" s="55"/>
      <c r="BS261" s="55"/>
      <c r="BT261" s="55"/>
      <c r="BU261" s="55"/>
      <c r="BV261" s="55"/>
      <c r="BW261" s="55"/>
      <c r="BX261" s="55"/>
      <c r="BY261" s="55"/>
      <c r="BZ261" s="55"/>
      <c r="CA261" s="55"/>
      <c r="CB261" s="55"/>
      <c r="CC261" s="55"/>
      <c r="CD261" s="55"/>
      <c r="CE261" s="55"/>
      <c r="CF261" s="55"/>
      <c r="CG261" s="55"/>
      <c r="CH261" s="55"/>
      <c r="CI261" s="55"/>
      <c r="CJ261" s="55"/>
      <c r="CK261" s="55"/>
      <c r="CL261" s="55"/>
      <c r="CM261" s="55"/>
      <c r="CN261" s="55"/>
      <c r="CO261" s="55"/>
    </row>
    <row r="262" spans="1:93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/>
      <c r="BQ262" s="55"/>
      <c r="BR262" s="55"/>
      <c r="BS262" s="55"/>
      <c r="BT262" s="55"/>
      <c r="BU262" s="55"/>
      <c r="BV262" s="55"/>
      <c r="BW262" s="55"/>
      <c r="BX262" s="55"/>
      <c r="BY262" s="55"/>
      <c r="BZ262" s="55"/>
      <c r="CA262" s="55"/>
      <c r="CB262" s="55"/>
      <c r="CC262" s="55"/>
      <c r="CD262" s="55"/>
      <c r="CE262" s="55"/>
      <c r="CF262" s="55"/>
      <c r="CG262" s="55"/>
      <c r="CH262" s="55"/>
      <c r="CI262" s="55"/>
      <c r="CJ262" s="55"/>
      <c r="CK262" s="55"/>
      <c r="CL262" s="55"/>
      <c r="CM262" s="55"/>
      <c r="CN262" s="55"/>
      <c r="CO262" s="55"/>
    </row>
    <row r="263" spans="1:9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/>
      <c r="BQ263" s="55"/>
      <c r="BR263" s="55"/>
      <c r="BS263" s="55"/>
      <c r="BT263" s="55"/>
      <c r="BU263" s="55"/>
      <c r="BV263" s="55"/>
      <c r="BW263" s="55"/>
      <c r="BX263" s="55"/>
      <c r="BY263" s="55"/>
      <c r="BZ263" s="55"/>
      <c r="CA263" s="55"/>
      <c r="CB263" s="55"/>
      <c r="CC263" s="55"/>
      <c r="CD263" s="55"/>
      <c r="CE263" s="55"/>
      <c r="CF263" s="55"/>
      <c r="CG263" s="55"/>
      <c r="CH263" s="55"/>
      <c r="CI263" s="55"/>
      <c r="CJ263" s="55"/>
      <c r="CK263" s="55"/>
      <c r="CL263" s="55"/>
      <c r="CM263" s="55"/>
      <c r="CN263" s="55"/>
      <c r="CO263" s="55"/>
    </row>
    <row r="264" spans="1:93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  <c r="BN264" s="55"/>
      <c r="BO264" s="55"/>
      <c r="BP264" s="55"/>
      <c r="BQ264" s="55"/>
      <c r="BR264" s="55"/>
      <c r="BS264" s="55"/>
      <c r="BT264" s="55"/>
      <c r="BU264" s="55"/>
      <c r="BV264" s="55"/>
      <c r="BW264" s="55"/>
      <c r="BX264" s="55"/>
      <c r="BY264" s="55"/>
      <c r="BZ264" s="55"/>
      <c r="CA264" s="55"/>
      <c r="CB264" s="55"/>
      <c r="CC264" s="55"/>
      <c r="CD264" s="55"/>
      <c r="CE264" s="55"/>
      <c r="CF264" s="55"/>
      <c r="CG264" s="55"/>
      <c r="CH264" s="55"/>
      <c r="CI264" s="55"/>
      <c r="CJ264" s="55"/>
      <c r="CK264" s="55"/>
      <c r="CL264" s="55"/>
      <c r="CM264" s="55"/>
      <c r="CN264" s="55"/>
      <c r="CO264" s="55"/>
    </row>
    <row r="265" spans="1:93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  <c r="BN265" s="55"/>
      <c r="BO265" s="55"/>
      <c r="BP265" s="55"/>
      <c r="BQ265" s="55"/>
      <c r="BR265" s="55"/>
      <c r="BS265" s="55"/>
      <c r="BT265" s="55"/>
      <c r="BU265" s="55"/>
      <c r="BV265" s="55"/>
      <c r="BW265" s="55"/>
      <c r="BX265" s="55"/>
      <c r="BY265" s="55"/>
      <c r="BZ265" s="55"/>
      <c r="CA265" s="55"/>
      <c r="CB265" s="55"/>
      <c r="CC265" s="55"/>
      <c r="CD265" s="55"/>
      <c r="CE265" s="55"/>
      <c r="CF265" s="55"/>
      <c r="CG265" s="55"/>
      <c r="CH265" s="55"/>
      <c r="CI265" s="55"/>
      <c r="CJ265" s="55"/>
      <c r="CK265" s="55"/>
      <c r="CL265" s="55"/>
      <c r="CM265" s="55"/>
      <c r="CN265" s="55"/>
      <c r="CO265" s="55"/>
    </row>
    <row r="266" spans="1:93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5"/>
      <c r="BU266" s="55"/>
      <c r="BV266" s="55"/>
      <c r="BW266" s="55"/>
      <c r="BX266" s="55"/>
      <c r="BY266" s="55"/>
      <c r="BZ266" s="55"/>
      <c r="CA266" s="55"/>
      <c r="CB266" s="55"/>
      <c r="CC266" s="55"/>
      <c r="CD266" s="55"/>
      <c r="CE266" s="55"/>
      <c r="CF266" s="55"/>
      <c r="CG266" s="55"/>
      <c r="CH266" s="55"/>
      <c r="CI266" s="55"/>
      <c r="CJ266" s="55"/>
      <c r="CK266" s="55"/>
      <c r="CL266" s="55"/>
      <c r="CM266" s="55"/>
      <c r="CN266" s="55"/>
      <c r="CO266" s="55"/>
    </row>
    <row r="267" spans="1:93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5"/>
      <c r="BU267" s="55"/>
      <c r="BV267" s="55"/>
      <c r="BW267" s="55"/>
      <c r="BX267" s="55"/>
      <c r="BY267" s="55"/>
      <c r="BZ267" s="55"/>
      <c r="CA267" s="55"/>
      <c r="CB267" s="55"/>
      <c r="CC267" s="55"/>
      <c r="CD267" s="55"/>
      <c r="CE267" s="55"/>
      <c r="CF267" s="55"/>
      <c r="CG267" s="55"/>
      <c r="CH267" s="55"/>
      <c r="CI267" s="55"/>
      <c r="CJ267" s="55"/>
      <c r="CK267" s="55"/>
      <c r="CL267" s="55"/>
      <c r="CM267" s="55"/>
      <c r="CN267" s="55"/>
      <c r="CO267" s="55"/>
    </row>
    <row r="268" spans="1:93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5"/>
      <c r="BU268" s="55"/>
      <c r="BV268" s="55"/>
      <c r="BW268" s="55"/>
      <c r="BX268" s="55"/>
      <c r="BY268" s="55"/>
      <c r="BZ268" s="55"/>
      <c r="CA268" s="55"/>
      <c r="CB268" s="55"/>
      <c r="CC268" s="55"/>
      <c r="CD268" s="55"/>
      <c r="CE268" s="55"/>
      <c r="CF268" s="55"/>
      <c r="CG268" s="55"/>
      <c r="CH268" s="55"/>
      <c r="CI268" s="55"/>
      <c r="CJ268" s="55"/>
      <c r="CK268" s="55"/>
      <c r="CL268" s="55"/>
      <c r="CM268" s="55"/>
      <c r="CN268" s="55"/>
      <c r="CO268" s="55"/>
    </row>
    <row r="269" spans="1:93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5"/>
      <c r="BU269" s="55"/>
      <c r="BV269" s="55"/>
      <c r="BW269" s="55"/>
      <c r="BX269" s="55"/>
      <c r="BY269" s="55"/>
      <c r="BZ269" s="55"/>
      <c r="CA269" s="55"/>
      <c r="CB269" s="55"/>
      <c r="CC269" s="55"/>
      <c r="CD269" s="55"/>
      <c r="CE269" s="55"/>
      <c r="CF269" s="55"/>
      <c r="CG269" s="55"/>
      <c r="CH269" s="55"/>
      <c r="CI269" s="55"/>
      <c r="CJ269" s="55"/>
      <c r="CK269" s="55"/>
      <c r="CL269" s="55"/>
      <c r="CM269" s="55"/>
      <c r="CN269" s="55"/>
      <c r="CO269" s="55"/>
    </row>
    <row r="270" spans="1:93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  <c r="BN270" s="55"/>
      <c r="BO270" s="55"/>
      <c r="BP270" s="55"/>
      <c r="BQ270" s="55"/>
      <c r="BR270" s="55"/>
      <c r="BS270" s="55"/>
      <c r="BT270" s="55"/>
      <c r="BU270" s="55"/>
      <c r="BV270" s="55"/>
      <c r="BW270" s="55"/>
      <c r="BX270" s="55"/>
      <c r="BY270" s="55"/>
      <c r="BZ270" s="55"/>
      <c r="CA270" s="55"/>
      <c r="CB270" s="55"/>
      <c r="CC270" s="55"/>
      <c r="CD270" s="55"/>
      <c r="CE270" s="55"/>
      <c r="CF270" s="55"/>
      <c r="CG270" s="55"/>
      <c r="CH270" s="55"/>
      <c r="CI270" s="55"/>
      <c r="CJ270" s="55"/>
      <c r="CK270" s="55"/>
      <c r="CL270" s="55"/>
      <c r="CM270" s="55"/>
      <c r="CN270" s="55"/>
      <c r="CO270" s="55"/>
    </row>
    <row r="271" spans="1:93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/>
      <c r="BP271" s="55"/>
      <c r="BQ271" s="55"/>
      <c r="BR271" s="55"/>
      <c r="BS271" s="55"/>
      <c r="BT271" s="55"/>
      <c r="BU271" s="55"/>
      <c r="BV271" s="55"/>
      <c r="BW271" s="55"/>
      <c r="BX271" s="55"/>
      <c r="BY271" s="55"/>
      <c r="BZ271" s="55"/>
      <c r="CA271" s="55"/>
      <c r="CB271" s="55"/>
      <c r="CC271" s="55"/>
      <c r="CD271" s="55"/>
      <c r="CE271" s="55"/>
      <c r="CF271" s="55"/>
      <c r="CG271" s="55"/>
      <c r="CH271" s="55"/>
      <c r="CI271" s="55"/>
      <c r="CJ271" s="55"/>
      <c r="CK271" s="55"/>
      <c r="CL271" s="55"/>
      <c r="CM271" s="55"/>
      <c r="CN271" s="55"/>
      <c r="CO271" s="55"/>
    </row>
    <row r="272" spans="1:93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  <c r="BN272" s="55"/>
      <c r="BO272" s="55"/>
      <c r="BP272" s="55"/>
      <c r="BQ272" s="55"/>
      <c r="BR272" s="55"/>
      <c r="BS272" s="55"/>
      <c r="BT272" s="55"/>
      <c r="BU272" s="55"/>
      <c r="BV272" s="55"/>
      <c r="BW272" s="55"/>
      <c r="BX272" s="55"/>
      <c r="BY272" s="55"/>
      <c r="BZ272" s="55"/>
      <c r="CA272" s="55"/>
      <c r="CB272" s="55"/>
      <c r="CC272" s="55"/>
      <c r="CD272" s="55"/>
      <c r="CE272" s="55"/>
      <c r="CF272" s="55"/>
      <c r="CG272" s="55"/>
      <c r="CH272" s="55"/>
      <c r="CI272" s="55"/>
      <c r="CJ272" s="55"/>
      <c r="CK272" s="55"/>
      <c r="CL272" s="55"/>
      <c r="CM272" s="55"/>
      <c r="CN272" s="55"/>
      <c r="CO272" s="55"/>
    </row>
    <row r="273" spans="1:9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  <c r="BN273" s="55"/>
      <c r="BO273" s="55"/>
      <c r="BP273" s="55"/>
      <c r="BQ273" s="55"/>
      <c r="BR273" s="55"/>
      <c r="BS273" s="55"/>
      <c r="BT273" s="55"/>
      <c r="BU273" s="55"/>
      <c r="BV273" s="55"/>
      <c r="BW273" s="55"/>
      <c r="BX273" s="55"/>
      <c r="BY273" s="55"/>
      <c r="BZ273" s="55"/>
      <c r="CA273" s="55"/>
      <c r="CB273" s="55"/>
      <c r="CC273" s="55"/>
      <c r="CD273" s="55"/>
      <c r="CE273" s="55"/>
      <c r="CF273" s="55"/>
      <c r="CG273" s="55"/>
      <c r="CH273" s="55"/>
      <c r="CI273" s="55"/>
      <c r="CJ273" s="55"/>
      <c r="CK273" s="55"/>
      <c r="CL273" s="55"/>
      <c r="CM273" s="55"/>
      <c r="CN273" s="55"/>
      <c r="CO273" s="55"/>
    </row>
    <row r="274" spans="1:93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/>
      <c r="BN274" s="55"/>
      <c r="BO274" s="55"/>
      <c r="BP274" s="55"/>
      <c r="BQ274" s="55"/>
      <c r="BR274" s="55"/>
      <c r="BS274" s="55"/>
      <c r="BT274" s="55"/>
      <c r="BU274" s="55"/>
      <c r="BV274" s="55"/>
      <c r="BW274" s="55"/>
      <c r="BX274" s="55"/>
      <c r="BY274" s="55"/>
      <c r="BZ274" s="55"/>
      <c r="CA274" s="55"/>
      <c r="CB274" s="55"/>
      <c r="CC274" s="55"/>
      <c r="CD274" s="55"/>
      <c r="CE274" s="55"/>
      <c r="CF274" s="55"/>
      <c r="CG274" s="55"/>
      <c r="CH274" s="55"/>
      <c r="CI274" s="55"/>
      <c r="CJ274" s="55"/>
      <c r="CK274" s="55"/>
      <c r="CL274" s="55"/>
      <c r="CM274" s="55"/>
      <c r="CN274" s="55"/>
      <c r="CO274" s="55"/>
    </row>
    <row r="275" spans="1:93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  <c r="BD275" s="55"/>
      <c r="BE275" s="55"/>
      <c r="BF275" s="55"/>
      <c r="BG275" s="55"/>
      <c r="BH275" s="55"/>
      <c r="BI275" s="55"/>
      <c r="BJ275" s="55"/>
      <c r="BK275" s="55"/>
      <c r="BL275" s="55"/>
      <c r="BM275" s="55"/>
      <c r="BN275" s="55"/>
      <c r="BO275" s="55"/>
      <c r="BP275" s="55"/>
      <c r="BQ275" s="55"/>
      <c r="BR275" s="55"/>
      <c r="BS275" s="55"/>
      <c r="BT275" s="55"/>
      <c r="BU275" s="55"/>
      <c r="BV275" s="55"/>
      <c r="BW275" s="55"/>
      <c r="BX275" s="55"/>
      <c r="BY275" s="55"/>
      <c r="BZ275" s="55"/>
      <c r="CA275" s="55"/>
      <c r="CB275" s="55"/>
      <c r="CC275" s="55"/>
      <c r="CD275" s="55"/>
      <c r="CE275" s="55"/>
      <c r="CF275" s="55"/>
      <c r="CG275" s="55"/>
      <c r="CH275" s="55"/>
      <c r="CI275" s="55"/>
      <c r="CJ275" s="55"/>
      <c r="CK275" s="55"/>
      <c r="CL275" s="55"/>
      <c r="CM275" s="55"/>
      <c r="CN275" s="55"/>
      <c r="CO275" s="55"/>
    </row>
    <row r="276" spans="1:93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/>
      <c r="BL276" s="55"/>
      <c r="BM276" s="55"/>
      <c r="BN276" s="55"/>
      <c r="BO276" s="55"/>
      <c r="BP276" s="55"/>
      <c r="BQ276" s="55"/>
      <c r="BR276" s="55"/>
      <c r="BS276" s="55"/>
      <c r="BT276" s="55"/>
      <c r="BU276" s="55"/>
      <c r="BV276" s="55"/>
      <c r="BW276" s="55"/>
      <c r="BX276" s="55"/>
      <c r="BY276" s="55"/>
      <c r="BZ276" s="55"/>
      <c r="CA276" s="55"/>
      <c r="CB276" s="55"/>
      <c r="CC276" s="55"/>
      <c r="CD276" s="55"/>
      <c r="CE276" s="55"/>
      <c r="CF276" s="55"/>
      <c r="CG276" s="55"/>
      <c r="CH276" s="55"/>
      <c r="CI276" s="55"/>
      <c r="CJ276" s="55"/>
      <c r="CK276" s="55"/>
      <c r="CL276" s="55"/>
      <c r="CM276" s="55"/>
      <c r="CN276" s="55"/>
      <c r="CO276" s="55"/>
    </row>
    <row r="277" spans="1:93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  <c r="BN277" s="55"/>
      <c r="BO277" s="55"/>
      <c r="BP277" s="55"/>
      <c r="BQ277" s="55"/>
      <c r="BR277" s="55"/>
      <c r="BS277" s="55"/>
      <c r="BT277" s="55"/>
      <c r="BU277" s="55"/>
      <c r="BV277" s="55"/>
      <c r="BW277" s="55"/>
      <c r="BX277" s="55"/>
      <c r="BY277" s="55"/>
      <c r="BZ277" s="55"/>
      <c r="CA277" s="55"/>
      <c r="CB277" s="55"/>
      <c r="CC277" s="55"/>
      <c r="CD277" s="55"/>
      <c r="CE277" s="55"/>
      <c r="CF277" s="55"/>
      <c r="CG277" s="55"/>
      <c r="CH277" s="55"/>
      <c r="CI277" s="55"/>
      <c r="CJ277" s="55"/>
      <c r="CK277" s="55"/>
      <c r="CL277" s="55"/>
      <c r="CM277" s="55"/>
      <c r="CN277" s="55"/>
      <c r="CO277" s="55"/>
    </row>
    <row r="278" spans="1:93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  <c r="BN278" s="55"/>
      <c r="BO278" s="55"/>
      <c r="BP278" s="55"/>
      <c r="BQ278" s="55"/>
      <c r="BR278" s="55"/>
      <c r="BS278" s="55"/>
      <c r="BT278" s="55"/>
      <c r="BU278" s="55"/>
      <c r="BV278" s="55"/>
      <c r="BW278" s="55"/>
      <c r="BX278" s="55"/>
      <c r="BY278" s="55"/>
      <c r="BZ278" s="55"/>
      <c r="CA278" s="55"/>
      <c r="CB278" s="55"/>
      <c r="CC278" s="55"/>
      <c r="CD278" s="55"/>
      <c r="CE278" s="55"/>
      <c r="CF278" s="55"/>
      <c r="CG278" s="55"/>
      <c r="CH278" s="55"/>
      <c r="CI278" s="55"/>
      <c r="CJ278" s="55"/>
      <c r="CK278" s="55"/>
      <c r="CL278" s="55"/>
      <c r="CM278" s="55"/>
      <c r="CN278" s="55"/>
      <c r="CO278" s="55"/>
    </row>
    <row r="279" spans="1:93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/>
      <c r="BN279" s="55"/>
      <c r="BO279" s="55"/>
      <c r="BP279" s="55"/>
      <c r="BQ279" s="55"/>
      <c r="BR279" s="55"/>
      <c r="BS279" s="55"/>
      <c r="BT279" s="55"/>
      <c r="BU279" s="55"/>
      <c r="BV279" s="55"/>
      <c r="BW279" s="55"/>
      <c r="BX279" s="55"/>
      <c r="BY279" s="55"/>
      <c r="BZ279" s="55"/>
      <c r="CA279" s="55"/>
      <c r="CB279" s="55"/>
      <c r="CC279" s="55"/>
      <c r="CD279" s="55"/>
      <c r="CE279" s="55"/>
      <c r="CF279" s="55"/>
      <c r="CG279" s="55"/>
      <c r="CH279" s="55"/>
      <c r="CI279" s="55"/>
      <c r="CJ279" s="55"/>
      <c r="CK279" s="55"/>
      <c r="CL279" s="55"/>
      <c r="CM279" s="55"/>
      <c r="CN279" s="55"/>
      <c r="CO279" s="55"/>
    </row>
    <row r="280" spans="1:93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5"/>
      <c r="BU280" s="55"/>
      <c r="BV280" s="55"/>
      <c r="BW280" s="55"/>
      <c r="BX280" s="55"/>
      <c r="BY280" s="55"/>
      <c r="BZ280" s="55"/>
      <c r="CA280" s="55"/>
      <c r="CB280" s="55"/>
      <c r="CC280" s="55"/>
      <c r="CD280" s="55"/>
      <c r="CE280" s="55"/>
      <c r="CF280" s="55"/>
      <c r="CG280" s="55"/>
      <c r="CH280" s="55"/>
      <c r="CI280" s="55"/>
      <c r="CJ280" s="55"/>
      <c r="CK280" s="55"/>
      <c r="CL280" s="55"/>
      <c r="CM280" s="55"/>
      <c r="CN280" s="55"/>
      <c r="CO280" s="55"/>
    </row>
    <row r="281" spans="1:93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/>
      <c r="BM281" s="55"/>
      <c r="BN281" s="55"/>
      <c r="BO281" s="55"/>
      <c r="BP281" s="55"/>
      <c r="BQ281" s="55"/>
      <c r="BR281" s="55"/>
      <c r="BS281" s="55"/>
      <c r="BT281" s="55"/>
      <c r="BU281" s="55"/>
      <c r="BV281" s="55"/>
      <c r="BW281" s="55"/>
      <c r="BX281" s="55"/>
      <c r="BY281" s="55"/>
      <c r="BZ281" s="55"/>
      <c r="CA281" s="55"/>
      <c r="CB281" s="55"/>
      <c r="CC281" s="55"/>
      <c r="CD281" s="55"/>
      <c r="CE281" s="55"/>
      <c r="CF281" s="55"/>
      <c r="CG281" s="55"/>
      <c r="CH281" s="55"/>
      <c r="CI281" s="55"/>
      <c r="CJ281" s="55"/>
      <c r="CK281" s="55"/>
      <c r="CL281" s="55"/>
      <c r="CM281" s="55"/>
      <c r="CN281" s="55"/>
      <c r="CO281" s="55"/>
    </row>
    <row r="282" spans="1:93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/>
      <c r="BT282" s="55"/>
      <c r="BU282" s="55"/>
      <c r="BV282" s="55"/>
      <c r="BW282" s="55"/>
      <c r="BX282" s="55"/>
      <c r="BY282" s="55"/>
      <c r="BZ282" s="55"/>
      <c r="CA282" s="55"/>
      <c r="CB282" s="55"/>
      <c r="CC282" s="55"/>
      <c r="CD282" s="55"/>
      <c r="CE282" s="55"/>
      <c r="CF282" s="55"/>
      <c r="CG282" s="55"/>
      <c r="CH282" s="55"/>
      <c r="CI282" s="55"/>
      <c r="CJ282" s="55"/>
      <c r="CK282" s="55"/>
      <c r="CL282" s="55"/>
      <c r="CM282" s="55"/>
      <c r="CN282" s="55"/>
      <c r="CO282" s="55"/>
    </row>
    <row r="283" spans="1:9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/>
      <c r="BL283" s="55"/>
      <c r="BM283" s="55"/>
      <c r="BN283" s="55"/>
      <c r="BO283" s="55"/>
      <c r="BP283" s="55"/>
      <c r="BQ283" s="55"/>
      <c r="BR283" s="55"/>
      <c r="BS283" s="55"/>
      <c r="BT283" s="55"/>
      <c r="BU283" s="55"/>
      <c r="BV283" s="55"/>
      <c r="BW283" s="55"/>
      <c r="BX283" s="55"/>
      <c r="BY283" s="55"/>
      <c r="BZ283" s="55"/>
      <c r="CA283" s="55"/>
      <c r="CB283" s="55"/>
      <c r="CC283" s="55"/>
      <c r="CD283" s="55"/>
      <c r="CE283" s="55"/>
      <c r="CF283" s="55"/>
      <c r="CG283" s="55"/>
      <c r="CH283" s="55"/>
      <c r="CI283" s="55"/>
      <c r="CJ283" s="55"/>
      <c r="CK283" s="55"/>
      <c r="CL283" s="55"/>
      <c r="CM283" s="55"/>
      <c r="CN283" s="55"/>
      <c r="CO283" s="55"/>
    </row>
    <row r="284" spans="1:93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  <c r="BN284" s="55"/>
      <c r="BO284" s="55"/>
      <c r="BP284" s="55"/>
      <c r="BQ284" s="55"/>
      <c r="BR284" s="55"/>
      <c r="BS284" s="55"/>
      <c r="BT284" s="55"/>
      <c r="BU284" s="55"/>
      <c r="BV284" s="55"/>
      <c r="BW284" s="55"/>
      <c r="BX284" s="55"/>
      <c r="BY284" s="55"/>
      <c r="BZ284" s="55"/>
      <c r="CA284" s="55"/>
      <c r="CB284" s="55"/>
      <c r="CC284" s="55"/>
      <c r="CD284" s="55"/>
      <c r="CE284" s="55"/>
      <c r="CF284" s="55"/>
      <c r="CG284" s="55"/>
      <c r="CH284" s="55"/>
      <c r="CI284" s="55"/>
      <c r="CJ284" s="55"/>
      <c r="CK284" s="55"/>
      <c r="CL284" s="55"/>
      <c r="CM284" s="55"/>
      <c r="CN284" s="55"/>
      <c r="CO284" s="55"/>
    </row>
    <row r="285" spans="1:93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/>
      <c r="BT285" s="55"/>
      <c r="BU285" s="55"/>
      <c r="BV285" s="55"/>
      <c r="BW285" s="55"/>
      <c r="BX285" s="55"/>
      <c r="BY285" s="55"/>
      <c r="BZ285" s="55"/>
      <c r="CA285" s="55"/>
      <c r="CB285" s="55"/>
      <c r="CC285" s="55"/>
      <c r="CD285" s="55"/>
      <c r="CE285" s="55"/>
      <c r="CF285" s="55"/>
      <c r="CG285" s="55"/>
      <c r="CH285" s="55"/>
      <c r="CI285" s="55"/>
      <c r="CJ285" s="55"/>
      <c r="CK285" s="55"/>
      <c r="CL285" s="55"/>
      <c r="CM285" s="55"/>
      <c r="CN285" s="55"/>
      <c r="CO285" s="55"/>
    </row>
    <row r="286" spans="1:93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/>
      <c r="BT286" s="55"/>
      <c r="BU286" s="55"/>
      <c r="BV286" s="55"/>
      <c r="BW286" s="55"/>
      <c r="BX286" s="55"/>
      <c r="BY286" s="55"/>
      <c r="BZ286" s="55"/>
      <c r="CA286" s="55"/>
      <c r="CB286" s="55"/>
      <c r="CC286" s="55"/>
      <c r="CD286" s="55"/>
      <c r="CE286" s="55"/>
      <c r="CF286" s="55"/>
      <c r="CG286" s="55"/>
      <c r="CH286" s="55"/>
      <c r="CI286" s="55"/>
      <c r="CJ286" s="55"/>
      <c r="CK286" s="55"/>
      <c r="CL286" s="55"/>
      <c r="CM286" s="55"/>
      <c r="CN286" s="55"/>
      <c r="CO286" s="55"/>
    </row>
    <row r="287" spans="1:93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/>
      <c r="BL287" s="55"/>
      <c r="BM287" s="55"/>
      <c r="BN287" s="55"/>
      <c r="BO287" s="55"/>
      <c r="BP287" s="55"/>
      <c r="BQ287" s="55"/>
      <c r="BR287" s="55"/>
      <c r="BS287" s="55"/>
      <c r="BT287" s="55"/>
      <c r="BU287" s="55"/>
      <c r="BV287" s="55"/>
      <c r="BW287" s="55"/>
      <c r="BX287" s="55"/>
      <c r="BY287" s="55"/>
      <c r="BZ287" s="55"/>
      <c r="CA287" s="55"/>
      <c r="CB287" s="55"/>
      <c r="CC287" s="55"/>
      <c r="CD287" s="55"/>
      <c r="CE287" s="55"/>
      <c r="CF287" s="55"/>
      <c r="CG287" s="55"/>
      <c r="CH287" s="55"/>
      <c r="CI287" s="55"/>
      <c r="CJ287" s="55"/>
      <c r="CK287" s="55"/>
      <c r="CL287" s="55"/>
      <c r="CM287" s="55"/>
      <c r="CN287" s="55"/>
      <c r="CO287" s="55"/>
    </row>
    <row r="288" spans="1:93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/>
      <c r="BN288" s="55"/>
      <c r="BO288" s="55"/>
      <c r="BP288" s="55"/>
      <c r="BQ288" s="55"/>
      <c r="BR288" s="55"/>
      <c r="BS288" s="55"/>
      <c r="BT288" s="55"/>
      <c r="BU288" s="55"/>
      <c r="BV288" s="55"/>
      <c r="BW288" s="55"/>
      <c r="BX288" s="55"/>
      <c r="BY288" s="55"/>
      <c r="BZ288" s="55"/>
      <c r="CA288" s="55"/>
      <c r="CB288" s="55"/>
      <c r="CC288" s="55"/>
      <c r="CD288" s="55"/>
      <c r="CE288" s="55"/>
      <c r="CF288" s="55"/>
      <c r="CG288" s="55"/>
      <c r="CH288" s="55"/>
      <c r="CI288" s="55"/>
      <c r="CJ288" s="55"/>
      <c r="CK288" s="55"/>
      <c r="CL288" s="55"/>
      <c r="CM288" s="55"/>
      <c r="CN288" s="55"/>
      <c r="CO288" s="55"/>
    </row>
    <row r="289" spans="1:93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  <c r="BN289" s="55"/>
      <c r="BO289" s="55"/>
      <c r="BP289" s="55"/>
      <c r="BQ289" s="55"/>
      <c r="BR289" s="55"/>
      <c r="BS289" s="55"/>
      <c r="BT289" s="55"/>
      <c r="BU289" s="55"/>
      <c r="BV289" s="55"/>
      <c r="BW289" s="55"/>
      <c r="BX289" s="55"/>
      <c r="BY289" s="55"/>
      <c r="BZ289" s="55"/>
      <c r="CA289" s="55"/>
      <c r="CB289" s="55"/>
      <c r="CC289" s="55"/>
      <c r="CD289" s="55"/>
      <c r="CE289" s="55"/>
      <c r="CF289" s="55"/>
      <c r="CG289" s="55"/>
      <c r="CH289" s="55"/>
      <c r="CI289" s="55"/>
      <c r="CJ289" s="55"/>
      <c r="CK289" s="55"/>
      <c r="CL289" s="55"/>
      <c r="CM289" s="55"/>
      <c r="CN289" s="55"/>
      <c r="CO289" s="55"/>
    </row>
    <row r="290" spans="1:93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/>
      <c r="BN290" s="55"/>
      <c r="BO290" s="55"/>
      <c r="BP290" s="55"/>
      <c r="BQ290" s="55"/>
      <c r="BR290" s="55"/>
      <c r="BS290" s="55"/>
      <c r="BT290" s="55"/>
      <c r="BU290" s="55"/>
      <c r="BV290" s="55"/>
      <c r="BW290" s="55"/>
      <c r="BX290" s="55"/>
      <c r="BY290" s="55"/>
      <c r="BZ290" s="55"/>
      <c r="CA290" s="55"/>
      <c r="CB290" s="55"/>
      <c r="CC290" s="55"/>
      <c r="CD290" s="55"/>
      <c r="CE290" s="55"/>
      <c r="CF290" s="55"/>
      <c r="CG290" s="55"/>
      <c r="CH290" s="55"/>
      <c r="CI290" s="55"/>
      <c r="CJ290" s="55"/>
      <c r="CK290" s="55"/>
      <c r="CL290" s="55"/>
      <c r="CM290" s="55"/>
      <c r="CN290" s="55"/>
      <c r="CO290" s="55"/>
    </row>
    <row r="291" spans="1:93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  <c r="BN291" s="55"/>
      <c r="BO291" s="55"/>
      <c r="BP291" s="55"/>
      <c r="BQ291" s="55"/>
      <c r="BR291" s="55"/>
      <c r="BS291" s="55"/>
      <c r="BT291" s="55"/>
      <c r="BU291" s="55"/>
      <c r="BV291" s="55"/>
      <c r="BW291" s="55"/>
      <c r="BX291" s="55"/>
      <c r="BY291" s="55"/>
      <c r="BZ291" s="55"/>
      <c r="CA291" s="55"/>
      <c r="CB291" s="55"/>
      <c r="CC291" s="55"/>
      <c r="CD291" s="55"/>
      <c r="CE291" s="55"/>
      <c r="CF291" s="55"/>
      <c r="CG291" s="55"/>
      <c r="CH291" s="55"/>
      <c r="CI291" s="55"/>
      <c r="CJ291" s="55"/>
      <c r="CK291" s="55"/>
      <c r="CL291" s="55"/>
      <c r="CM291" s="55"/>
      <c r="CN291" s="55"/>
      <c r="CO291" s="55"/>
    </row>
    <row r="292" spans="1:93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/>
      <c r="BP292" s="55"/>
      <c r="BQ292" s="55"/>
      <c r="BR292" s="55"/>
      <c r="BS292" s="55"/>
      <c r="BT292" s="55"/>
      <c r="BU292" s="55"/>
      <c r="BV292" s="55"/>
      <c r="BW292" s="55"/>
      <c r="BX292" s="55"/>
      <c r="BY292" s="55"/>
      <c r="BZ292" s="55"/>
      <c r="CA292" s="55"/>
      <c r="CB292" s="55"/>
      <c r="CC292" s="55"/>
      <c r="CD292" s="55"/>
      <c r="CE292" s="55"/>
      <c r="CF292" s="55"/>
      <c r="CG292" s="55"/>
      <c r="CH292" s="55"/>
      <c r="CI292" s="55"/>
      <c r="CJ292" s="55"/>
      <c r="CK292" s="55"/>
      <c r="CL292" s="55"/>
      <c r="CM292" s="55"/>
      <c r="CN292" s="55"/>
      <c r="CO292" s="55"/>
    </row>
    <row r="293" spans="1: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/>
      <c r="BL293" s="55"/>
      <c r="BM293" s="55"/>
      <c r="BN293" s="55"/>
      <c r="BO293" s="55"/>
      <c r="BP293" s="55"/>
      <c r="BQ293" s="55"/>
      <c r="BR293" s="55"/>
      <c r="BS293" s="55"/>
      <c r="BT293" s="55"/>
      <c r="BU293" s="55"/>
      <c r="BV293" s="55"/>
      <c r="BW293" s="55"/>
      <c r="BX293" s="55"/>
      <c r="BY293" s="55"/>
      <c r="BZ293" s="55"/>
      <c r="CA293" s="55"/>
      <c r="CB293" s="55"/>
      <c r="CC293" s="55"/>
      <c r="CD293" s="55"/>
      <c r="CE293" s="55"/>
      <c r="CF293" s="55"/>
      <c r="CG293" s="55"/>
      <c r="CH293" s="55"/>
      <c r="CI293" s="55"/>
      <c r="CJ293" s="55"/>
      <c r="CK293" s="55"/>
      <c r="CL293" s="55"/>
      <c r="CM293" s="55"/>
      <c r="CN293" s="55"/>
      <c r="CO293" s="55"/>
    </row>
    <row r="294" spans="1:93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/>
      <c r="BN294" s="55"/>
      <c r="BO294" s="55"/>
      <c r="BP294" s="55"/>
      <c r="BQ294" s="55"/>
      <c r="BR294" s="55"/>
      <c r="BS294" s="55"/>
      <c r="BT294" s="55"/>
      <c r="BU294" s="55"/>
      <c r="BV294" s="55"/>
      <c r="BW294" s="55"/>
      <c r="BX294" s="55"/>
      <c r="BY294" s="55"/>
      <c r="BZ294" s="55"/>
      <c r="CA294" s="55"/>
      <c r="CB294" s="55"/>
      <c r="CC294" s="55"/>
      <c r="CD294" s="55"/>
      <c r="CE294" s="55"/>
      <c r="CF294" s="55"/>
      <c r="CG294" s="55"/>
      <c r="CH294" s="55"/>
      <c r="CI294" s="55"/>
      <c r="CJ294" s="55"/>
      <c r="CK294" s="55"/>
      <c r="CL294" s="55"/>
      <c r="CM294" s="55"/>
      <c r="CN294" s="55"/>
      <c r="CO294" s="55"/>
    </row>
    <row r="295" spans="1:93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  <c r="BN295" s="55"/>
      <c r="BO295" s="55"/>
      <c r="BP295" s="55"/>
      <c r="BQ295" s="55"/>
      <c r="BR295" s="55"/>
      <c r="BS295" s="55"/>
      <c r="BT295" s="55"/>
      <c r="BU295" s="55"/>
      <c r="BV295" s="55"/>
      <c r="BW295" s="55"/>
      <c r="BX295" s="55"/>
      <c r="BY295" s="55"/>
      <c r="BZ295" s="55"/>
      <c r="CA295" s="55"/>
      <c r="CB295" s="55"/>
      <c r="CC295" s="55"/>
      <c r="CD295" s="55"/>
      <c r="CE295" s="55"/>
      <c r="CF295" s="55"/>
      <c r="CG295" s="55"/>
      <c r="CH295" s="55"/>
      <c r="CI295" s="55"/>
      <c r="CJ295" s="55"/>
      <c r="CK295" s="55"/>
      <c r="CL295" s="55"/>
      <c r="CM295" s="55"/>
      <c r="CN295" s="55"/>
      <c r="CO295" s="55"/>
    </row>
    <row r="296" spans="1:93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  <c r="BN296" s="55"/>
      <c r="BO296" s="55"/>
      <c r="BP296" s="55"/>
      <c r="BQ296" s="55"/>
      <c r="BR296" s="55"/>
      <c r="BS296" s="55"/>
      <c r="BT296" s="55"/>
      <c r="BU296" s="55"/>
      <c r="BV296" s="55"/>
      <c r="BW296" s="55"/>
      <c r="BX296" s="55"/>
      <c r="BY296" s="55"/>
      <c r="BZ296" s="55"/>
      <c r="CA296" s="55"/>
      <c r="CB296" s="55"/>
      <c r="CC296" s="55"/>
      <c r="CD296" s="55"/>
      <c r="CE296" s="55"/>
      <c r="CF296" s="55"/>
      <c r="CG296" s="55"/>
      <c r="CH296" s="55"/>
      <c r="CI296" s="55"/>
      <c r="CJ296" s="55"/>
      <c r="CK296" s="55"/>
      <c r="CL296" s="55"/>
      <c r="CM296" s="55"/>
      <c r="CN296" s="55"/>
      <c r="CO296" s="55"/>
    </row>
    <row r="297" spans="1:93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/>
      <c r="BL297" s="55"/>
      <c r="BM297" s="55"/>
      <c r="BN297" s="55"/>
      <c r="BO297" s="55"/>
      <c r="BP297" s="55"/>
      <c r="BQ297" s="55"/>
      <c r="BR297" s="55"/>
      <c r="BS297" s="55"/>
      <c r="BT297" s="55"/>
      <c r="BU297" s="55"/>
      <c r="BV297" s="55"/>
      <c r="BW297" s="55"/>
      <c r="BX297" s="55"/>
      <c r="BY297" s="55"/>
      <c r="BZ297" s="55"/>
      <c r="CA297" s="55"/>
      <c r="CB297" s="55"/>
      <c r="CC297" s="55"/>
      <c r="CD297" s="55"/>
      <c r="CE297" s="55"/>
      <c r="CF297" s="55"/>
      <c r="CG297" s="55"/>
      <c r="CH297" s="55"/>
      <c r="CI297" s="55"/>
      <c r="CJ297" s="55"/>
      <c r="CK297" s="55"/>
      <c r="CL297" s="55"/>
      <c r="CM297" s="55"/>
      <c r="CN297" s="55"/>
      <c r="CO297" s="55"/>
    </row>
    <row r="298" spans="1:93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  <c r="BD298" s="55"/>
      <c r="BE298" s="55"/>
      <c r="BF298" s="55"/>
      <c r="BG298" s="55"/>
      <c r="BH298" s="55"/>
      <c r="BI298" s="55"/>
      <c r="BJ298" s="55"/>
      <c r="BK298" s="55"/>
      <c r="BL298" s="55"/>
      <c r="BM298" s="55"/>
      <c r="BN298" s="55"/>
      <c r="BO298" s="55"/>
      <c r="BP298" s="55"/>
      <c r="BQ298" s="55"/>
      <c r="BR298" s="55"/>
      <c r="BS298" s="55"/>
      <c r="BT298" s="55"/>
      <c r="BU298" s="55"/>
      <c r="BV298" s="55"/>
      <c r="BW298" s="55"/>
      <c r="BX298" s="55"/>
      <c r="BY298" s="55"/>
      <c r="BZ298" s="55"/>
      <c r="CA298" s="55"/>
      <c r="CB298" s="55"/>
      <c r="CC298" s="55"/>
      <c r="CD298" s="55"/>
      <c r="CE298" s="55"/>
      <c r="CF298" s="55"/>
      <c r="CG298" s="55"/>
      <c r="CH298" s="55"/>
      <c r="CI298" s="55"/>
      <c r="CJ298" s="55"/>
      <c r="CK298" s="55"/>
      <c r="CL298" s="55"/>
      <c r="CM298" s="55"/>
      <c r="CN298" s="55"/>
      <c r="CO298" s="55"/>
    </row>
    <row r="299" spans="1:93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/>
      <c r="BN299" s="55"/>
      <c r="BO299" s="55"/>
      <c r="BP299" s="55"/>
      <c r="BQ299" s="55"/>
      <c r="BR299" s="55"/>
      <c r="BS299" s="55"/>
      <c r="BT299" s="55"/>
      <c r="BU299" s="55"/>
      <c r="BV299" s="55"/>
      <c r="BW299" s="55"/>
      <c r="BX299" s="55"/>
      <c r="BY299" s="55"/>
      <c r="BZ299" s="55"/>
      <c r="CA299" s="55"/>
      <c r="CB299" s="55"/>
      <c r="CC299" s="55"/>
      <c r="CD299" s="55"/>
      <c r="CE299" s="55"/>
      <c r="CF299" s="55"/>
      <c r="CG299" s="55"/>
      <c r="CH299" s="55"/>
      <c r="CI299" s="55"/>
      <c r="CJ299" s="55"/>
      <c r="CK299" s="55"/>
      <c r="CL299" s="55"/>
      <c r="CM299" s="55"/>
      <c r="CN299" s="55"/>
      <c r="CO299" s="55"/>
    </row>
    <row r="300" spans="1:93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  <c r="BN300" s="55"/>
      <c r="BO300" s="55"/>
      <c r="BP300" s="55"/>
      <c r="BQ300" s="55"/>
      <c r="BR300" s="55"/>
      <c r="BS300" s="55"/>
      <c r="BT300" s="55"/>
      <c r="BU300" s="55"/>
      <c r="BV300" s="55"/>
      <c r="BW300" s="55"/>
      <c r="BX300" s="55"/>
      <c r="BY300" s="55"/>
      <c r="BZ300" s="55"/>
      <c r="CA300" s="55"/>
      <c r="CB300" s="55"/>
      <c r="CC300" s="55"/>
      <c r="CD300" s="55"/>
      <c r="CE300" s="55"/>
      <c r="CF300" s="55"/>
      <c r="CG300" s="55"/>
      <c r="CH300" s="55"/>
      <c r="CI300" s="55"/>
      <c r="CJ300" s="55"/>
      <c r="CK300" s="55"/>
      <c r="CL300" s="55"/>
      <c r="CM300" s="55"/>
      <c r="CN300" s="55"/>
      <c r="CO300" s="55"/>
    </row>
    <row r="301" spans="1:93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/>
      <c r="BN301" s="55"/>
      <c r="BO301" s="55"/>
      <c r="BP301" s="55"/>
      <c r="BQ301" s="55"/>
      <c r="BR301" s="55"/>
      <c r="BS301" s="55"/>
      <c r="BT301" s="55"/>
      <c r="BU301" s="55"/>
      <c r="BV301" s="55"/>
      <c r="BW301" s="55"/>
      <c r="BX301" s="55"/>
      <c r="BY301" s="55"/>
      <c r="BZ301" s="55"/>
      <c r="CA301" s="55"/>
      <c r="CB301" s="55"/>
      <c r="CC301" s="55"/>
      <c r="CD301" s="55"/>
      <c r="CE301" s="55"/>
      <c r="CF301" s="55"/>
      <c r="CG301" s="55"/>
      <c r="CH301" s="55"/>
      <c r="CI301" s="55"/>
      <c r="CJ301" s="55"/>
      <c r="CK301" s="55"/>
      <c r="CL301" s="55"/>
      <c r="CM301" s="55"/>
      <c r="CN301" s="55"/>
      <c r="CO301" s="55"/>
    </row>
    <row r="302" spans="1:93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  <c r="BN302" s="55"/>
      <c r="BO302" s="55"/>
      <c r="BP302" s="55"/>
      <c r="BQ302" s="55"/>
      <c r="BR302" s="55"/>
      <c r="BS302" s="55"/>
      <c r="BT302" s="55"/>
      <c r="BU302" s="55"/>
      <c r="BV302" s="55"/>
      <c r="BW302" s="55"/>
      <c r="BX302" s="55"/>
      <c r="BY302" s="55"/>
      <c r="BZ302" s="55"/>
      <c r="CA302" s="55"/>
      <c r="CB302" s="55"/>
      <c r="CC302" s="55"/>
      <c r="CD302" s="55"/>
      <c r="CE302" s="55"/>
      <c r="CF302" s="55"/>
      <c r="CG302" s="55"/>
      <c r="CH302" s="55"/>
      <c r="CI302" s="55"/>
      <c r="CJ302" s="55"/>
      <c r="CK302" s="55"/>
      <c r="CL302" s="55"/>
      <c r="CM302" s="55"/>
      <c r="CN302" s="55"/>
      <c r="CO302" s="55"/>
    </row>
    <row r="303" spans="1:9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/>
      <c r="BL303" s="55"/>
      <c r="BM303" s="55"/>
      <c r="BN303" s="55"/>
      <c r="BO303" s="55"/>
      <c r="BP303" s="55"/>
      <c r="BQ303" s="55"/>
      <c r="BR303" s="55"/>
      <c r="BS303" s="55"/>
      <c r="BT303" s="55"/>
      <c r="BU303" s="55"/>
      <c r="BV303" s="55"/>
      <c r="BW303" s="55"/>
      <c r="BX303" s="55"/>
      <c r="BY303" s="55"/>
      <c r="BZ303" s="55"/>
      <c r="CA303" s="55"/>
      <c r="CB303" s="55"/>
      <c r="CC303" s="55"/>
      <c r="CD303" s="55"/>
      <c r="CE303" s="55"/>
      <c r="CF303" s="55"/>
      <c r="CG303" s="55"/>
      <c r="CH303" s="55"/>
      <c r="CI303" s="55"/>
      <c r="CJ303" s="55"/>
      <c r="CK303" s="55"/>
      <c r="CL303" s="55"/>
      <c r="CM303" s="55"/>
      <c r="CN303" s="55"/>
      <c r="CO303" s="55"/>
    </row>
    <row r="304" spans="1:93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  <c r="BN304" s="55"/>
      <c r="BO304" s="55"/>
      <c r="BP304" s="55"/>
      <c r="BQ304" s="55"/>
      <c r="BR304" s="55"/>
      <c r="BS304" s="55"/>
      <c r="BT304" s="55"/>
      <c r="BU304" s="55"/>
      <c r="BV304" s="55"/>
      <c r="BW304" s="55"/>
      <c r="BX304" s="55"/>
      <c r="BY304" s="55"/>
      <c r="BZ304" s="55"/>
      <c r="CA304" s="55"/>
      <c r="CB304" s="55"/>
      <c r="CC304" s="55"/>
      <c r="CD304" s="55"/>
      <c r="CE304" s="55"/>
      <c r="CF304" s="55"/>
      <c r="CG304" s="55"/>
      <c r="CH304" s="55"/>
      <c r="CI304" s="55"/>
      <c r="CJ304" s="55"/>
      <c r="CK304" s="55"/>
      <c r="CL304" s="55"/>
      <c r="CM304" s="55"/>
      <c r="CN304" s="55"/>
      <c r="CO304" s="55"/>
    </row>
    <row r="305" spans="1:93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/>
      <c r="BN305" s="55"/>
      <c r="BO305" s="55"/>
      <c r="BP305" s="55"/>
      <c r="BQ305" s="55"/>
      <c r="BR305" s="55"/>
      <c r="BS305" s="55"/>
      <c r="BT305" s="55"/>
      <c r="BU305" s="55"/>
      <c r="BV305" s="55"/>
      <c r="BW305" s="55"/>
      <c r="BX305" s="55"/>
      <c r="BY305" s="55"/>
      <c r="BZ305" s="55"/>
      <c r="CA305" s="55"/>
      <c r="CB305" s="55"/>
      <c r="CC305" s="55"/>
      <c r="CD305" s="55"/>
      <c r="CE305" s="55"/>
      <c r="CF305" s="55"/>
      <c r="CG305" s="55"/>
      <c r="CH305" s="55"/>
      <c r="CI305" s="55"/>
      <c r="CJ305" s="55"/>
      <c r="CK305" s="55"/>
      <c r="CL305" s="55"/>
      <c r="CM305" s="55"/>
      <c r="CN305" s="55"/>
      <c r="CO305" s="55"/>
    </row>
    <row r="306" spans="1:93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/>
      <c r="BN306" s="55"/>
      <c r="BO306" s="55"/>
      <c r="BP306" s="55"/>
      <c r="BQ306" s="55"/>
      <c r="BR306" s="55"/>
      <c r="BS306" s="55"/>
      <c r="BT306" s="55"/>
      <c r="BU306" s="55"/>
      <c r="BV306" s="55"/>
      <c r="BW306" s="55"/>
      <c r="BX306" s="55"/>
      <c r="BY306" s="55"/>
      <c r="BZ306" s="55"/>
      <c r="CA306" s="55"/>
      <c r="CB306" s="55"/>
      <c r="CC306" s="55"/>
      <c r="CD306" s="55"/>
      <c r="CE306" s="55"/>
      <c r="CF306" s="55"/>
      <c r="CG306" s="55"/>
      <c r="CH306" s="55"/>
      <c r="CI306" s="55"/>
      <c r="CJ306" s="55"/>
      <c r="CK306" s="55"/>
      <c r="CL306" s="55"/>
      <c r="CM306" s="55"/>
      <c r="CN306" s="55"/>
      <c r="CO306" s="55"/>
    </row>
    <row r="307" spans="1:93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  <c r="BN307" s="55"/>
      <c r="BO307" s="55"/>
      <c r="BP307" s="55"/>
      <c r="BQ307" s="55"/>
      <c r="BR307" s="55"/>
      <c r="BS307" s="55"/>
      <c r="BT307" s="55"/>
      <c r="BU307" s="55"/>
      <c r="BV307" s="55"/>
      <c r="BW307" s="55"/>
      <c r="BX307" s="55"/>
      <c r="BY307" s="55"/>
      <c r="BZ307" s="55"/>
      <c r="CA307" s="55"/>
      <c r="CB307" s="55"/>
      <c r="CC307" s="55"/>
      <c r="CD307" s="55"/>
      <c r="CE307" s="55"/>
      <c r="CF307" s="55"/>
      <c r="CG307" s="55"/>
      <c r="CH307" s="55"/>
      <c r="CI307" s="55"/>
      <c r="CJ307" s="55"/>
      <c r="CK307" s="55"/>
      <c r="CL307" s="55"/>
      <c r="CM307" s="55"/>
      <c r="CN307" s="55"/>
      <c r="CO307" s="55"/>
    </row>
    <row r="308" spans="1:93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  <c r="BN308" s="55"/>
      <c r="BO308" s="55"/>
      <c r="BP308" s="55"/>
      <c r="BQ308" s="55"/>
      <c r="BR308" s="55"/>
      <c r="BS308" s="55"/>
      <c r="BT308" s="55"/>
      <c r="BU308" s="55"/>
      <c r="BV308" s="55"/>
      <c r="BW308" s="55"/>
      <c r="BX308" s="55"/>
      <c r="BY308" s="55"/>
      <c r="BZ308" s="55"/>
      <c r="CA308" s="55"/>
      <c r="CB308" s="55"/>
      <c r="CC308" s="55"/>
      <c r="CD308" s="55"/>
      <c r="CE308" s="55"/>
      <c r="CF308" s="55"/>
      <c r="CG308" s="55"/>
      <c r="CH308" s="55"/>
      <c r="CI308" s="55"/>
      <c r="CJ308" s="55"/>
      <c r="CK308" s="55"/>
      <c r="CL308" s="55"/>
      <c r="CM308" s="55"/>
      <c r="CN308" s="55"/>
      <c r="CO308" s="55"/>
    </row>
    <row r="309" spans="1:93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/>
      <c r="BF309" s="55"/>
      <c r="BG309" s="55"/>
      <c r="BH309" s="55"/>
      <c r="BI309" s="55"/>
      <c r="BJ309" s="55"/>
      <c r="BK309" s="55"/>
      <c r="BL309" s="55"/>
      <c r="BM309" s="55"/>
      <c r="BN309" s="55"/>
      <c r="BO309" s="55"/>
      <c r="BP309" s="55"/>
      <c r="BQ309" s="55"/>
      <c r="BR309" s="55"/>
      <c r="BS309" s="55"/>
      <c r="BT309" s="55"/>
      <c r="BU309" s="55"/>
      <c r="BV309" s="55"/>
      <c r="BW309" s="55"/>
      <c r="BX309" s="55"/>
      <c r="BY309" s="55"/>
      <c r="BZ309" s="55"/>
      <c r="CA309" s="55"/>
      <c r="CB309" s="55"/>
      <c r="CC309" s="55"/>
      <c r="CD309" s="55"/>
      <c r="CE309" s="55"/>
      <c r="CF309" s="55"/>
      <c r="CG309" s="55"/>
      <c r="CH309" s="55"/>
      <c r="CI309" s="55"/>
      <c r="CJ309" s="55"/>
      <c r="CK309" s="55"/>
      <c r="CL309" s="55"/>
      <c r="CM309" s="55"/>
      <c r="CN309" s="55"/>
      <c r="CO309" s="55"/>
    </row>
    <row r="310" spans="1:93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5"/>
      <c r="BU310" s="55"/>
      <c r="BV310" s="55"/>
      <c r="BW310" s="55"/>
      <c r="BX310" s="55"/>
      <c r="BY310" s="55"/>
      <c r="BZ310" s="55"/>
      <c r="CA310" s="55"/>
      <c r="CB310" s="55"/>
      <c r="CC310" s="55"/>
      <c r="CD310" s="55"/>
      <c r="CE310" s="55"/>
      <c r="CF310" s="55"/>
      <c r="CG310" s="55"/>
      <c r="CH310" s="55"/>
      <c r="CI310" s="55"/>
      <c r="CJ310" s="55"/>
      <c r="CK310" s="55"/>
      <c r="CL310" s="55"/>
      <c r="CM310" s="55"/>
      <c r="CN310" s="55"/>
      <c r="CO310" s="55"/>
    </row>
    <row r="311" spans="1:93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  <c r="BN311" s="55"/>
      <c r="BO311" s="55"/>
      <c r="BP311" s="55"/>
      <c r="BQ311" s="55"/>
      <c r="BR311" s="55"/>
      <c r="BS311" s="55"/>
      <c r="BT311" s="55"/>
      <c r="BU311" s="55"/>
      <c r="BV311" s="55"/>
      <c r="BW311" s="55"/>
      <c r="BX311" s="55"/>
      <c r="BY311" s="55"/>
      <c r="BZ311" s="55"/>
      <c r="CA311" s="55"/>
      <c r="CB311" s="55"/>
      <c r="CC311" s="55"/>
      <c r="CD311" s="55"/>
      <c r="CE311" s="55"/>
      <c r="CF311" s="55"/>
      <c r="CG311" s="55"/>
      <c r="CH311" s="55"/>
      <c r="CI311" s="55"/>
      <c r="CJ311" s="55"/>
      <c r="CK311" s="55"/>
      <c r="CL311" s="55"/>
      <c r="CM311" s="55"/>
      <c r="CN311" s="55"/>
      <c r="CO311" s="55"/>
    </row>
    <row r="312" spans="1:93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/>
      <c r="BH312" s="55"/>
      <c r="BI312" s="55"/>
      <c r="BJ312" s="55"/>
      <c r="BK312" s="55"/>
      <c r="BL312" s="55"/>
      <c r="BM312" s="55"/>
      <c r="BN312" s="55"/>
      <c r="BO312" s="55"/>
      <c r="BP312" s="55"/>
      <c r="BQ312" s="55"/>
      <c r="BR312" s="55"/>
      <c r="BS312" s="55"/>
      <c r="BT312" s="55"/>
      <c r="BU312" s="55"/>
      <c r="BV312" s="55"/>
      <c r="BW312" s="55"/>
      <c r="BX312" s="55"/>
      <c r="BY312" s="55"/>
      <c r="BZ312" s="55"/>
      <c r="CA312" s="55"/>
      <c r="CB312" s="55"/>
      <c r="CC312" s="55"/>
      <c r="CD312" s="55"/>
      <c r="CE312" s="55"/>
      <c r="CF312" s="55"/>
      <c r="CG312" s="55"/>
      <c r="CH312" s="55"/>
      <c r="CI312" s="55"/>
      <c r="CJ312" s="55"/>
      <c r="CK312" s="55"/>
      <c r="CL312" s="55"/>
      <c r="CM312" s="55"/>
      <c r="CN312" s="55"/>
      <c r="CO312" s="55"/>
    </row>
    <row r="313" spans="1:9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/>
      <c r="BN313" s="55"/>
      <c r="BO313" s="55"/>
      <c r="BP313" s="55"/>
      <c r="BQ313" s="55"/>
      <c r="BR313" s="55"/>
      <c r="BS313" s="55"/>
      <c r="BT313" s="55"/>
      <c r="BU313" s="55"/>
      <c r="BV313" s="55"/>
      <c r="BW313" s="55"/>
      <c r="BX313" s="55"/>
      <c r="BY313" s="55"/>
      <c r="BZ313" s="55"/>
      <c r="CA313" s="55"/>
      <c r="CB313" s="55"/>
      <c r="CC313" s="55"/>
      <c r="CD313" s="55"/>
      <c r="CE313" s="55"/>
      <c r="CF313" s="55"/>
      <c r="CG313" s="55"/>
      <c r="CH313" s="55"/>
      <c r="CI313" s="55"/>
      <c r="CJ313" s="55"/>
      <c r="CK313" s="55"/>
      <c r="CL313" s="55"/>
      <c r="CM313" s="55"/>
      <c r="CN313" s="55"/>
      <c r="CO313" s="55"/>
    </row>
    <row r="314" spans="1:93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/>
      <c r="BQ314" s="55"/>
      <c r="BR314" s="55"/>
      <c r="BS314" s="55"/>
      <c r="BT314" s="55"/>
      <c r="BU314" s="55"/>
      <c r="BV314" s="55"/>
      <c r="BW314" s="55"/>
      <c r="BX314" s="55"/>
      <c r="BY314" s="55"/>
      <c r="BZ314" s="55"/>
      <c r="CA314" s="55"/>
      <c r="CB314" s="55"/>
      <c r="CC314" s="55"/>
      <c r="CD314" s="55"/>
      <c r="CE314" s="55"/>
      <c r="CF314" s="55"/>
      <c r="CG314" s="55"/>
      <c r="CH314" s="55"/>
      <c r="CI314" s="55"/>
      <c r="CJ314" s="55"/>
      <c r="CK314" s="55"/>
      <c r="CL314" s="55"/>
      <c r="CM314" s="55"/>
      <c r="CN314" s="55"/>
      <c r="CO314" s="55"/>
    </row>
    <row r="315" spans="1:93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/>
      <c r="BE315" s="55"/>
      <c r="BF315" s="55"/>
      <c r="BG315" s="55"/>
      <c r="BH315" s="55"/>
      <c r="BI315" s="55"/>
      <c r="BJ315" s="55"/>
      <c r="BK315" s="55"/>
      <c r="BL315" s="55"/>
      <c r="BM315" s="55"/>
      <c r="BN315" s="55"/>
      <c r="BO315" s="55"/>
      <c r="BP315" s="55"/>
      <c r="BQ315" s="55"/>
      <c r="BR315" s="55"/>
      <c r="BS315" s="55"/>
      <c r="BT315" s="55"/>
      <c r="BU315" s="55"/>
      <c r="BV315" s="55"/>
      <c r="BW315" s="55"/>
      <c r="BX315" s="55"/>
      <c r="BY315" s="55"/>
      <c r="BZ315" s="55"/>
      <c r="CA315" s="55"/>
      <c r="CB315" s="55"/>
      <c r="CC315" s="55"/>
      <c r="CD315" s="55"/>
      <c r="CE315" s="55"/>
      <c r="CF315" s="55"/>
      <c r="CG315" s="55"/>
      <c r="CH315" s="55"/>
      <c r="CI315" s="55"/>
      <c r="CJ315" s="55"/>
      <c r="CK315" s="55"/>
      <c r="CL315" s="55"/>
      <c r="CM315" s="55"/>
      <c r="CN315" s="55"/>
      <c r="CO315" s="55"/>
    </row>
    <row r="316" spans="1:93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/>
      <c r="BL316" s="55"/>
      <c r="BM316" s="55"/>
      <c r="BN316" s="55"/>
      <c r="BO316" s="55"/>
      <c r="BP316" s="55"/>
      <c r="BQ316" s="55"/>
      <c r="BR316" s="55"/>
      <c r="BS316" s="55"/>
      <c r="BT316" s="55"/>
      <c r="BU316" s="55"/>
      <c r="BV316" s="55"/>
      <c r="BW316" s="55"/>
      <c r="BX316" s="55"/>
      <c r="BY316" s="55"/>
      <c r="BZ316" s="55"/>
      <c r="CA316" s="55"/>
      <c r="CB316" s="55"/>
      <c r="CC316" s="55"/>
      <c r="CD316" s="55"/>
      <c r="CE316" s="55"/>
      <c r="CF316" s="55"/>
      <c r="CG316" s="55"/>
      <c r="CH316" s="55"/>
      <c r="CI316" s="55"/>
      <c r="CJ316" s="55"/>
      <c r="CK316" s="55"/>
      <c r="CL316" s="55"/>
      <c r="CM316" s="55"/>
      <c r="CN316" s="55"/>
      <c r="CO316" s="55"/>
    </row>
    <row r="317" spans="1:93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/>
      <c r="BH317" s="55"/>
      <c r="BI317" s="55"/>
      <c r="BJ317" s="55"/>
      <c r="BK317" s="55"/>
      <c r="BL317" s="55"/>
      <c r="BM317" s="55"/>
      <c r="BN317" s="55"/>
      <c r="BO317" s="55"/>
      <c r="BP317" s="55"/>
      <c r="BQ317" s="55"/>
      <c r="BR317" s="55"/>
      <c r="BS317" s="55"/>
      <c r="BT317" s="55"/>
      <c r="BU317" s="55"/>
      <c r="BV317" s="55"/>
      <c r="BW317" s="55"/>
      <c r="BX317" s="55"/>
      <c r="BY317" s="55"/>
      <c r="BZ317" s="55"/>
      <c r="CA317" s="55"/>
      <c r="CB317" s="55"/>
      <c r="CC317" s="55"/>
      <c r="CD317" s="55"/>
      <c r="CE317" s="55"/>
      <c r="CF317" s="55"/>
      <c r="CG317" s="55"/>
      <c r="CH317" s="55"/>
      <c r="CI317" s="55"/>
      <c r="CJ317" s="55"/>
      <c r="CK317" s="55"/>
      <c r="CL317" s="55"/>
      <c r="CM317" s="55"/>
      <c r="CN317" s="55"/>
      <c r="CO317" s="55"/>
    </row>
    <row r="318" spans="1:93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/>
      <c r="BN318" s="55"/>
      <c r="BO318" s="55"/>
      <c r="BP318" s="55"/>
      <c r="BQ318" s="55"/>
      <c r="BR318" s="55"/>
      <c r="BS318" s="55"/>
      <c r="BT318" s="55"/>
      <c r="BU318" s="55"/>
      <c r="BV318" s="55"/>
      <c r="BW318" s="55"/>
      <c r="BX318" s="55"/>
      <c r="BY318" s="55"/>
      <c r="BZ318" s="55"/>
      <c r="CA318" s="55"/>
      <c r="CB318" s="55"/>
      <c r="CC318" s="55"/>
      <c r="CD318" s="55"/>
      <c r="CE318" s="55"/>
      <c r="CF318" s="55"/>
      <c r="CG318" s="55"/>
      <c r="CH318" s="55"/>
      <c r="CI318" s="55"/>
      <c r="CJ318" s="55"/>
      <c r="CK318" s="55"/>
      <c r="CL318" s="55"/>
      <c r="CM318" s="55"/>
      <c r="CN318" s="55"/>
      <c r="CO318" s="55"/>
    </row>
    <row r="319" spans="1:93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  <c r="BN319" s="55"/>
      <c r="BO319" s="55"/>
      <c r="BP319" s="55"/>
      <c r="BQ319" s="55"/>
      <c r="BR319" s="55"/>
      <c r="BS319" s="55"/>
      <c r="BT319" s="55"/>
      <c r="BU319" s="55"/>
      <c r="BV319" s="55"/>
      <c r="BW319" s="55"/>
      <c r="BX319" s="55"/>
      <c r="BY319" s="55"/>
      <c r="BZ319" s="55"/>
      <c r="CA319" s="55"/>
      <c r="CB319" s="55"/>
      <c r="CC319" s="55"/>
      <c r="CD319" s="55"/>
      <c r="CE319" s="55"/>
      <c r="CF319" s="55"/>
      <c r="CG319" s="55"/>
      <c r="CH319" s="55"/>
      <c r="CI319" s="55"/>
      <c r="CJ319" s="55"/>
      <c r="CK319" s="55"/>
      <c r="CL319" s="55"/>
      <c r="CM319" s="55"/>
      <c r="CN319" s="55"/>
      <c r="CO319" s="55"/>
    </row>
    <row r="320" spans="1:93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  <c r="BD320" s="55"/>
      <c r="BE320" s="55"/>
      <c r="BF320" s="55"/>
      <c r="BG320" s="55"/>
      <c r="BH320" s="55"/>
      <c r="BI320" s="55"/>
      <c r="BJ320" s="55"/>
      <c r="BK320" s="55"/>
      <c r="BL320" s="55"/>
      <c r="BM320" s="55"/>
      <c r="BN320" s="55"/>
      <c r="BO320" s="55"/>
      <c r="BP320" s="55"/>
      <c r="BQ320" s="55"/>
      <c r="BR320" s="55"/>
      <c r="BS320" s="55"/>
      <c r="BT320" s="55"/>
      <c r="BU320" s="55"/>
      <c r="BV320" s="55"/>
      <c r="BW320" s="55"/>
      <c r="BX320" s="55"/>
      <c r="BY320" s="55"/>
      <c r="BZ320" s="55"/>
      <c r="CA320" s="55"/>
      <c r="CB320" s="55"/>
      <c r="CC320" s="55"/>
      <c r="CD320" s="55"/>
      <c r="CE320" s="55"/>
      <c r="CF320" s="55"/>
      <c r="CG320" s="55"/>
      <c r="CH320" s="55"/>
      <c r="CI320" s="55"/>
      <c r="CJ320" s="55"/>
      <c r="CK320" s="55"/>
      <c r="CL320" s="55"/>
      <c r="CM320" s="55"/>
      <c r="CN320" s="55"/>
      <c r="CO320" s="55"/>
    </row>
    <row r="321" spans="1:93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  <c r="BN321" s="55"/>
      <c r="BO321" s="55"/>
      <c r="BP321" s="55"/>
      <c r="BQ321" s="55"/>
      <c r="BR321" s="55"/>
      <c r="BS321" s="55"/>
      <c r="BT321" s="55"/>
      <c r="BU321" s="55"/>
      <c r="BV321" s="55"/>
      <c r="BW321" s="55"/>
      <c r="BX321" s="55"/>
      <c r="BY321" s="55"/>
      <c r="BZ321" s="55"/>
      <c r="CA321" s="55"/>
      <c r="CB321" s="55"/>
      <c r="CC321" s="55"/>
      <c r="CD321" s="55"/>
      <c r="CE321" s="55"/>
      <c r="CF321" s="55"/>
      <c r="CG321" s="55"/>
      <c r="CH321" s="55"/>
      <c r="CI321" s="55"/>
      <c r="CJ321" s="55"/>
      <c r="CK321" s="55"/>
      <c r="CL321" s="55"/>
      <c r="CM321" s="55"/>
      <c r="CN321" s="55"/>
      <c r="CO321" s="55"/>
    </row>
    <row r="322" spans="1:93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/>
      <c r="BF322" s="55"/>
      <c r="BG322" s="55"/>
      <c r="BH322" s="55"/>
      <c r="BI322" s="55"/>
      <c r="BJ322" s="55"/>
      <c r="BK322" s="55"/>
      <c r="BL322" s="55"/>
      <c r="BM322" s="55"/>
      <c r="BN322" s="55"/>
      <c r="BO322" s="55"/>
      <c r="BP322" s="55"/>
      <c r="BQ322" s="55"/>
      <c r="BR322" s="55"/>
      <c r="BS322" s="55"/>
      <c r="BT322" s="55"/>
      <c r="BU322" s="55"/>
      <c r="BV322" s="55"/>
      <c r="BW322" s="55"/>
      <c r="BX322" s="55"/>
      <c r="BY322" s="55"/>
      <c r="BZ322" s="55"/>
      <c r="CA322" s="55"/>
      <c r="CB322" s="55"/>
      <c r="CC322" s="55"/>
      <c r="CD322" s="55"/>
      <c r="CE322" s="55"/>
      <c r="CF322" s="55"/>
      <c r="CG322" s="55"/>
      <c r="CH322" s="55"/>
      <c r="CI322" s="55"/>
      <c r="CJ322" s="55"/>
      <c r="CK322" s="55"/>
      <c r="CL322" s="55"/>
      <c r="CM322" s="55"/>
      <c r="CN322" s="55"/>
      <c r="CO322" s="55"/>
    </row>
    <row r="323" spans="1:9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  <c r="BN323" s="55"/>
      <c r="BO323" s="55"/>
      <c r="BP323" s="55"/>
      <c r="BQ323" s="55"/>
      <c r="BR323" s="55"/>
      <c r="BS323" s="55"/>
      <c r="BT323" s="55"/>
      <c r="BU323" s="55"/>
      <c r="BV323" s="55"/>
      <c r="BW323" s="55"/>
      <c r="BX323" s="55"/>
      <c r="BY323" s="55"/>
      <c r="BZ323" s="55"/>
      <c r="CA323" s="55"/>
      <c r="CB323" s="55"/>
      <c r="CC323" s="55"/>
      <c r="CD323" s="55"/>
      <c r="CE323" s="55"/>
      <c r="CF323" s="55"/>
      <c r="CG323" s="55"/>
      <c r="CH323" s="55"/>
      <c r="CI323" s="55"/>
      <c r="CJ323" s="55"/>
      <c r="CK323" s="55"/>
      <c r="CL323" s="55"/>
      <c r="CM323" s="55"/>
      <c r="CN323" s="55"/>
      <c r="CO323" s="55"/>
    </row>
    <row r="324" spans="1:93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/>
      <c r="BL324" s="55"/>
      <c r="BM324" s="55"/>
      <c r="BN324" s="55"/>
      <c r="BO324" s="55"/>
      <c r="BP324" s="55"/>
      <c r="BQ324" s="55"/>
      <c r="BR324" s="55"/>
      <c r="BS324" s="55"/>
      <c r="BT324" s="55"/>
      <c r="BU324" s="55"/>
      <c r="BV324" s="55"/>
      <c r="BW324" s="55"/>
      <c r="BX324" s="55"/>
      <c r="BY324" s="55"/>
      <c r="BZ324" s="55"/>
      <c r="CA324" s="55"/>
      <c r="CB324" s="55"/>
      <c r="CC324" s="55"/>
      <c r="CD324" s="55"/>
      <c r="CE324" s="55"/>
      <c r="CF324" s="55"/>
      <c r="CG324" s="55"/>
      <c r="CH324" s="55"/>
      <c r="CI324" s="55"/>
      <c r="CJ324" s="55"/>
      <c r="CK324" s="55"/>
      <c r="CL324" s="55"/>
      <c r="CM324" s="55"/>
      <c r="CN324" s="55"/>
      <c r="CO324" s="55"/>
    </row>
    <row r="325" spans="1:93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/>
      <c r="BL325" s="55"/>
      <c r="BM325" s="55"/>
      <c r="BN325" s="55"/>
      <c r="BO325" s="55"/>
      <c r="BP325" s="55"/>
      <c r="BQ325" s="55"/>
      <c r="BR325" s="55"/>
      <c r="BS325" s="55"/>
      <c r="BT325" s="55"/>
      <c r="BU325" s="55"/>
      <c r="BV325" s="55"/>
      <c r="BW325" s="55"/>
      <c r="BX325" s="55"/>
      <c r="BY325" s="55"/>
      <c r="BZ325" s="55"/>
      <c r="CA325" s="55"/>
      <c r="CB325" s="55"/>
      <c r="CC325" s="55"/>
      <c r="CD325" s="55"/>
      <c r="CE325" s="55"/>
      <c r="CF325" s="55"/>
      <c r="CG325" s="55"/>
      <c r="CH325" s="55"/>
      <c r="CI325" s="55"/>
      <c r="CJ325" s="55"/>
      <c r="CK325" s="55"/>
      <c r="CL325" s="55"/>
      <c r="CM325" s="55"/>
      <c r="CN325" s="55"/>
      <c r="CO325" s="55"/>
    </row>
    <row r="326" spans="1:93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  <c r="BN326" s="55"/>
      <c r="BO326" s="55"/>
      <c r="BP326" s="55"/>
      <c r="BQ326" s="55"/>
      <c r="BR326" s="55"/>
      <c r="BS326" s="55"/>
      <c r="BT326" s="55"/>
      <c r="BU326" s="55"/>
      <c r="BV326" s="55"/>
      <c r="BW326" s="55"/>
      <c r="BX326" s="55"/>
      <c r="BY326" s="55"/>
      <c r="BZ326" s="55"/>
      <c r="CA326" s="55"/>
      <c r="CB326" s="55"/>
      <c r="CC326" s="55"/>
      <c r="CD326" s="55"/>
      <c r="CE326" s="55"/>
      <c r="CF326" s="55"/>
      <c r="CG326" s="55"/>
      <c r="CH326" s="55"/>
      <c r="CI326" s="55"/>
      <c r="CJ326" s="55"/>
      <c r="CK326" s="55"/>
      <c r="CL326" s="55"/>
      <c r="CM326" s="55"/>
      <c r="CN326" s="55"/>
      <c r="CO326" s="55"/>
    </row>
    <row r="327" spans="1:93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/>
      <c r="BL327" s="55"/>
      <c r="BM327" s="55"/>
      <c r="BN327" s="55"/>
      <c r="BO327" s="55"/>
      <c r="BP327" s="55"/>
      <c r="BQ327" s="55"/>
      <c r="BR327" s="55"/>
      <c r="BS327" s="55"/>
      <c r="BT327" s="55"/>
      <c r="BU327" s="55"/>
      <c r="BV327" s="55"/>
      <c r="BW327" s="55"/>
      <c r="BX327" s="55"/>
      <c r="BY327" s="55"/>
      <c r="BZ327" s="55"/>
      <c r="CA327" s="55"/>
      <c r="CB327" s="55"/>
      <c r="CC327" s="55"/>
      <c r="CD327" s="55"/>
      <c r="CE327" s="55"/>
      <c r="CF327" s="55"/>
      <c r="CG327" s="55"/>
      <c r="CH327" s="55"/>
      <c r="CI327" s="55"/>
      <c r="CJ327" s="55"/>
      <c r="CK327" s="55"/>
      <c r="CL327" s="55"/>
      <c r="CM327" s="55"/>
      <c r="CN327" s="55"/>
      <c r="CO327" s="55"/>
    </row>
    <row r="328" spans="1:93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/>
      <c r="BL328" s="55"/>
      <c r="BM328" s="55"/>
      <c r="BN328" s="55"/>
      <c r="BO328" s="55"/>
      <c r="BP328" s="55"/>
      <c r="BQ328" s="55"/>
      <c r="BR328" s="55"/>
      <c r="BS328" s="55"/>
      <c r="BT328" s="55"/>
      <c r="BU328" s="55"/>
      <c r="BV328" s="55"/>
      <c r="BW328" s="55"/>
      <c r="BX328" s="55"/>
      <c r="BY328" s="55"/>
      <c r="BZ328" s="55"/>
      <c r="CA328" s="55"/>
      <c r="CB328" s="55"/>
      <c r="CC328" s="55"/>
      <c r="CD328" s="55"/>
      <c r="CE328" s="55"/>
      <c r="CF328" s="55"/>
      <c r="CG328" s="55"/>
      <c r="CH328" s="55"/>
      <c r="CI328" s="55"/>
      <c r="CJ328" s="55"/>
      <c r="CK328" s="55"/>
      <c r="CL328" s="55"/>
      <c r="CM328" s="55"/>
      <c r="CN328" s="55"/>
      <c r="CO328" s="55"/>
    </row>
    <row r="329" spans="1:93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/>
      <c r="BH329" s="55"/>
      <c r="BI329" s="55"/>
      <c r="BJ329" s="55"/>
      <c r="BK329" s="55"/>
      <c r="BL329" s="55"/>
      <c r="BM329" s="55"/>
      <c r="BN329" s="55"/>
      <c r="BO329" s="55"/>
      <c r="BP329" s="55"/>
      <c r="BQ329" s="55"/>
      <c r="BR329" s="55"/>
      <c r="BS329" s="55"/>
      <c r="BT329" s="55"/>
      <c r="BU329" s="55"/>
      <c r="BV329" s="55"/>
      <c r="BW329" s="55"/>
      <c r="BX329" s="55"/>
      <c r="BY329" s="55"/>
      <c r="BZ329" s="55"/>
      <c r="CA329" s="55"/>
      <c r="CB329" s="55"/>
      <c r="CC329" s="55"/>
      <c r="CD329" s="55"/>
      <c r="CE329" s="55"/>
      <c r="CF329" s="55"/>
      <c r="CG329" s="55"/>
      <c r="CH329" s="55"/>
      <c r="CI329" s="55"/>
      <c r="CJ329" s="55"/>
      <c r="CK329" s="55"/>
      <c r="CL329" s="55"/>
      <c r="CM329" s="55"/>
      <c r="CN329" s="55"/>
      <c r="CO329" s="55"/>
    </row>
    <row r="330" spans="1:93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/>
      <c r="BS330" s="55"/>
      <c r="BT330" s="55"/>
      <c r="BU330" s="55"/>
      <c r="BV330" s="55"/>
      <c r="BW330" s="55"/>
      <c r="BX330" s="55"/>
      <c r="BY330" s="55"/>
      <c r="BZ330" s="55"/>
      <c r="CA330" s="55"/>
      <c r="CB330" s="55"/>
      <c r="CC330" s="55"/>
      <c r="CD330" s="55"/>
      <c r="CE330" s="55"/>
      <c r="CF330" s="55"/>
      <c r="CG330" s="55"/>
      <c r="CH330" s="55"/>
      <c r="CI330" s="55"/>
      <c r="CJ330" s="55"/>
      <c r="CK330" s="55"/>
      <c r="CL330" s="55"/>
      <c r="CM330" s="55"/>
      <c r="CN330" s="55"/>
      <c r="CO330" s="55"/>
    </row>
    <row r="331" spans="1:93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/>
      <c r="BH331" s="55"/>
      <c r="BI331" s="55"/>
      <c r="BJ331" s="55"/>
      <c r="BK331" s="55"/>
      <c r="BL331" s="55"/>
      <c r="BM331" s="55"/>
      <c r="BN331" s="55"/>
      <c r="BO331" s="55"/>
      <c r="BP331" s="55"/>
      <c r="BQ331" s="55"/>
      <c r="BR331" s="55"/>
      <c r="BS331" s="55"/>
      <c r="BT331" s="55"/>
      <c r="BU331" s="55"/>
      <c r="BV331" s="55"/>
      <c r="BW331" s="55"/>
      <c r="BX331" s="55"/>
      <c r="BY331" s="55"/>
      <c r="BZ331" s="55"/>
      <c r="CA331" s="55"/>
      <c r="CB331" s="55"/>
      <c r="CC331" s="55"/>
      <c r="CD331" s="55"/>
      <c r="CE331" s="55"/>
      <c r="CF331" s="55"/>
      <c r="CG331" s="55"/>
      <c r="CH331" s="55"/>
      <c r="CI331" s="55"/>
      <c r="CJ331" s="55"/>
      <c r="CK331" s="55"/>
      <c r="CL331" s="55"/>
      <c r="CM331" s="55"/>
      <c r="CN331" s="55"/>
      <c r="CO331" s="55"/>
    </row>
    <row r="332" spans="1:93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  <c r="BD332" s="55"/>
      <c r="BE332" s="55"/>
      <c r="BF332" s="55"/>
      <c r="BG332" s="55"/>
      <c r="BH332" s="55"/>
      <c r="BI332" s="55"/>
      <c r="BJ332" s="55"/>
      <c r="BK332" s="55"/>
      <c r="BL332" s="55"/>
      <c r="BM332" s="55"/>
      <c r="BN332" s="55"/>
      <c r="BO332" s="55"/>
      <c r="BP332" s="55"/>
      <c r="BQ332" s="55"/>
      <c r="BR332" s="55"/>
      <c r="BS332" s="55"/>
      <c r="BT332" s="55"/>
      <c r="BU332" s="55"/>
      <c r="BV332" s="55"/>
      <c r="BW332" s="55"/>
      <c r="BX332" s="55"/>
      <c r="BY332" s="55"/>
      <c r="BZ332" s="55"/>
      <c r="CA332" s="55"/>
      <c r="CB332" s="55"/>
      <c r="CC332" s="55"/>
      <c r="CD332" s="55"/>
      <c r="CE332" s="55"/>
      <c r="CF332" s="55"/>
      <c r="CG332" s="55"/>
      <c r="CH332" s="55"/>
      <c r="CI332" s="55"/>
      <c r="CJ332" s="55"/>
      <c r="CK332" s="55"/>
      <c r="CL332" s="55"/>
      <c r="CM332" s="55"/>
      <c r="CN332" s="55"/>
      <c r="CO332" s="55"/>
    </row>
    <row r="333" spans="1:9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  <c r="BN333" s="55"/>
      <c r="BO333" s="55"/>
      <c r="BP333" s="55"/>
      <c r="BQ333" s="55"/>
      <c r="BR333" s="55"/>
      <c r="BS333" s="55"/>
      <c r="BT333" s="55"/>
      <c r="BU333" s="55"/>
      <c r="BV333" s="55"/>
      <c r="BW333" s="55"/>
      <c r="BX333" s="55"/>
      <c r="BY333" s="55"/>
      <c r="BZ333" s="55"/>
      <c r="CA333" s="55"/>
      <c r="CB333" s="55"/>
      <c r="CC333" s="55"/>
      <c r="CD333" s="55"/>
      <c r="CE333" s="55"/>
      <c r="CF333" s="55"/>
      <c r="CG333" s="55"/>
      <c r="CH333" s="55"/>
      <c r="CI333" s="55"/>
      <c r="CJ333" s="55"/>
      <c r="CK333" s="55"/>
      <c r="CL333" s="55"/>
      <c r="CM333" s="55"/>
      <c r="CN333" s="55"/>
      <c r="CO333" s="55"/>
    </row>
    <row r="334" spans="1:93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/>
      <c r="BL334" s="55"/>
      <c r="BM334" s="55"/>
      <c r="BN334" s="55"/>
      <c r="BO334" s="55"/>
      <c r="BP334" s="55"/>
      <c r="BQ334" s="55"/>
      <c r="BR334" s="55"/>
      <c r="BS334" s="55"/>
      <c r="BT334" s="55"/>
      <c r="BU334" s="55"/>
      <c r="BV334" s="55"/>
      <c r="BW334" s="55"/>
      <c r="BX334" s="55"/>
      <c r="BY334" s="55"/>
      <c r="BZ334" s="55"/>
      <c r="CA334" s="55"/>
      <c r="CB334" s="55"/>
      <c r="CC334" s="55"/>
      <c r="CD334" s="55"/>
      <c r="CE334" s="55"/>
      <c r="CF334" s="55"/>
      <c r="CG334" s="55"/>
      <c r="CH334" s="55"/>
      <c r="CI334" s="55"/>
      <c r="CJ334" s="55"/>
      <c r="CK334" s="55"/>
      <c r="CL334" s="55"/>
      <c r="CM334" s="55"/>
      <c r="CN334" s="55"/>
      <c r="CO334" s="55"/>
    </row>
    <row r="335" spans="1:93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  <c r="BN335" s="55"/>
      <c r="BO335" s="55"/>
      <c r="BP335" s="55"/>
      <c r="BQ335" s="55"/>
      <c r="BR335" s="55"/>
      <c r="BS335" s="55"/>
      <c r="BT335" s="55"/>
      <c r="BU335" s="55"/>
      <c r="BV335" s="55"/>
      <c r="BW335" s="55"/>
      <c r="BX335" s="55"/>
      <c r="BY335" s="55"/>
      <c r="BZ335" s="55"/>
      <c r="CA335" s="55"/>
      <c r="CB335" s="55"/>
      <c r="CC335" s="55"/>
      <c r="CD335" s="55"/>
      <c r="CE335" s="55"/>
      <c r="CF335" s="55"/>
      <c r="CG335" s="55"/>
      <c r="CH335" s="55"/>
      <c r="CI335" s="55"/>
      <c r="CJ335" s="55"/>
      <c r="CK335" s="55"/>
      <c r="CL335" s="55"/>
      <c r="CM335" s="55"/>
      <c r="CN335" s="55"/>
      <c r="CO335" s="55"/>
    </row>
    <row r="336" spans="1:93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/>
      <c r="BL336" s="55"/>
      <c r="BM336" s="55"/>
      <c r="BN336" s="55"/>
      <c r="BO336" s="55"/>
      <c r="BP336" s="55"/>
      <c r="BQ336" s="55"/>
      <c r="BR336" s="55"/>
      <c r="BS336" s="55"/>
      <c r="BT336" s="55"/>
      <c r="BU336" s="55"/>
      <c r="BV336" s="55"/>
      <c r="BW336" s="55"/>
      <c r="BX336" s="55"/>
      <c r="BY336" s="55"/>
      <c r="BZ336" s="55"/>
      <c r="CA336" s="55"/>
      <c r="CB336" s="55"/>
      <c r="CC336" s="55"/>
      <c r="CD336" s="55"/>
      <c r="CE336" s="55"/>
      <c r="CF336" s="55"/>
      <c r="CG336" s="55"/>
      <c r="CH336" s="55"/>
      <c r="CI336" s="55"/>
      <c r="CJ336" s="55"/>
      <c r="CK336" s="55"/>
      <c r="CL336" s="55"/>
      <c r="CM336" s="55"/>
      <c r="CN336" s="55"/>
      <c r="CO336" s="55"/>
    </row>
    <row r="337" spans="1:93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  <c r="BN337" s="55"/>
      <c r="BO337" s="55"/>
      <c r="BP337" s="55"/>
      <c r="BQ337" s="55"/>
      <c r="BR337" s="55"/>
      <c r="BS337" s="55"/>
      <c r="BT337" s="55"/>
      <c r="BU337" s="55"/>
      <c r="BV337" s="55"/>
      <c r="BW337" s="55"/>
      <c r="BX337" s="55"/>
      <c r="BY337" s="55"/>
      <c r="BZ337" s="55"/>
      <c r="CA337" s="55"/>
      <c r="CB337" s="55"/>
      <c r="CC337" s="55"/>
      <c r="CD337" s="55"/>
      <c r="CE337" s="55"/>
      <c r="CF337" s="55"/>
      <c r="CG337" s="55"/>
      <c r="CH337" s="55"/>
      <c r="CI337" s="55"/>
      <c r="CJ337" s="55"/>
      <c r="CK337" s="55"/>
      <c r="CL337" s="55"/>
      <c r="CM337" s="55"/>
      <c r="CN337" s="55"/>
      <c r="CO337" s="55"/>
    </row>
    <row r="338" spans="1:93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  <c r="BN338" s="55"/>
      <c r="BO338" s="55"/>
      <c r="BP338" s="55"/>
      <c r="BQ338" s="55"/>
      <c r="BR338" s="55"/>
      <c r="BS338" s="55"/>
      <c r="BT338" s="55"/>
      <c r="BU338" s="55"/>
      <c r="BV338" s="55"/>
      <c r="BW338" s="55"/>
      <c r="BX338" s="55"/>
      <c r="BY338" s="55"/>
      <c r="BZ338" s="55"/>
      <c r="CA338" s="55"/>
      <c r="CB338" s="55"/>
      <c r="CC338" s="55"/>
      <c r="CD338" s="55"/>
      <c r="CE338" s="55"/>
      <c r="CF338" s="55"/>
      <c r="CG338" s="55"/>
      <c r="CH338" s="55"/>
      <c r="CI338" s="55"/>
      <c r="CJ338" s="55"/>
      <c r="CK338" s="55"/>
      <c r="CL338" s="55"/>
      <c r="CM338" s="55"/>
      <c r="CN338" s="55"/>
      <c r="CO338" s="55"/>
    </row>
    <row r="339" spans="1:93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/>
      <c r="BN339" s="55"/>
      <c r="BO339" s="55"/>
      <c r="BP339" s="55"/>
      <c r="BQ339" s="55"/>
      <c r="BR339" s="55"/>
      <c r="BS339" s="55"/>
      <c r="BT339" s="55"/>
      <c r="BU339" s="55"/>
      <c r="BV339" s="55"/>
      <c r="BW339" s="55"/>
      <c r="BX339" s="55"/>
      <c r="BY339" s="55"/>
      <c r="BZ339" s="55"/>
      <c r="CA339" s="55"/>
      <c r="CB339" s="55"/>
      <c r="CC339" s="55"/>
      <c r="CD339" s="55"/>
      <c r="CE339" s="55"/>
      <c r="CF339" s="55"/>
      <c r="CG339" s="55"/>
      <c r="CH339" s="55"/>
      <c r="CI339" s="55"/>
      <c r="CJ339" s="55"/>
      <c r="CK339" s="55"/>
      <c r="CL339" s="55"/>
      <c r="CM339" s="55"/>
      <c r="CN339" s="55"/>
      <c r="CO339" s="55"/>
    </row>
    <row r="340" spans="1:93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/>
      <c r="BL340" s="55"/>
      <c r="BM340" s="55"/>
      <c r="BN340" s="55"/>
      <c r="BO340" s="55"/>
      <c r="BP340" s="55"/>
      <c r="BQ340" s="55"/>
      <c r="BR340" s="55"/>
      <c r="BS340" s="55"/>
      <c r="BT340" s="55"/>
      <c r="BU340" s="55"/>
      <c r="BV340" s="55"/>
      <c r="BW340" s="55"/>
      <c r="BX340" s="55"/>
      <c r="BY340" s="55"/>
      <c r="BZ340" s="55"/>
      <c r="CA340" s="55"/>
      <c r="CB340" s="55"/>
      <c r="CC340" s="55"/>
      <c r="CD340" s="55"/>
      <c r="CE340" s="55"/>
      <c r="CF340" s="55"/>
      <c r="CG340" s="55"/>
      <c r="CH340" s="55"/>
      <c r="CI340" s="55"/>
      <c r="CJ340" s="55"/>
      <c r="CK340" s="55"/>
      <c r="CL340" s="55"/>
      <c r="CM340" s="55"/>
      <c r="CN340" s="55"/>
      <c r="CO340" s="55"/>
    </row>
    <row r="341" spans="1:93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  <c r="BD341" s="55"/>
      <c r="BE341" s="55"/>
      <c r="BF341" s="55"/>
      <c r="BG341" s="55"/>
      <c r="BH341" s="55"/>
      <c r="BI341" s="55"/>
      <c r="BJ341" s="55"/>
      <c r="BK341" s="55"/>
      <c r="BL341" s="55"/>
      <c r="BM341" s="55"/>
      <c r="BN341" s="55"/>
      <c r="BO341" s="55"/>
      <c r="BP341" s="55"/>
      <c r="BQ341" s="55"/>
      <c r="BR341" s="55"/>
      <c r="BS341" s="55"/>
      <c r="BT341" s="55"/>
      <c r="BU341" s="55"/>
      <c r="BV341" s="55"/>
      <c r="BW341" s="55"/>
      <c r="BX341" s="55"/>
      <c r="BY341" s="55"/>
      <c r="BZ341" s="55"/>
      <c r="CA341" s="55"/>
      <c r="CB341" s="55"/>
      <c r="CC341" s="55"/>
      <c r="CD341" s="55"/>
      <c r="CE341" s="55"/>
      <c r="CF341" s="55"/>
      <c r="CG341" s="55"/>
      <c r="CH341" s="55"/>
      <c r="CI341" s="55"/>
      <c r="CJ341" s="55"/>
      <c r="CK341" s="55"/>
      <c r="CL341" s="55"/>
      <c r="CM341" s="55"/>
      <c r="CN341" s="55"/>
      <c r="CO341" s="55"/>
    </row>
    <row r="342" spans="1:93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/>
      <c r="BS342" s="55"/>
      <c r="BT342" s="55"/>
      <c r="BU342" s="55"/>
      <c r="BV342" s="55"/>
      <c r="BW342" s="55"/>
      <c r="BX342" s="55"/>
      <c r="BY342" s="55"/>
      <c r="BZ342" s="55"/>
      <c r="CA342" s="55"/>
      <c r="CB342" s="55"/>
      <c r="CC342" s="55"/>
      <c r="CD342" s="55"/>
      <c r="CE342" s="55"/>
      <c r="CF342" s="55"/>
      <c r="CG342" s="55"/>
      <c r="CH342" s="55"/>
      <c r="CI342" s="55"/>
      <c r="CJ342" s="55"/>
      <c r="CK342" s="55"/>
      <c r="CL342" s="55"/>
      <c r="CM342" s="55"/>
      <c r="CN342" s="55"/>
      <c r="CO342" s="55"/>
    </row>
    <row r="343" spans="1:9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  <c r="BN343" s="55"/>
      <c r="BO343" s="55"/>
      <c r="BP343" s="55"/>
      <c r="BQ343" s="55"/>
      <c r="BR343" s="55"/>
      <c r="BS343" s="55"/>
      <c r="BT343" s="55"/>
      <c r="BU343" s="55"/>
      <c r="BV343" s="55"/>
      <c r="BW343" s="55"/>
      <c r="BX343" s="55"/>
      <c r="BY343" s="55"/>
      <c r="BZ343" s="55"/>
      <c r="CA343" s="55"/>
      <c r="CB343" s="55"/>
      <c r="CC343" s="55"/>
      <c r="CD343" s="55"/>
      <c r="CE343" s="55"/>
      <c r="CF343" s="55"/>
      <c r="CG343" s="55"/>
      <c r="CH343" s="55"/>
      <c r="CI343" s="55"/>
      <c r="CJ343" s="55"/>
      <c r="CK343" s="55"/>
      <c r="CL343" s="55"/>
      <c r="CM343" s="55"/>
      <c r="CN343" s="55"/>
      <c r="CO343" s="55"/>
    </row>
    <row r="344" spans="1:93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/>
      <c r="BL344" s="55"/>
      <c r="BM344" s="55"/>
      <c r="BN344" s="55"/>
      <c r="BO344" s="55"/>
      <c r="BP344" s="55"/>
      <c r="BQ344" s="55"/>
      <c r="BR344" s="55"/>
      <c r="BS344" s="55"/>
      <c r="BT344" s="55"/>
      <c r="BU344" s="55"/>
      <c r="BV344" s="55"/>
      <c r="BW344" s="55"/>
      <c r="BX344" s="55"/>
      <c r="BY344" s="55"/>
      <c r="BZ344" s="55"/>
      <c r="CA344" s="55"/>
      <c r="CB344" s="55"/>
      <c r="CC344" s="55"/>
      <c r="CD344" s="55"/>
      <c r="CE344" s="55"/>
      <c r="CF344" s="55"/>
      <c r="CG344" s="55"/>
      <c r="CH344" s="55"/>
      <c r="CI344" s="55"/>
      <c r="CJ344" s="55"/>
      <c r="CK344" s="55"/>
      <c r="CL344" s="55"/>
      <c r="CM344" s="55"/>
      <c r="CN344" s="55"/>
      <c r="CO344" s="55"/>
    </row>
    <row r="345" spans="1:93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/>
      <c r="BO345" s="55"/>
      <c r="BP345" s="55"/>
      <c r="BQ345" s="55"/>
      <c r="BR345" s="55"/>
      <c r="BS345" s="55"/>
      <c r="BT345" s="55"/>
      <c r="BU345" s="55"/>
      <c r="BV345" s="55"/>
      <c r="BW345" s="55"/>
      <c r="BX345" s="55"/>
      <c r="BY345" s="55"/>
      <c r="BZ345" s="55"/>
      <c r="CA345" s="55"/>
      <c r="CB345" s="55"/>
      <c r="CC345" s="55"/>
      <c r="CD345" s="55"/>
      <c r="CE345" s="55"/>
      <c r="CF345" s="55"/>
      <c r="CG345" s="55"/>
      <c r="CH345" s="55"/>
      <c r="CI345" s="55"/>
      <c r="CJ345" s="55"/>
      <c r="CK345" s="55"/>
      <c r="CL345" s="55"/>
      <c r="CM345" s="55"/>
      <c r="CN345" s="55"/>
      <c r="CO345" s="55"/>
    </row>
    <row r="346" spans="1:93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  <c r="BD346" s="55"/>
      <c r="BE346" s="55"/>
      <c r="BF346" s="55"/>
      <c r="BG346" s="55"/>
      <c r="BH346" s="55"/>
      <c r="BI346" s="55"/>
      <c r="BJ346" s="55"/>
      <c r="BK346" s="55"/>
      <c r="BL346" s="55"/>
      <c r="BM346" s="55"/>
      <c r="BN346" s="55"/>
      <c r="BO346" s="55"/>
      <c r="BP346" s="55"/>
      <c r="BQ346" s="55"/>
      <c r="BR346" s="55"/>
      <c r="BS346" s="55"/>
      <c r="BT346" s="55"/>
      <c r="BU346" s="55"/>
      <c r="BV346" s="55"/>
      <c r="BW346" s="55"/>
      <c r="BX346" s="55"/>
      <c r="BY346" s="55"/>
      <c r="BZ346" s="55"/>
      <c r="CA346" s="55"/>
      <c r="CB346" s="55"/>
      <c r="CC346" s="55"/>
      <c r="CD346" s="55"/>
      <c r="CE346" s="55"/>
      <c r="CF346" s="55"/>
      <c r="CG346" s="55"/>
      <c r="CH346" s="55"/>
      <c r="CI346" s="55"/>
      <c r="CJ346" s="55"/>
      <c r="CK346" s="55"/>
      <c r="CL346" s="55"/>
      <c r="CM346" s="55"/>
      <c r="CN346" s="55"/>
      <c r="CO346" s="55"/>
    </row>
    <row r="347" spans="1:93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  <c r="BN347" s="55"/>
      <c r="BO347" s="55"/>
      <c r="BP347" s="55"/>
      <c r="BQ347" s="55"/>
      <c r="BR347" s="55"/>
      <c r="BS347" s="55"/>
      <c r="BT347" s="55"/>
      <c r="BU347" s="55"/>
      <c r="BV347" s="55"/>
      <c r="BW347" s="55"/>
      <c r="BX347" s="55"/>
      <c r="BY347" s="55"/>
      <c r="BZ347" s="55"/>
      <c r="CA347" s="55"/>
      <c r="CB347" s="55"/>
      <c r="CC347" s="55"/>
      <c r="CD347" s="55"/>
      <c r="CE347" s="55"/>
      <c r="CF347" s="55"/>
      <c r="CG347" s="55"/>
      <c r="CH347" s="55"/>
      <c r="CI347" s="55"/>
      <c r="CJ347" s="55"/>
      <c r="CK347" s="55"/>
      <c r="CL347" s="55"/>
      <c r="CM347" s="55"/>
      <c r="CN347" s="55"/>
      <c r="CO347" s="55"/>
    </row>
    <row r="348" spans="1:93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  <c r="BN348" s="55"/>
      <c r="BO348" s="55"/>
      <c r="BP348" s="55"/>
      <c r="BQ348" s="55"/>
      <c r="BR348" s="55"/>
      <c r="BS348" s="55"/>
      <c r="BT348" s="55"/>
      <c r="BU348" s="55"/>
      <c r="BV348" s="55"/>
      <c r="BW348" s="55"/>
      <c r="BX348" s="55"/>
      <c r="BY348" s="55"/>
      <c r="BZ348" s="55"/>
      <c r="CA348" s="55"/>
      <c r="CB348" s="55"/>
      <c r="CC348" s="55"/>
      <c r="CD348" s="55"/>
      <c r="CE348" s="55"/>
      <c r="CF348" s="55"/>
      <c r="CG348" s="55"/>
      <c r="CH348" s="55"/>
      <c r="CI348" s="55"/>
      <c r="CJ348" s="55"/>
      <c r="CK348" s="55"/>
      <c r="CL348" s="55"/>
      <c r="CM348" s="55"/>
      <c r="CN348" s="55"/>
      <c r="CO348" s="55"/>
    </row>
    <row r="349" spans="1:93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/>
      <c r="BH349" s="55"/>
      <c r="BI349" s="55"/>
      <c r="BJ349" s="55"/>
      <c r="BK349" s="55"/>
      <c r="BL349" s="55"/>
      <c r="BM349" s="55"/>
      <c r="BN349" s="55"/>
      <c r="BO349" s="55"/>
      <c r="BP349" s="55"/>
      <c r="BQ349" s="55"/>
      <c r="BR349" s="55"/>
      <c r="BS349" s="55"/>
      <c r="BT349" s="55"/>
      <c r="BU349" s="55"/>
      <c r="BV349" s="55"/>
      <c r="BW349" s="55"/>
      <c r="BX349" s="55"/>
      <c r="BY349" s="55"/>
      <c r="BZ349" s="55"/>
      <c r="CA349" s="55"/>
      <c r="CB349" s="55"/>
      <c r="CC349" s="55"/>
      <c r="CD349" s="55"/>
      <c r="CE349" s="55"/>
      <c r="CF349" s="55"/>
      <c r="CG349" s="55"/>
      <c r="CH349" s="55"/>
      <c r="CI349" s="55"/>
      <c r="CJ349" s="55"/>
      <c r="CK349" s="55"/>
      <c r="CL349" s="55"/>
      <c r="CM349" s="55"/>
      <c r="CN349" s="55"/>
      <c r="CO349" s="55"/>
    </row>
    <row r="350" spans="1:93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/>
      <c r="BL350" s="55"/>
      <c r="BM350" s="55"/>
      <c r="BN350" s="55"/>
      <c r="BO350" s="55"/>
      <c r="BP350" s="55"/>
      <c r="BQ350" s="55"/>
      <c r="BR350" s="55"/>
      <c r="BS350" s="55"/>
      <c r="BT350" s="55"/>
      <c r="BU350" s="55"/>
      <c r="BV350" s="55"/>
      <c r="BW350" s="55"/>
      <c r="BX350" s="55"/>
      <c r="BY350" s="55"/>
      <c r="BZ350" s="55"/>
      <c r="CA350" s="55"/>
      <c r="CB350" s="55"/>
      <c r="CC350" s="55"/>
      <c r="CD350" s="55"/>
      <c r="CE350" s="55"/>
      <c r="CF350" s="55"/>
      <c r="CG350" s="55"/>
      <c r="CH350" s="55"/>
      <c r="CI350" s="55"/>
      <c r="CJ350" s="55"/>
      <c r="CK350" s="55"/>
      <c r="CL350" s="55"/>
      <c r="CM350" s="55"/>
      <c r="CN350" s="55"/>
      <c r="CO350" s="55"/>
    </row>
    <row r="351" spans="1:93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  <c r="BD351" s="55"/>
      <c r="BE351" s="55"/>
      <c r="BF351" s="55"/>
      <c r="BG351" s="55"/>
      <c r="BH351" s="55"/>
      <c r="BI351" s="55"/>
      <c r="BJ351" s="55"/>
      <c r="BK351" s="55"/>
      <c r="BL351" s="55"/>
      <c r="BM351" s="55"/>
      <c r="BN351" s="55"/>
      <c r="BO351" s="55"/>
      <c r="BP351" s="55"/>
      <c r="BQ351" s="55"/>
      <c r="BR351" s="55"/>
      <c r="BS351" s="55"/>
      <c r="BT351" s="55"/>
      <c r="BU351" s="55"/>
      <c r="BV351" s="55"/>
      <c r="BW351" s="55"/>
      <c r="BX351" s="55"/>
      <c r="BY351" s="55"/>
      <c r="BZ351" s="55"/>
      <c r="CA351" s="55"/>
      <c r="CB351" s="55"/>
      <c r="CC351" s="55"/>
      <c r="CD351" s="55"/>
      <c r="CE351" s="55"/>
      <c r="CF351" s="55"/>
      <c r="CG351" s="55"/>
      <c r="CH351" s="55"/>
      <c r="CI351" s="55"/>
      <c r="CJ351" s="55"/>
      <c r="CK351" s="55"/>
      <c r="CL351" s="55"/>
      <c r="CM351" s="55"/>
      <c r="CN351" s="55"/>
      <c r="CO351" s="55"/>
    </row>
    <row r="352" spans="1:93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/>
      <c r="BN352" s="55"/>
      <c r="BO352" s="55"/>
      <c r="BP352" s="55"/>
      <c r="BQ352" s="55"/>
      <c r="BR352" s="55"/>
      <c r="BS352" s="55"/>
      <c r="BT352" s="55"/>
      <c r="BU352" s="55"/>
      <c r="BV352" s="55"/>
      <c r="BW352" s="55"/>
      <c r="BX352" s="55"/>
      <c r="BY352" s="55"/>
      <c r="BZ352" s="55"/>
      <c r="CA352" s="55"/>
      <c r="CB352" s="55"/>
      <c r="CC352" s="55"/>
      <c r="CD352" s="55"/>
      <c r="CE352" s="55"/>
      <c r="CF352" s="55"/>
      <c r="CG352" s="55"/>
      <c r="CH352" s="55"/>
      <c r="CI352" s="55"/>
      <c r="CJ352" s="55"/>
      <c r="CK352" s="55"/>
      <c r="CL352" s="55"/>
      <c r="CM352" s="55"/>
      <c r="CN352" s="55"/>
      <c r="CO352" s="55"/>
    </row>
    <row r="353" spans="1:9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/>
      <c r="BF353" s="55"/>
      <c r="BG353" s="55"/>
      <c r="BH353" s="55"/>
      <c r="BI353" s="55"/>
      <c r="BJ353" s="55"/>
      <c r="BK353" s="55"/>
      <c r="BL353" s="55"/>
      <c r="BM353" s="55"/>
      <c r="BN353" s="55"/>
      <c r="BO353" s="55"/>
      <c r="BP353" s="55"/>
      <c r="BQ353" s="55"/>
      <c r="BR353" s="55"/>
      <c r="BS353" s="55"/>
      <c r="BT353" s="55"/>
      <c r="BU353" s="55"/>
      <c r="BV353" s="55"/>
      <c r="BW353" s="55"/>
      <c r="BX353" s="55"/>
      <c r="BY353" s="55"/>
      <c r="BZ353" s="55"/>
      <c r="CA353" s="55"/>
      <c r="CB353" s="55"/>
      <c r="CC353" s="55"/>
      <c r="CD353" s="55"/>
      <c r="CE353" s="55"/>
      <c r="CF353" s="55"/>
      <c r="CG353" s="55"/>
      <c r="CH353" s="55"/>
      <c r="CI353" s="55"/>
      <c r="CJ353" s="55"/>
      <c r="CK353" s="55"/>
      <c r="CL353" s="55"/>
      <c r="CM353" s="55"/>
      <c r="CN353" s="55"/>
      <c r="CO353" s="55"/>
    </row>
    <row r="354" spans="1:93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  <c r="BN354" s="55"/>
      <c r="BO354" s="55"/>
      <c r="BP354" s="55"/>
      <c r="BQ354" s="55"/>
      <c r="BR354" s="55"/>
      <c r="BS354" s="55"/>
      <c r="BT354" s="55"/>
      <c r="BU354" s="55"/>
      <c r="BV354" s="55"/>
      <c r="BW354" s="55"/>
      <c r="BX354" s="55"/>
      <c r="BY354" s="55"/>
      <c r="BZ354" s="55"/>
      <c r="CA354" s="55"/>
      <c r="CB354" s="55"/>
      <c r="CC354" s="55"/>
      <c r="CD354" s="55"/>
      <c r="CE354" s="55"/>
      <c r="CF354" s="55"/>
      <c r="CG354" s="55"/>
      <c r="CH354" s="55"/>
      <c r="CI354" s="55"/>
      <c r="CJ354" s="55"/>
      <c r="CK354" s="55"/>
      <c r="CL354" s="55"/>
      <c r="CM354" s="55"/>
      <c r="CN354" s="55"/>
      <c r="CO354" s="55"/>
    </row>
    <row r="355" spans="1:93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  <c r="BD355" s="55"/>
      <c r="BE355" s="55"/>
      <c r="BF355" s="55"/>
      <c r="BG355" s="55"/>
      <c r="BH355" s="55"/>
      <c r="BI355" s="55"/>
      <c r="BJ355" s="55"/>
      <c r="BK355" s="55"/>
      <c r="BL355" s="55"/>
      <c r="BM355" s="55"/>
      <c r="BN355" s="55"/>
      <c r="BO355" s="55"/>
      <c r="BP355" s="55"/>
      <c r="BQ355" s="55"/>
      <c r="BR355" s="55"/>
      <c r="BS355" s="55"/>
      <c r="BT355" s="55"/>
      <c r="BU355" s="55"/>
      <c r="BV355" s="55"/>
      <c r="BW355" s="55"/>
      <c r="BX355" s="55"/>
      <c r="BY355" s="55"/>
      <c r="BZ355" s="55"/>
      <c r="CA355" s="55"/>
      <c r="CB355" s="55"/>
      <c r="CC355" s="55"/>
      <c r="CD355" s="55"/>
      <c r="CE355" s="55"/>
      <c r="CF355" s="55"/>
      <c r="CG355" s="55"/>
      <c r="CH355" s="55"/>
      <c r="CI355" s="55"/>
      <c r="CJ355" s="55"/>
      <c r="CK355" s="55"/>
      <c r="CL355" s="55"/>
      <c r="CM355" s="55"/>
      <c r="CN355" s="55"/>
      <c r="CO355" s="55"/>
    </row>
    <row r="356" spans="1:93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/>
      <c r="BR356" s="55"/>
      <c r="BS356" s="55"/>
      <c r="BT356" s="55"/>
      <c r="BU356" s="55"/>
      <c r="BV356" s="55"/>
      <c r="BW356" s="55"/>
      <c r="BX356" s="55"/>
      <c r="BY356" s="55"/>
      <c r="BZ356" s="55"/>
      <c r="CA356" s="55"/>
      <c r="CB356" s="55"/>
      <c r="CC356" s="55"/>
      <c r="CD356" s="55"/>
      <c r="CE356" s="55"/>
      <c r="CF356" s="55"/>
      <c r="CG356" s="55"/>
      <c r="CH356" s="55"/>
      <c r="CI356" s="55"/>
      <c r="CJ356" s="55"/>
      <c r="CK356" s="55"/>
      <c r="CL356" s="55"/>
      <c r="CM356" s="55"/>
      <c r="CN356" s="55"/>
      <c r="CO356" s="55"/>
    </row>
    <row r="357" spans="1:93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/>
      <c r="BO357" s="55"/>
      <c r="BP357" s="55"/>
      <c r="BQ357" s="55"/>
      <c r="BR357" s="55"/>
      <c r="BS357" s="55"/>
      <c r="BT357" s="55"/>
      <c r="BU357" s="55"/>
      <c r="BV357" s="55"/>
      <c r="BW357" s="55"/>
      <c r="BX357" s="55"/>
      <c r="BY357" s="55"/>
      <c r="BZ357" s="55"/>
      <c r="CA357" s="55"/>
      <c r="CB357" s="55"/>
      <c r="CC357" s="55"/>
      <c r="CD357" s="55"/>
      <c r="CE357" s="55"/>
      <c r="CF357" s="55"/>
      <c r="CG357" s="55"/>
      <c r="CH357" s="55"/>
      <c r="CI357" s="55"/>
      <c r="CJ357" s="55"/>
      <c r="CK357" s="55"/>
      <c r="CL357" s="55"/>
      <c r="CM357" s="55"/>
      <c r="CN357" s="55"/>
      <c r="CO357" s="55"/>
    </row>
    <row r="358" spans="1:93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  <c r="BN358" s="55"/>
      <c r="BO358" s="55"/>
      <c r="BP358" s="55"/>
      <c r="BQ358" s="55"/>
      <c r="BR358" s="55"/>
      <c r="BS358" s="55"/>
      <c r="BT358" s="55"/>
      <c r="BU358" s="55"/>
      <c r="BV358" s="55"/>
      <c r="BW358" s="55"/>
      <c r="BX358" s="55"/>
      <c r="BY358" s="55"/>
      <c r="BZ358" s="55"/>
      <c r="CA358" s="55"/>
      <c r="CB358" s="55"/>
      <c r="CC358" s="55"/>
      <c r="CD358" s="55"/>
      <c r="CE358" s="55"/>
      <c r="CF358" s="55"/>
      <c r="CG358" s="55"/>
      <c r="CH358" s="55"/>
      <c r="CI358" s="55"/>
      <c r="CJ358" s="55"/>
      <c r="CK358" s="55"/>
      <c r="CL358" s="55"/>
      <c r="CM358" s="55"/>
      <c r="CN358" s="55"/>
      <c r="CO358" s="55"/>
    </row>
    <row r="359" spans="1:93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/>
      <c r="BT359" s="55"/>
      <c r="BU359" s="55"/>
      <c r="BV359" s="55"/>
      <c r="BW359" s="55"/>
      <c r="BX359" s="55"/>
      <c r="BY359" s="55"/>
      <c r="BZ359" s="55"/>
      <c r="CA359" s="55"/>
      <c r="CB359" s="55"/>
      <c r="CC359" s="55"/>
      <c r="CD359" s="55"/>
      <c r="CE359" s="55"/>
      <c r="CF359" s="55"/>
      <c r="CG359" s="55"/>
      <c r="CH359" s="55"/>
      <c r="CI359" s="55"/>
      <c r="CJ359" s="55"/>
      <c r="CK359" s="55"/>
      <c r="CL359" s="55"/>
      <c r="CM359" s="55"/>
      <c r="CN359" s="55"/>
      <c r="CO359" s="55"/>
    </row>
    <row r="360" spans="1:93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5"/>
      <c r="BU360" s="55"/>
      <c r="BV360" s="55"/>
      <c r="BW360" s="55"/>
      <c r="BX360" s="55"/>
      <c r="BY360" s="55"/>
      <c r="BZ360" s="55"/>
      <c r="CA360" s="55"/>
      <c r="CB360" s="55"/>
      <c r="CC360" s="55"/>
      <c r="CD360" s="55"/>
      <c r="CE360" s="55"/>
      <c r="CF360" s="55"/>
      <c r="CG360" s="55"/>
      <c r="CH360" s="55"/>
      <c r="CI360" s="55"/>
      <c r="CJ360" s="55"/>
      <c r="CK360" s="55"/>
      <c r="CL360" s="55"/>
      <c r="CM360" s="55"/>
      <c r="CN360" s="55"/>
      <c r="CO360" s="55"/>
    </row>
    <row r="361" spans="1:93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  <c r="BN361" s="55"/>
      <c r="BO361" s="55"/>
      <c r="BP361" s="55"/>
      <c r="BQ361" s="55"/>
      <c r="BR361" s="55"/>
      <c r="BS361" s="55"/>
      <c r="BT361" s="55"/>
      <c r="BU361" s="55"/>
      <c r="BV361" s="55"/>
      <c r="BW361" s="55"/>
      <c r="BX361" s="55"/>
      <c r="BY361" s="55"/>
      <c r="BZ361" s="55"/>
      <c r="CA361" s="55"/>
      <c r="CB361" s="55"/>
      <c r="CC361" s="55"/>
      <c r="CD361" s="55"/>
      <c r="CE361" s="55"/>
      <c r="CF361" s="55"/>
      <c r="CG361" s="55"/>
      <c r="CH361" s="55"/>
      <c r="CI361" s="55"/>
      <c r="CJ361" s="55"/>
      <c r="CK361" s="55"/>
      <c r="CL361" s="55"/>
      <c r="CM361" s="55"/>
      <c r="CN361" s="55"/>
      <c r="CO361" s="55"/>
    </row>
    <row r="362" spans="1:93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  <c r="BN362" s="55"/>
      <c r="BO362" s="55"/>
      <c r="BP362" s="55"/>
      <c r="BQ362" s="55"/>
      <c r="BR362" s="55"/>
      <c r="BS362" s="55"/>
      <c r="BT362" s="55"/>
      <c r="BU362" s="55"/>
      <c r="BV362" s="55"/>
      <c r="BW362" s="55"/>
      <c r="BX362" s="55"/>
      <c r="BY362" s="55"/>
      <c r="BZ362" s="55"/>
      <c r="CA362" s="55"/>
      <c r="CB362" s="55"/>
      <c r="CC362" s="55"/>
      <c r="CD362" s="55"/>
      <c r="CE362" s="55"/>
      <c r="CF362" s="55"/>
      <c r="CG362" s="55"/>
      <c r="CH362" s="55"/>
      <c r="CI362" s="55"/>
      <c r="CJ362" s="55"/>
      <c r="CK362" s="55"/>
      <c r="CL362" s="55"/>
      <c r="CM362" s="55"/>
      <c r="CN362" s="55"/>
      <c r="CO362" s="55"/>
    </row>
    <row r="363" spans="1:9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  <c r="BN363" s="55"/>
      <c r="BO363" s="55"/>
      <c r="BP363" s="55"/>
      <c r="BQ363" s="55"/>
      <c r="BR363" s="55"/>
      <c r="BS363" s="55"/>
      <c r="BT363" s="55"/>
      <c r="BU363" s="55"/>
      <c r="BV363" s="55"/>
      <c r="BW363" s="55"/>
      <c r="BX363" s="55"/>
      <c r="BY363" s="55"/>
      <c r="BZ363" s="55"/>
      <c r="CA363" s="55"/>
      <c r="CB363" s="55"/>
      <c r="CC363" s="55"/>
      <c r="CD363" s="55"/>
      <c r="CE363" s="55"/>
      <c r="CF363" s="55"/>
      <c r="CG363" s="55"/>
      <c r="CH363" s="55"/>
      <c r="CI363" s="55"/>
      <c r="CJ363" s="55"/>
      <c r="CK363" s="55"/>
      <c r="CL363" s="55"/>
      <c r="CM363" s="55"/>
      <c r="CN363" s="55"/>
      <c r="CO363" s="55"/>
    </row>
    <row r="364" spans="1:93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/>
      <c r="BL364" s="55"/>
      <c r="BM364" s="55"/>
      <c r="BN364" s="55"/>
      <c r="BO364" s="55"/>
      <c r="BP364" s="55"/>
      <c r="BQ364" s="55"/>
      <c r="BR364" s="55"/>
      <c r="BS364" s="55"/>
      <c r="BT364" s="55"/>
      <c r="BU364" s="55"/>
      <c r="BV364" s="55"/>
      <c r="BW364" s="55"/>
      <c r="BX364" s="55"/>
      <c r="BY364" s="55"/>
      <c r="BZ364" s="55"/>
      <c r="CA364" s="55"/>
      <c r="CB364" s="55"/>
      <c r="CC364" s="55"/>
      <c r="CD364" s="55"/>
      <c r="CE364" s="55"/>
      <c r="CF364" s="55"/>
      <c r="CG364" s="55"/>
      <c r="CH364" s="55"/>
      <c r="CI364" s="55"/>
      <c r="CJ364" s="55"/>
      <c r="CK364" s="55"/>
      <c r="CL364" s="55"/>
      <c r="CM364" s="55"/>
      <c r="CN364" s="55"/>
      <c r="CO364" s="55"/>
    </row>
    <row r="365" spans="1:93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  <c r="BN365" s="55"/>
      <c r="BO365" s="55"/>
      <c r="BP365" s="55"/>
      <c r="BQ365" s="55"/>
      <c r="BR365" s="55"/>
      <c r="BS365" s="55"/>
      <c r="BT365" s="55"/>
      <c r="BU365" s="55"/>
      <c r="BV365" s="55"/>
      <c r="BW365" s="55"/>
      <c r="BX365" s="55"/>
      <c r="BY365" s="55"/>
      <c r="BZ365" s="55"/>
      <c r="CA365" s="55"/>
      <c r="CB365" s="55"/>
      <c r="CC365" s="55"/>
      <c r="CD365" s="55"/>
      <c r="CE365" s="55"/>
      <c r="CF365" s="55"/>
      <c r="CG365" s="55"/>
      <c r="CH365" s="55"/>
      <c r="CI365" s="55"/>
      <c r="CJ365" s="55"/>
      <c r="CK365" s="55"/>
      <c r="CL365" s="55"/>
      <c r="CM365" s="55"/>
      <c r="CN365" s="55"/>
      <c r="CO365" s="55"/>
    </row>
    <row r="366" spans="1:93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  <c r="BN366" s="55"/>
      <c r="BO366" s="55"/>
      <c r="BP366" s="55"/>
      <c r="BQ366" s="55"/>
      <c r="BR366" s="55"/>
      <c r="BS366" s="55"/>
      <c r="BT366" s="55"/>
      <c r="BU366" s="55"/>
      <c r="BV366" s="55"/>
      <c r="BW366" s="55"/>
      <c r="BX366" s="55"/>
      <c r="BY366" s="55"/>
      <c r="BZ366" s="55"/>
      <c r="CA366" s="55"/>
      <c r="CB366" s="55"/>
      <c r="CC366" s="55"/>
      <c r="CD366" s="55"/>
      <c r="CE366" s="55"/>
      <c r="CF366" s="55"/>
      <c r="CG366" s="55"/>
      <c r="CH366" s="55"/>
      <c r="CI366" s="55"/>
      <c r="CJ366" s="55"/>
      <c r="CK366" s="55"/>
      <c r="CL366" s="55"/>
      <c r="CM366" s="55"/>
      <c r="CN366" s="55"/>
      <c r="CO366" s="55"/>
    </row>
    <row r="367" spans="1:93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/>
      <c r="BT367" s="55"/>
      <c r="BU367" s="55"/>
      <c r="BV367" s="55"/>
      <c r="BW367" s="55"/>
      <c r="BX367" s="55"/>
      <c r="BY367" s="55"/>
      <c r="BZ367" s="55"/>
      <c r="CA367" s="55"/>
      <c r="CB367" s="55"/>
      <c r="CC367" s="55"/>
      <c r="CD367" s="55"/>
      <c r="CE367" s="55"/>
      <c r="CF367" s="55"/>
      <c r="CG367" s="55"/>
      <c r="CH367" s="55"/>
      <c r="CI367" s="55"/>
      <c r="CJ367" s="55"/>
      <c r="CK367" s="55"/>
      <c r="CL367" s="55"/>
      <c r="CM367" s="55"/>
      <c r="CN367" s="55"/>
      <c r="CO367" s="55"/>
    </row>
    <row r="368" spans="1:93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/>
      <c r="BL368" s="55"/>
      <c r="BM368" s="55"/>
      <c r="BN368" s="55"/>
      <c r="BO368" s="55"/>
      <c r="BP368" s="55"/>
      <c r="BQ368" s="55"/>
      <c r="BR368" s="55"/>
      <c r="BS368" s="55"/>
      <c r="BT368" s="55"/>
      <c r="BU368" s="55"/>
      <c r="BV368" s="55"/>
      <c r="BW368" s="55"/>
      <c r="BX368" s="55"/>
      <c r="BY368" s="55"/>
      <c r="BZ368" s="55"/>
      <c r="CA368" s="55"/>
      <c r="CB368" s="55"/>
      <c r="CC368" s="55"/>
      <c r="CD368" s="55"/>
      <c r="CE368" s="55"/>
      <c r="CF368" s="55"/>
      <c r="CG368" s="55"/>
      <c r="CH368" s="55"/>
      <c r="CI368" s="55"/>
      <c r="CJ368" s="55"/>
      <c r="CK368" s="55"/>
      <c r="CL368" s="55"/>
      <c r="CM368" s="55"/>
      <c r="CN368" s="55"/>
      <c r="CO368" s="55"/>
    </row>
    <row r="369" spans="1:93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/>
      <c r="BT369" s="55"/>
      <c r="BU369" s="55"/>
      <c r="BV369" s="55"/>
      <c r="BW369" s="55"/>
      <c r="BX369" s="55"/>
      <c r="BY369" s="55"/>
      <c r="BZ369" s="55"/>
      <c r="CA369" s="55"/>
      <c r="CB369" s="55"/>
      <c r="CC369" s="55"/>
      <c r="CD369" s="55"/>
      <c r="CE369" s="55"/>
      <c r="CF369" s="55"/>
      <c r="CG369" s="55"/>
      <c r="CH369" s="55"/>
      <c r="CI369" s="55"/>
      <c r="CJ369" s="55"/>
      <c r="CK369" s="55"/>
      <c r="CL369" s="55"/>
      <c r="CM369" s="55"/>
      <c r="CN369" s="55"/>
      <c r="CO369" s="55"/>
    </row>
    <row r="370" spans="1:93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/>
      <c r="BO370" s="55"/>
      <c r="BP370" s="55"/>
      <c r="BQ370" s="55"/>
      <c r="BR370" s="55"/>
      <c r="BS370" s="55"/>
      <c r="BT370" s="55"/>
      <c r="BU370" s="55"/>
      <c r="BV370" s="55"/>
      <c r="BW370" s="55"/>
      <c r="BX370" s="55"/>
      <c r="BY370" s="55"/>
      <c r="BZ370" s="55"/>
      <c r="CA370" s="55"/>
      <c r="CB370" s="55"/>
      <c r="CC370" s="55"/>
      <c r="CD370" s="55"/>
      <c r="CE370" s="55"/>
      <c r="CF370" s="55"/>
      <c r="CG370" s="55"/>
      <c r="CH370" s="55"/>
      <c r="CI370" s="55"/>
      <c r="CJ370" s="55"/>
      <c r="CK370" s="55"/>
      <c r="CL370" s="55"/>
      <c r="CM370" s="55"/>
      <c r="CN370" s="55"/>
      <c r="CO370" s="55"/>
    </row>
    <row r="371" spans="1:93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/>
      <c r="BS371" s="55"/>
      <c r="BT371" s="55"/>
      <c r="BU371" s="55"/>
      <c r="BV371" s="55"/>
      <c r="BW371" s="55"/>
      <c r="BX371" s="55"/>
      <c r="BY371" s="55"/>
      <c r="BZ371" s="55"/>
      <c r="CA371" s="55"/>
      <c r="CB371" s="55"/>
      <c r="CC371" s="55"/>
      <c r="CD371" s="55"/>
      <c r="CE371" s="55"/>
      <c r="CF371" s="55"/>
      <c r="CG371" s="55"/>
      <c r="CH371" s="55"/>
      <c r="CI371" s="55"/>
      <c r="CJ371" s="55"/>
      <c r="CK371" s="55"/>
      <c r="CL371" s="55"/>
      <c r="CM371" s="55"/>
      <c r="CN371" s="55"/>
      <c r="CO371" s="55"/>
    </row>
    <row r="372" spans="1:93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  <c r="BN372" s="55"/>
      <c r="BO372" s="55"/>
      <c r="BP372" s="55"/>
      <c r="BQ372" s="55"/>
      <c r="BR372" s="55"/>
      <c r="BS372" s="55"/>
      <c r="BT372" s="55"/>
      <c r="BU372" s="55"/>
      <c r="BV372" s="55"/>
      <c r="BW372" s="55"/>
      <c r="BX372" s="55"/>
      <c r="BY372" s="55"/>
      <c r="BZ372" s="55"/>
      <c r="CA372" s="55"/>
      <c r="CB372" s="55"/>
      <c r="CC372" s="55"/>
      <c r="CD372" s="55"/>
      <c r="CE372" s="55"/>
      <c r="CF372" s="55"/>
      <c r="CG372" s="55"/>
      <c r="CH372" s="55"/>
      <c r="CI372" s="55"/>
      <c r="CJ372" s="55"/>
      <c r="CK372" s="55"/>
      <c r="CL372" s="55"/>
      <c r="CM372" s="55"/>
      <c r="CN372" s="55"/>
      <c r="CO372" s="55"/>
    </row>
    <row r="373" spans="1:9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  <c r="BN373" s="55"/>
      <c r="BO373" s="55"/>
      <c r="BP373" s="55"/>
      <c r="BQ373" s="55"/>
      <c r="BR373" s="55"/>
      <c r="BS373" s="55"/>
      <c r="BT373" s="55"/>
      <c r="BU373" s="55"/>
      <c r="BV373" s="55"/>
      <c r="BW373" s="55"/>
      <c r="BX373" s="55"/>
      <c r="BY373" s="55"/>
      <c r="BZ373" s="55"/>
      <c r="CA373" s="55"/>
      <c r="CB373" s="55"/>
      <c r="CC373" s="55"/>
      <c r="CD373" s="55"/>
      <c r="CE373" s="55"/>
      <c r="CF373" s="55"/>
      <c r="CG373" s="55"/>
      <c r="CH373" s="55"/>
      <c r="CI373" s="55"/>
      <c r="CJ373" s="55"/>
      <c r="CK373" s="55"/>
      <c r="CL373" s="55"/>
      <c r="CM373" s="55"/>
      <c r="CN373" s="55"/>
      <c r="CO373" s="55"/>
    </row>
    <row r="374" spans="1:93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  <c r="BN374" s="55"/>
      <c r="BO374" s="55"/>
      <c r="BP374" s="55"/>
      <c r="BQ374" s="55"/>
      <c r="BR374" s="55"/>
      <c r="BS374" s="55"/>
      <c r="BT374" s="55"/>
      <c r="BU374" s="55"/>
      <c r="BV374" s="55"/>
      <c r="BW374" s="55"/>
      <c r="BX374" s="55"/>
      <c r="BY374" s="55"/>
      <c r="BZ374" s="55"/>
      <c r="CA374" s="55"/>
      <c r="CB374" s="55"/>
      <c r="CC374" s="55"/>
      <c r="CD374" s="55"/>
      <c r="CE374" s="55"/>
      <c r="CF374" s="55"/>
      <c r="CG374" s="55"/>
      <c r="CH374" s="55"/>
      <c r="CI374" s="55"/>
      <c r="CJ374" s="55"/>
      <c r="CK374" s="55"/>
      <c r="CL374" s="55"/>
      <c r="CM374" s="55"/>
      <c r="CN374" s="55"/>
      <c r="CO374" s="55"/>
    </row>
    <row r="375" spans="1:93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5"/>
      <c r="BU375" s="55"/>
      <c r="BV375" s="55"/>
      <c r="BW375" s="55"/>
      <c r="BX375" s="55"/>
      <c r="BY375" s="55"/>
      <c r="BZ375" s="55"/>
      <c r="CA375" s="55"/>
      <c r="CB375" s="55"/>
      <c r="CC375" s="55"/>
      <c r="CD375" s="55"/>
      <c r="CE375" s="55"/>
      <c r="CF375" s="55"/>
      <c r="CG375" s="55"/>
      <c r="CH375" s="55"/>
      <c r="CI375" s="55"/>
      <c r="CJ375" s="55"/>
      <c r="CK375" s="55"/>
      <c r="CL375" s="55"/>
      <c r="CM375" s="55"/>
      <c r="CN375" s="55"/>
      <c r="CO375" s="55"/>
    </row>
    <row r="376" spans="1:93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  <c r="BN376" s="55"/>
      <c r="BO376" s="55"/>
      <c r="BP376" s="55"/>
      <c r="BQ376" s="55"/>
      <c r="BR376" s="55"/>
      <c r="BS376" s="55"/>
      <c r="BT376" s="55"/>
      <c r="BU376" s="55"/>
      <c r="BV376" s="55"/>
      <c r="BW376" s="55"/>
      <c r="BX376" s="55"/>
      <c r="BY376" s="55"/>
      <c r="BZ376" s="55"/>
      <c r="CA376" s="55"/>
      <c r="CB376" s="55"/>
      <c r="CC376" s="55"/>
      <c r="CD376" s="55"/>
      <c r="CE376" s="55"/>
      <c r="CF376" s="55"/>
      <c r="CG376" s="55"/>
      <c r="CH376" s="55"/>
      <c r="CI376" s="55"/>
      <c r="CJ376" s="55"/>
      <c r="CK376" s="55"/>
      <c r="CL376" s="55"/>
      <c r="CM376" s="55"/>
      <c r="CN376" s="55"/>
      <c r="CO376" s="55"/>
    </row>
    <row r="377" spans="1:93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  <c r="BN377" s="55"/>
      <c r="BO377" s="55"/>
      <c r="BP377" s="55"/>
      <c r="BQ377" s="55"/>
      <c r="BR377" s="55"/>
      <c r="BS377" s="55"/>
      <c r="BT377" s="55"/>
      <c r="BU377" s="55"/>
      <c r="BV377" s="55"/>
      <c r="BW377" s="55"/>
      <c r="BX377" s="55"/>
      <c r="BY377" s="55"/>
      <c r="BZ377" s="55"/>
      <c r="CA377" s="55"/>
      <c r="CB377" s="55"/>
      <c r="CC377" s="55"/>
      <c r="CD377" s="55"/>
      <c r="CE377" s="55"/>
      <c r="CF377" s="55"/>
      <c r="CG377" s="55"/>
      <c r="CH377" s="55"/>
      <c r="CI377" s="55"/>
      <c r="CJ377" s="55"/>
      <c r="CK377" s="55"/>
      <c r="CL377" s="55"/>
      <c r="CM377" s="55"/>
      <c r="CN377" s="55"/>
      <c r="CO377" s="55"/>
    </row>
    <row r="378" spans="1:93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/>
      <c r="BL378" s="55"/>
      <c r="BM378" s="55"/>
      <c r="BN378" s="55"/>
      <c r="BO378" s="55"/>
      <c r="BP378" s="55"/>
      <c r="BQ378" s="55"/>
      <c r="BR378" s="55"/>
      <c r="BS378" s="55"/>
      <c r="BT378" s="55"/>
      <c r="BU378" s="55"/>
      <c r="BV378" s="55"/>
      <c r="BW378" s="55"/>
      <c r="BX378" s="55"/>
      <c r="BY378" s="55"/>
      <c r="BZ378" s="55"/>
      <c r="CA378" s="55"/>
      <c r="CB378" s="55"/>
      <c r="CC378" s="55"/>
      <c r="CD378" s="55"/>
      <c r="CE378" s="55"/>
      <c r="CF378" s="55"/>
      <c r="CG378" s="55"/>
      <c r="CH378" s="55"/>
      <c r="CI378" s="55"/>
      <c r="CJ378" s="55"/>
      <c r="CK378" s="55"/>
      <c r="CL378" s="55"/>
      <c r="CM378" s="55"/>
      <c r="CN378" s="55"/>
      <c r="CO378" s="55"/>
    </row>
    <row r="379" spans="1:93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/>
      <c r="BL379" s="55"/>
      <c r="BM379" s="55"/>
      <c r="BN379" s="55"/>
      <c r="BO379" s="55"/>
      <c r="BP379" s="55"/>
      <c r="BQ379" s="55"/>
      <c r="BR379" s="55"/>
      <c r="BS379" s="55"/>
      <c r="BT379" s="55"/>
      <c r="BU379" s="55"/>
      <c r="BV379" s="55"/>
      <c r="BW379" s="55"/>
      <c r="BX379" s="55"/>
      <c r="BY379" s="55"/>
      <c r="BZ379" s="55"/>
      <c r="CA379" s="55"/>
      <c r="CB379" s="55"/>
      <c r="CC379" s="55"/>
      <c r="CD379" s="55"/>
      <c r="CE379" s="55"/>
      <c r="CF379" s="55"/>
      <c r="CG379" s="55"/>
      <c r="CH379" s="55"/>
      <c r="CI379" s="55"/>
      <c r="CJ379" s="55"/>
      <c r="CK379" s="55"/>
      <c r="CL379" s="55"/>
      <c r="CM379" s="55"/>
      <c r="CN379" s="55"/>
      <c r="CO379" s="55"/>
    </row>
    <row r="380" spans="1:93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/>
      <c r="BN380" s="55"/>
      <c r="BO380" s="55"/>
      <c r="BP380" s="55"/>
      <c r="BQ380" s="55"/>
      <c r="BR380" s="55"/>
      <c r="BS380" s="55"/>
      <c r="BT380" s="55"/>
      <c r="BU380" s="55"/>
      <c r="BV380" s="55"/>
      <c r="BW380" s="55"/>
      <c r="BX380" s="55"/>
      <c r="BY380" s="55"/>
      <c r="BZ380" s="55"/>
      <c r="CA380" s="55"/>
      <c r="CB380" s="55"/>
      <c r="CC380" s="55"/>
      <c r="CD380" s="55"/>
      <c r="CE380" s="55"/>
      <c r="CF380" s="55"/>
      <c r="CG380" s="55"/>
      <c r="CH380" s="55"/>
      <c r="CI380" s="55"/>
      <c r="CJ380" s="55"/>
      <c r="CK380" s="55"/>
      <c r="CL380" s="55"/>
      <c r="CM380" s="55"/>
      <c r="CN380" s="55"/>
      <c r="CO380" s="55"/>
    </row>
    <row r="381" spans="1:93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/>
      <c r="BR381" s="55"/>
      <c r="BS381" s="55"/>
      <c r="BT381" s="55"/>
      <c r="BU381" s="55"/>
      <c r="BV381" s="55"/>
      <c r="BW381" s="55"/>
      <c r="BX381" s="55"/>
      <c r="BY381" s="55"/>
      <c r="BZ381" s="55"/>
      <c r="CA381" s="55"/>
      <c r="CB381" s="55"/>
      <c r="CC381" s="55"/>
      <c r="CD381" s="55"/>
      <c r="CE381" s="55"/>
      <c r="CF381" s="55"/>
      <c r="CG381" s="55"/>
      <c r="CH381" s="55"/>
      <c r="CI381" s="55"/>
      <c r="CJ381" s="55"/>
      <c r="CK381" s="55"/>
      <c r="CL381" s="55"/>
      <c r="CM381" s="55"/>
      <c r="CN381" s="55"/>
      <c r="CO381" s="55"/>
    </row>
    <row r="382" spans="1:93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/>
      <c r="BL382" s="55"/>
      <c r="BM382" s="55"/>
      <c r="BN382" s="55"/>
      <c r="BO382" s="55"/>
      <c r="BP382" s="55"/>
      <c r="BQ382" s="55"/>
      <c r="BR382" s="55"/>
      <c r="BS382" s="55"/>
      <c r="BT382" s="55"/>
      <c r="BU382" s="55"/>
      <c r="BV382" s="55"/>
      <c r="BW382" s="55"/>
      <c r="BX382" s="55"/>
      <c r="BY382" s="55"/>
      <c r="BZ382" s="55"/>
      <c r="CA382" s="55"/>
      <c r="CB382" s="55"/>
      <c r="CC382" s="55"/>
      <c r="CD382" s="55"/>
      <c r="CE382" s="55"/>
      <c r="CF382" s="55"/>
      <c r="CG382" s="55"/>
      <c r="CH382" s="55"/>
      <c r="CI382" s="55"/>
      <c r="CJ382" s="55"/>
      <c r="CK382" s="55"/>
      <c r="CL382" s="55"/>
      <c r="CM382" s="55"/>
      <c r="CN382" s="55"/>
      <c r="CO382" s="55"/>
    </row>
    <row r="383" spans="1:9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/>
      <c r="BL383" s="55"/>
      <c r="BM383" s="55"/>
      <c r="BN383" s="55"/>
      <c r="BO383" s="55"/>
      <c r="BP383" s="55"/>
      <c r="BQ383" s="55"/>
      <c r="BR383" s="55"/>
      <c r="BS383" s="55"/>
      <c r="BT383" s="55"/>
      <c r="BU383" s="55"/>
      <c r="BV383" s="55"/>
      <c r="BW383" s="55"/>
      <c r="BX383" s="55"/>
      <c r="BY383" s="55"/>
      <c r="BZ383" s="55"/>
      <c r="CA383" s="55"/>
      <c r="CB383" s="55"/>
      <c r="CC383" s="55"/>
      <c r="CD383" s="55"/>
      <c r="CE383" s="55"/>
      <c r="CF383" s="55"/>
      <c r="CG383" s="55"/>
      <c r="CH383" s="55"/>
      <c r="CI383" s="55"/>
      <c r="CJ383" s="55"/>
      <c r="CK383" s="55"/>
      <c r="CL383" s="55"/>
      <c r="CM383" s="55"/>
      <c r="CN383" s="55"/>
      <c r="CO383" s="55"/>
    </row>
    <row r="384" spans="1:93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/>
      <c r="BL384" s="55"/>
      <c r="BM384" s="55"/>
      <c r="BN384" s="55"/>
      <c r="BO384" s="55"/>
      <c r="BP384" s="55"/>
      <c r="BQ384" s="55"/>
      <c r="BR384" s="55"/>
      <c r="BS384" s="55"/>
      <c r="BT384" s="55"/>
      <c r="BU384" s="55"/>
      <c r="BV384" s="55"/>
      <c r="BW384" s="55"/>
      <c r="BX384" s="55"/>
      <c r="BY384" s="55"/>
      <c r="BZ384" s="55"/>
      <c r="CA384" s="55"/>
      <c r="CB384" s="55"/>
      <c r="CC384" s="55"/>
      <c r="CD384" s="55"/>
      <c r="CE384" s="55"/>
      <c r="CF384" s="55"/>
      <c r="CG384" s="55"/>
      <c r="CH384" s="55"/>
      <c r="CI384" s="55"/>
      <c r="CJ384" s="55"/>
      <c r="CK384" s="55"/>
      <c r="CL384" s="55"/>
      <c r="CM384" s="55"/>
      <c r="CN384" s="55"/>
      <c r="CO384" s="55"/>
    </row>
    <row r="385" spans="1:93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  <c r="BN385" s="55"/>
      <c r="BO385" s="55"/>
      <c r="BP385" s="55"/>
      <c r="BQ385" s="55"/>
      <c r="BR385" s="55"/>
      <c r="BS385" s="55"/>
      <c r="BT385" s="55"/>
      <c r="BU385" s="55"/>
      <c r="BV385" s="55"/>
      <c r="BW385" s="55"/>
      <c r="BX385" s="55"/>
      <c r="BY385" s="55"/>
      <c r="BZ385" s="55"/>
      <c r="CA385" s="55"/>
      <c r="CB385" s="55"/>
      <c r="CC385" s="55"/>
      <c r="CD385" s="55"/>
      <c r="CE385" s="55"/>
      <c r="CF385" s="55"/>
      <c r="CG385" s="55"/>
      <c r="CH385" s="55"/>
      <c r="CI385" s="55"/>
      <c r="CJ385" s="55"/>
      <c r="CK385" s="55"/>
      <c r="CL385" s="55"/>
      <c r="CM385" s="55"/>
      <c r="CN385" s="55"/>
      <c r="CO385" s="55"/>
    </row>
    <row r="386" spans="1:93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  <c r="BN386" s="55"/>
      <c r="BO386" s="55"/>
      <c r="BP386" s="55"/>
      <c r="BQ386" s="55"/>
      <c r="BR386" s="55"/>
      <c r="BS386" s="55"/>
      <c r="BT386" s="55"/>
      <c r="BU386" s="55"/>
      <c r="BV386" s="55"/>
      <c r="BW386" s="55"/>
      <c r="BX386" s="55"/>
      <c r="BY386" s="55"/>
      <c r="BZ386" s="55"/>
      <c r="CA386" s="55"/>
      <c r="CB386" s="55"/>
      <c r="CC386" s="55"/>
      <c r="CD386" s="55"/>
      <c r="CE386" s="55"/>
      <c r="CF386" s="55"/>
      <c r="CG386" s="55"/>
      <c r="CH386" s="55"/>
      <c r="CI386" s="55"/>
      <c r="CJ386" s="55"/>
      <c r="CK386" s="55"/>
      <c r="CL386" s="55"/>
      <c r="CM386" s="55"/>
      <c r="CN386" s="55"/>
      <c r="CO386" s="55"/>
    </row>
    <row r="387" spans="1:93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/>
      <c r="BT387" s="55"/>
      <c r="BU387" s="55"/>
      <c r="BV387" s="55"/>
      <c r="BW387" s="55"/>
      <c r="BX387" s="55"/>
      <c r="BY387" s="55"/>
      <c r="BZ387" s="55"/>
      <c r="CA387" s="55"/>
      <c r="CB387" s="55"/>
      <c r="CC387" s="55"/>
      <c r="CD387" s="55"/>
      <c r="CE387" s="55"/>
      <c r="CF387" s="55"/>
      <c r="CG387" s="55"/>
      <c r="CH387" s="55"/>
      <c r="CI387" s="55"/>
      <c r="CJ387" s="55"/>
      <c r="CK387" s="55"/>
      <c r="CL387" s="55"/>
      <c r="CM387" s="55"/>
      <c r="CN387" s="55"/>
      <c r="CO387" s="55"/>
    </row>
    <row r="388" spans="1:93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  <c r="BN388" s="55"/>
      <c r="BO388" s="55"/>
      <c r="BP388" s="55"/>
      <c r="BQ388" s="55"/>
      <c r="BR388" s="55"/>
      <c r="BS388" s="55"/>
      <c r="BT388" s="55"/>
      <c r="BU388" s="55"/>
      <c r="BV388" s="55"/>
      <c r="BW388" s="55"/>
      <c r="BX388" s="55"/>
      <c r="BY388" s="55"/>
      <c r="BZ388" s="55"/>
      <c r="CA388" s="55"/>
      <c r="CB388" s="55"/>
      <c r="CC388" s="55"/>
      <c r="CD388" s="55"/>
      <c r="CE388" s="55"/>
      <c r="CF388" s="55"/>
      <c r="CG388" s="55"/>
      <c r="CH388" s="55"/>
      <c r="CI388" s="55"/>
      <c r="CJ388" s="55"/>
      <c r="CK388" s="55"/>
      <c r="CL388" s="55"/>
      <c r="CM388" s="55"/>
      <c r="CN388" s="55"/>
      <c r="CO388" s="55"/>
    </row>
    <row r="389" spans="1:93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5"/>
      <c r="BU389" s="55"/>
      <c r="BV389" s="55"/>
      <c r="BW389" s="55"/>
      <c r="BX389" s="55"/>
      <c r="BY389" s="55"/>
      <c r="BZ389" s="55"/>
      <c r="CA389" s="55"/>
      <c r="CB389" s="55"/>
      <c r="CC389" s="55"/>
      <c r="CD389" s="55"/>
      <c r="CE389" s="55"/>
      <c r="CF389" s="55"/>
      <c r="CG389" s="55"/>
      <c r="CH389" s="55"/>
      <c r="CI389" s="55"/>
      <c r="CJ389" s="55"/>
      <c r="CK389" s="55"/>
      <c r="CL389" s="55"/>
      <c r="CM389" s="55"/>
      <c r="CN389" s="55"/>
      <c r="CO389" s="55"/>
    </row>
    <row r="390" spans="1:93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5"/>
      <c r="BU390" s="55"/>
      <c r="BV390" s="55"/>
      <c r="BW390" s="55"/>
      <c r="BX390" s="55"/>
      <c r="BY390" s="55"/>
      <c r="BZ390" s="55"/>
      <c r="CA390" s="55"/>
      <c r="CB390" s="55"/>
      <c r="CC390" s="55"/>
      <c r="CD390" s="55"/>
      <c r="CE390" s="55"/>
      <c r="CF390" s="55"/>
      <c r="CG390" s="55"/>
      <c r="CH390" s="55"/>
      <c r="CI390" s="55"/>
      <c r="CJ390" s="55"/>
      <c r="CK390" s="55"/>
      <c r="CL390" s="55"/>
      <c r="CM390" s="55"/>
      <c r="CN390" s="55"/>
      <c r="CO390" s="55"/>
    </row>
    <row r="391" spans="1:93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/>
      <c r="BN391" s="55"/>
      <c r="BO391" s="55"/>
      <c r="BP391" s="55"/>
      <c r="BQ391" s="55"/>
      <c r="BR391" s="55"/>
      <c r="BS391" s="55"/>
      <c r="BT391" s="55"/>
      <c r="BU391" s="55"/>
      <c r="BV391" s="55"/>
      <c r="BW391" s="55"/>
      <c r="BX391" s="55"/>
      <c r="BY391" s="55"/>
      <c r="BZ391" s="55"/>
      <c r="CA391" s="55"/>
      <c r="CB391" s="55"/>
      <c r="CC391" s="55"/>
      <c r="CD391" s="55"/>
      <c r="CE391" s="55"/>
      <c r="CF391" s="55"/>
      <c r="CG391" s="55"/>
      <c r="CH391" s="55"/>
      <c r="CI391" s="55"/>
      <c r="CJ391" s="55"/>
      <c r="CK391" s="55"/>
      <c r="CL391" s="55"/>
      <c r="CM391" s="55"/>
      <c r="CN391" s="55"/>
      <c r="CO391" s="55"/>
    </row>
    <row r="392" spans="1:93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/>
      <c r="BL392" s="55"/>
      <c r="BM392" s="55"/>
      <c r="BN392" s="55"/>
      <c r="BO392" s="55"/>
      <c r="BP392" s="55"/>
      <c r="BQ392" s="55"/>
      <c r="BR392" s="55"/>
      <c r="BS392" s="55"/>
      <c r="BT392" s="55"/>
      <c r="BU392" s="55"/>
      <c r="BV392" s="55"/>
      <c r="BW392" s="55"/>
      <c r="BX392" s="55"/>
      <c r="BY392" s="55"/>
      <c r="BZ392" s="55"/>
      <c r="CA392" s="55"/>
      <c r="CB392" s="55"/>
      <c r="CC392" s="55"/>
      <c r="CD392" s="55"/>
      <c r="CE392" s="55"/>
      <c r="CF392" s="55"/>
      <c r="CG392" s="55"/>
      <c r="CH392" s="55"/>
      <c r="CI392" s="55"/>
      <c r="CJ392" s="55"/>
      <c r="CK392" s="55"/>
      <c r="CL392" s="55"/>
      <c r="CM392" s="55"/>
      <c r="CN392" s="55"/>
      <c r="CO392" s="55"/>
    </row>
    <row r="393" spans="1: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  <c r="BN393" s="55"/>
      <c r="BO393" s="55"/>
      <c r="BP393" s="55"/>
      <c r="BQ393" s="55"/>
      <c r="BR393" s="55"/>
      <c r="BS393" s="55"/>
      <c r="BT393" s="55"/>
      <c r="BU393" s="55"/>
      <c r="BV393" s="55"/>
      <c r="BW393" s="55"/>
      <c r="BX393" s="55"/>
      <c r="BY393" s="55"/>
      <c r="BZ393" s="55"/>
      <c r="CA393" s="55"/>
      <c r="CB393" s="55"/>
      <c r="CC393" s="55"/>
      <c r="CD393" s="55"/>
      <c r="CE393" s="55"/>
      <c r="CF393" s="55"/>
      <c r="CG393" s="55"/>
      <c r="CH393" s="55"/>
      <c r="CI393" s="55"/>
      <c r="CJ393" s="55"/>
      <c r="CK393" s="55"/>
      <c r="CL393" s="55"/>
      <c r="CM393" s="55"/>
      <c r="CN393" s="55"/>
      <c r="CO393" s="55"/>
    </row>
    <row r="394" spans="1:93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  <c r="BN394" s="55"/>
      <c r="BO394" s="55"/>
      <c r="BP394" s="55"/>
      <c r="BQ394" s="55"/>
      <c r="BR394" s="55"/>
      <c r="BS394" s="55"/>
      <c r="BT394" s="55"/>
      <c r="BU394" s="55"/>
      <c r="BV394" s="55"/>
      <c r="BW394" s="55"/>
      <c r="BX394" s="55"/>
      <c r="BY394" s="55"/>
      <c r="BZ394" s="55"/>
      <c r="CA394" s="55"/>
      <c r="CB394" s="55"/>
      <c r="CC394" s="55"/>
      <c r="CD394" s="55"/>
      <c r="CE394" s="55"/>
      <c r="CF394" s="55"/>
      <c r="CG394" s="55"/>
      <c r="CH394" s="55"/>
      <c r="CI394" s="55"/>
      <c r="CJ394" s="55"/>
      <c r="CK394" s="55"/>
      <c r="CL394" s="55"/>
      <c r="CM394" s="55"/>
      <c r="CN394" s="55"/>
      <c r="CO394" s="55"/>
    </row>
    <row r="395" spans="1:93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  <c r="BN395" s="55"/>
      <c r="BO395" s="55"/>
      <c r="BP395" s="55"/>
      <c r="BQ395" s="55"/>
      <c r="BR395" s="55"/>
      <c r="BS395" s="55"/>
      <c r="BT395" s="55"/>
      <c r="BU395" s="55"/>
      <c r="BV395" s="55"/>
      <c r="BW395" s="55"/>
      <c r="BX395" s="55"/>
      <c r="BY395" s="55"/>
      <c r="BZ395" s="55"/>
      <c r="CA395" s="55"/>
      <c r="CB395" s="55"/>
      <c r="CC395" s="55"/>
      <c r="CD395" s="55"/>
      <c r="CE395" s="55"/>
      <c r="CF395" s="55"/>
      <c r="CG395" s="55"/>
      <c r="CH395" s="55"/>
      <c r="CI395" s="55"/>
      <c r="CJ395" s="55"/>
      <c r="CK395" s="55"/>
      <c r="CL395" s="55"/>
      <c r="CM395" s="55"/>
      <c r="CN395" s="55"/>
      <c r="CO395" s="55"/>
    </row>
    <row r="396" spans="1:93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  <c r="BN396" s="55"/>
      <c r="BO396" s="55"/>
      <c r="BP396" s="55"/>
      <c r="BQ396" s="55"/>
      <c r="BR396" s="55"/>
      <c r="BS396" s="55"/>
      <c r="BT396" s="55"/>
      <c r="BU396" s="55"/>
      <c r="BV396" s="55"/>
      <c r="BW396" s="55"/>
      <c r="BX396" s="55"/>
      <c r="BY396" s="55"/>
      <c r="BZ396" s="55"/>
      <c r="CA396" s="55"/>
      <c r="CB396" s="55"/>
      <c r="CC396" s="55"/>
      <c r="CD396" s="55"/>
      <c r="CE396" s="55"/>
      <c r="CF396" s="55"/>
      <c r="CG396" s="55"/>
      <c r="CH396" s="55"/>
      <c r="CI396" s="55"/>
      <c r="CJ396" s="55"/>
      <c r="CK396" s="55"/>
      <c r="CL396" s="55"/>
      <c r="CM396" s="55"/>
      <c r="CN396" s="55"/>
      <c r="CO396" s="55"/>
    </row>
    <row r="397" spans="1:93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  <c r="BN397" s="55"/>
      <c r="BO397" s="55"/>
      <c r="BP397" s="55"/>
      <c r="BQ397" s="55"/>
      <c r="BR397" s="55"/>
      <c r="BS397" s="55"/>
      <c r="BT397" s="55"/>
      <c r="BU397" s="55"/>
      <c r="BV397" s="55"/>
      <c r="BW397" s="55"/>
      <c r="BX397" s="55"/>
      <c r="BY397" s="55"/>
      <c r="BZ397" s="55"/>
      <c r="CA397" s="55"/>
      <c r="CB397" s="55"/>
      <c r="CC397" s="55"/>
      <c r="CD397" s="55"/>
      <c r="CE397" s="55"/>
      <c r="CF397" s="55"/>
      <c r="CG397" s="55"/>
      <c r="CH397" s="55"/>
      <c r="CI397" s="55"/>
      <c r="CJ397" s="55"/>
      <c r="CK397" s="55"/>
      <c r="CL397" s="55"/>
      <c r="CM397" s="55"/>
      <c r="CN397" s="55"/>
      <c r="CO397" s="55"/>
    </row>
    <row r="398" spans="1:93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  <c r="BN398" s="55"/>
      <c r="BO398" s="55"/>
      <c r="BP398" s="55"/>
      <c r="BQ398" s="55"/>
      <c r="BR398" s="55"/>
      <c r="BS398" s="55"/>
      <c r="BT398" s="55"/>
      <c r="BU398" s="55"/>
      <c r="BV398" s="55"/>
      <c r="BW398" s="55"/>
      <c r="BX398" s="55"/>
      <c r="BY398" s="55"/>
      <c r="BZ398" s="55"/>
      <c r="CA398" s="55"/>
      <c r="CB398" s="55"/>
      <c r="CC398" s="55"/>
      <c r="CD398" s="55"/>
      <c r="CE398" s="55"/>
      <c r="CF398" s="55"/>
      <c r="CG398" s="55"/>
      <c r="CH398" s="55"/>
      <c r="CI398" s="55"/>
      <c r="CJ398" s="55"/>
      <c r="CK398" s="55"/>
      <c r="CL398" s="55"/>
      <c r="CM398" s="55"/>
      <c r="CN398" s="55"/>
      <c r="CO398" s="55"/>
    </row>
    <row r="399" spans="1:93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  <c r="BN399" s="55"/>
      <c r="BO399" s="55"/>
      <c r="BP399" s="55"/>
      <c r="BQ399" s="55"/>
      <c r="BR399" s="55"/>
      <c r="BS399" s="55"/>
      <c r="BT399" s="55"/>
      <c r="BU399" s="55"/>
      <c r="BV399" s="55"/>
      <c r="BW399" s="55"/>
      <c r="BX399" s="55"/>
      <c r="BY399" s="55"/>
      <c r="BZ399" s="55"/>
      <c r="CA399" s="55"/>
      <c r="CB399" s="55"/>
      <c r="CC399" s="55"/>
      <c r="CD399" s="55"/>
      <c r="CE399" s="55"/>
      <c r="CF399" s="55"/>
      <c r="CG399" s="55"/>
      <c r="CH399" s="55"/>
      <c r="CI399" s="55"/>
      <c r="CJ399" s="55"/>
      <c r="CK399" s="55"/>
      <c r="CL399" s="55"/>
      <c r="CM399" s="55"/>
      <c r="CN399" s="55"/>
      <c r="CO399" s="55"/>
    </row>
    <row r="400" spans="1:93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  <c r="BN400" s="55"/>
      <c r="BO400" s="55"/>
      <c r="BP400" s="55"/>
      <c r="BQ400" s="55"/>
      <c r="BR400" s="55"/>
      <c r="BS400" s="55"/>
      <c r="BT400" s="55"/>
      <c r="BU400" s="55"/>
      <c r="BV400" s="55"/>
      <c r="BW400" s="55"/>
      <c r="BX400" s="55"/>
      <c r="BY400" s="55"/>
      <c r="BZ400" s="55"/>
      <c r="CA400" s="55"/>
      <c r="CB400" s="55"/>
      <c r="CC400" s="55"/>
      <c r="CD400" s="55"/>
      <c r="CE400" s="55"/>
      <c r="CF400" s="55"/>
      <c r="CG400" s="55"/>
      <c r="CH400" s="55"/>
      <c r="CI400" s="55"/>
      <c r="CJ400" s="55"/>
      <c r="CK400" s="55"/>
      <c r="CL400" s="55"/>
      <c r="CM400" s="55"/>
      <c r="CN400" s="55"/>
      <c r="CO400" s="55"/>
    </row>
    <row r="401" spans="1:93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/>
      <c r="BL401" s="55"/>
      <c r="BM401" s="55"/>
      <c r="BN401" s="55"/>
      <c r="BO401" s="55"/>
      <c r="BP401" s="55"/>
      <c r="BQ401" s="55"/>
      <c r="BR401" s="55"/>
      <c r="BS401" s="55"/>
      <c r="BT401" s="55"/>
      <c r="BU401" s="55"/>
      <c r="BV401" s="55"/>
      <c r="BW401" s="55"/>
      <c r="BX401" s="55"/>
      <c r="BY401" s="55"/>
      <c r="BZ401" s="55"/>
      <c r="CA401" s="55"/>
      <c r="CB401" s="55"/>
      <c r="CC401" s="55"/>
      <c r="CD401" s="55"/>
      <c r="CE401" s="55"/>
      <c r="CF401" s="55"/>
      <c r="CG401" s="55"/>
      <c r="CH401" s="55"/>
      <c r="CI401" s="55"/>
      <c r="CJ401" s="55"/>
      <c r="CK401" s="55"/>
      <c r="CL401" s="55"/>
      <c r="CM401" s="55"/>
      <c r="CN401" s="55"/>
      <c r="CO401" s="55"/>
    </row>
    <row r="402" spans="1:93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5"/>
      <c r="BU402" s="55"/>
      <c r="BV402" s="55"/>
      <c r="BW402" s="55"/>
      <c r="BX402" s="55"/>
      <c r="BY402" s="55"/>
      <c r="BZ402" s="55"/>
      <c r="CA402" s="55"/>
      <c r="CB402" s="55"/>
      <c r="CC402" s="55"/>
      <c r="CD402" s="55"/>
      <c r="CE402" s="55"/>
      <c r="CF402" s="55"/>
      <c r="CG402" s="55"/>
      <c r="CH402" s="55"/>
      <c r="CI402" s="55"/>
      <c r="CJ402" s="55"/>
      <c r="CK402" s="55"/>
      <c r="CL402" s="55"/>
      <c r="CM402" s="55"/>
      <c r="CN402" s="55"/>
      <c r="CO402" s="55"/>
    </row>
    <row r="403" spans="1:9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/>
      <c r="BL403" s="55"/>
      <c r="BM403" s="55"/>
      <c r="BN403" s="55"/>
      <c r="BO403" s="55"/>
      <c r="BP403" s="55"/>
      <c r="BQ403" s="55"/>
      <c r="BR403" s="55"/>
      <c r="BS403" s="55"/>
      <c r="BT403" s="55"/>
      <c r="BU403" s="55"/>
      <c r="BV403" s="55"/>
      <c r="BW403" s="55"/>
      <c r="BX403" s="55"/>
      <c r="BY403" s="55"/>
      <c r="BZ403" s="55"/>
      <c r="CA403" s="55"/>
      <c r="CB403" s="55"/>
      <c r="CC403" s="55"/>
      <c r="CD403" s="55"/>
      <c r="CE403" s="55"/>
      <c r="CF403" s="55"/>
      <c r="CG403" s="55"/>
      <c r="CH403" s="55"/>
      <c r="CI403" s="55"/>
      <c r="CJ403" s="55"/>
      <c r="CK403" s="55"/>
      <c r="CL403" s="55"/>
      <c r="CM403" s="55"/>
      <c r="CN403" s="55"/>
      <c r="CO403" s="55"/>
    </row>
    <row r="404" spans="1:93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5"/>
      <c r="BU404" s="55"/>
      <c r="BV404" s="55"/>
      <c r="BW404" s="55"/>
      <c r="BX404" s="55"/>
      <c r="BY404" s="55"/>
      <c r="BZ404" s="55"/>
      <c r="CA404" s="55"/>
      <c r="CB404" s="55"/>
      <c r="CC404" s="55"/>
      <c r="CD404" s="55"/>
      <c r="CE404" s="55"/>
      <c r="CF404" s="55"/>
      <c r="CG404" s="55"/>
      <c r="CH404" s="55"/>
      <c r="CI404" s="55"/>
      <c r="CJ404" s="55"/>
      <c r="CK404" s="55"/>
      <c r="CL404" s="55"/>
      <c r="CM404" s="55"/>
      <c r="CN404" s="55"/>
      <c r="CO404" s="55"/>
    </row>
    <row r="405" spans="1:93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  <c r="BN405" s="55"/>
      <c r="BO405" s="55"/>
      <c r="BP405" s="55"/>
      <c r="BQ405" s="55"/>
      <c r="BR405" s="55"/>
      <c r="BS405" s="55"/>
      <c r="BT405" s="55"/>
      <c r="BU405" s="55"/>
      <c r="BV405" s="55"/>
      <c r="BW405" s="55"/>
      <c r="BX405" s="55"/>
      <c r="BY405" s="55"/>
      <c r="BZ405" s="55"/>
      <c r="CA405" s="55"/>
      <c r="CB405" s="55"/>
      <c r="CC405" s="55"/>
      <c r="CD405" s="55"/>
      <c r="CE405" s="55"/>
      <c r="CF405" s="55"/>
      <c r="CG405" s="55"/>
      <c r="CH405" s="55"/>
      <c r="CI405" s="55"/>
      <c r="CJ405" s="55"/>
      <c r="CK405" s="55"/>
      <c r="CL405" s="55"/>
      <c r="CM405" s="55"/>
      <c r="CN405" s="55"/>
      <c r="CO405" s="55"/>
    </row>
    <row r="406" spans="1:93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/>
      <c r="BL406" s="55"/>
      <c r="BM406" s="55"/>
      <c r="BN406" s="55"/>
      <c r="BO406" s="55"/>
      <c r="BP406" s="55"/>
      <c r="BQ406" s="55"/>
      <c r="BR406" s="55"/>
      <c r="BS406" s="55"/>
      <c r="BT406" s="55"/>
      <c r="BU406" s="55"/>
      <c r="BV406" s="55"/>
      <c r="BW406" s="55"/>
      <c r="BX406" s="55"/>
      <c r="BY406" s="55"/>
      <c r="BZ406" s="55"/>
      <c r="CA406" s="55"/>
      <c r="CB406" s="55"/>
      <c r="CC406" s="55"/>
      <c r="CD406" s="55"/>
      <c r="CE406" s="55"/>
      <c r="CF406" s="55"/>
      <c r="CG406" s="55"/>
      <c r="CH406" s="55"/>
      <c r="CI406" s="55"/>
      <c r="CJ406" s="55"/>
      <c r="CK406" s="55"/>
      <c r="CL406" s="55"/>
      <c r="CM406" s="55"/>
      <c r="CN406" s="55"/>
      <c r="CO406" s="55"/>
    </row>
    <row r="407" spans="1:93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/>
      <c r="BT407" s="55"/>
      <c r="BU407" s="55"/>
      <c r="BV407" s="55"/>
      <c r="BW407" s="55"/>
      <c r="BX407" s="55"/>
      <c r="BY407" s="55"/>
      <c r="BZ407" s="55"/>
      <c r="CA407" s="55"/>
      <c r="CB407" s="55"/>
      <c r="CC407" s="55"/>
      <c r="CD407" s="55"/>
      <c r="CE407" s="55"/>
      <c r="CF407" s="55"/>
      <c r="CG407" s="55"/>
      <c r="CH407" s="55"/>
      <c r="CI407" s="55"/>
      <c r="CJ407" s="55"/>
      <c r="CK407" s="55"/>
      <c r="CL407" s="55"/>
      <c r="CM407" s="55"/>
      <c r="CN407" s="55"/>
      <c r="CO407" s="55"/>
    </row>
    <row r="408" spans="1:93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/>
      <c r="BL408" s="55"/>
      <c r="BM408" s="55"/>
      <c r="BN408" s="55"/>
      <c r="BO408" s="55"/>
      <c r="BP408" s="55"/>
      <c r="BQ408" s="55"/>
      <c r="BR408" s="55"/>
      <c r="BS408" s="55"/>
      <c r="BT408" s="55"/>
      <c r="BU408" s="55"/>
      <c r="BV408" s="55"/>
      <c r="BW408" s="55"/>
      <c r="BX408" s="55"/>
      <c r="BY408" s="55"/>
      <c r="BZ408" s="55"/>
      <c r="CA408" s="55"/>
      <c r="CB408" s="55"/>
      <c r="CC408" s="55"/>
      <c r="CD408" s="55"/>
      <c r="CE408" s="55"/>
      <c r="CF408" s="55"/>
      <c r="CG408" s="55"/>
      <c r="CH408" s="55"/>
      <c r="CI408" s="55"/>
      <c r="CJ408" s="55"/>
      <c r="CK408" s="55"/>
      <c r="CL408" s="55"/>
      <c r="CM408" s="55"/>
      <c r="CN408" s="55"/>
      <c r="CO408" s="55"/>
    </row>
    <row r="409" spans="1:93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  <c r="BN409" s="55"/>
      <c r="BO409" s="55"/>
      <c r="BP409" s="55"/>
      <c r="BQ409" s="55"/>
      <c r="BR409" s="55"/>
      <c r="BS409" s="55"/>
      <c r="BT409" s="55"/>
      <c r="BU409" s="55"/>
      <c r="BV409" s="55"/>
      <c r="BW409" s="55"/>
      <c r="BX409" s="55"/>
      <c r="BY409" s="55"/>
      <c r="BZ409" s="55"/>
      <c r="CA409" s="55"/>
      <c r="CB409" s="55"/>
      <c r="CC409" s="55"/>
      <c r="CD409" s="55"/>
      <c r="CE409" s="55"/>
      <c r="CF409" s="55"/>
      <c r="CG409" s="55"/>
      <c r="CH409" s="55"/>
      <c r="CI409" s="55"/>
      <c r="CJ409" s="55"/>
      <c r="CK409" s="55"/>
      <c r="CL409" s="55"/>
      <c r="CM409" s="55"/>
      <c r="CN409" s="55"/>
      <c r="CO409" s="55"/>
    </row>
    <row r="410" spans="1:93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/>
      <c r="BN410" s="55"/>
      <c r="BO410" s="55"/>
      <c r="BP410" s="55"/>
      <c r="BQ410" s="55"/>
      <c r="BR410" s="55"/>
      <c r="BS410" s="55"/>
      <c r="BT410" s="55"/>
      <c r="BU410" s="55"/>
      <c r="BV410" s="55"/>
      <c r="BW410" s="55"/>
      <c r="BX410" s="55"/>
      <c r="BY410" s="55"/>
      <c r="BZ410" s="55"/>
      <c r="CA410" s="55"/>
      <c r="CB410" s="55"/>
      <c r="CC410" s="55"/>
      <c r="CD410" s="55"/>
      <c r="CE410" s="55"/>
      <c r="CF410" s="55"/>
      <c r="CG410" s="55"/>
      <c r="CH410" s="55"/>
      <c r="CI410" s="55"/>
      <c r="CJ410" s="55"/>
      <c r="CK410" s="55"/>
      <c r="CL410" s="55"/>
      <c r="CM410" s="55"/>
      <c r="CN410" s="55"/>
      <c r="CO410" s="55"/>
    </row>
    <row r="411" spans="1:93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/>
      <c r="BN411" s="55"/>
      <c r="BO411" s="55"/>
      <c r="BP411" s="55"/>
      <c r="BQ411" s="55"/>
      <c r="BR411" s="55"/>
      <c r="BS411" s="55"/>
      <c r="BT411" s="55"/>
      <c r="BU411" s="55"/>
      <c r="BV411" s="55"/>
      <c r="BW411" s="55"/>
      <c r="BX411" s="55"/>
      <c r="BY411" s="55"/>
      <c r="BZ411" s="55"/>
      <c r="CA411" s="55"/>
      <c r="CB411" s="55"/>
      <c r="CC411" s="55"/>
      <c r="CD411" s="55"/>
      <c r="CE411" s="55"/>
      <c r="CF411" s="55"/>
      <c r="CG411" s="55"/>
      <c r="CH411" s="55"/>
      <c r="CI411" s="55"/>
      <c r="CJ411" s="55"/>
      <c r="CK411" s="55"/>
      <c r="CL411" s="55"/>
      <c r="CM411" s="55"/>
      <c r="CN411" s="55"/>
      <c r="CO411" s="55"/>
    </row>
    <row r="412" spans="1:93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  <c r="BN412" s="55"/>
      <c r="BO412" s="55"/>
      <c r="BP412" s="55"/>
      <c r="BQ412" s="55"/>
      <c r="BR412" s="55"/>
      <c r="BS412" s="55"/>
      <c r="BT412" s="55"/>
      <c r="BU412" s="55"/>
      <c r="BV412" s="55"/>
      <c r="BW412" s="55"/>
      <c r="BX412" s="55"/>
      <c r="BY412" s="55"/>
      <c r="BZ412" s="55"/>
      <c r="CA412" s="55"/>
      <c r="CB412" s="55"/>
      <c r="CC412" s="55"/>
      <c r="CD412" s="55"/>
      <c r="CE412" s="55"/>
      <c r="CF412" s="55"/>
      <c r="CG412" s="55"/>
      <c r="CH412" s="55"/>
      <c r="CI412" s="55"/>
      <c r="CJ412" s="55"/>
      <c r="CK412" s="55"/>
      <c r="CL412" s="55"/>
      <c r="CM412" s="55"/>
      <c r="CN412" s="55"/>
      <c r="CO412" s="55"/>
    </row>
    <row r="413" spans="1:9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/>
      <c r="BL413" s="55"/>
      <c r="BM413" s="55"/>
      <c r="BN413" s="55"/>
      <c r="BO413" s="55"/>
      <c r="BP413" s="55"/>
      <c r="BQ413" s="55"/>
      <c r="BR413" s="55"/>
      <c r="BS413" s="55"/>
      <c r="BT413" s="55"/>
      <c r="BU413" s="55"/>
      <c r="BV413" s="55"/>
      <c r="BW413" s="55"/>
      <c r="BX413" s="55"/>
      <c r="BY413" s="55"/>
      <c r="BZ413" s="55"/>
      <c r="CA413" s="55"/>
      <c r="CB413" s="55"/>
      <c r="CC413" s="55"/>
      <c r="CD413" s="55"/>
      <c r="CE413" s="55"/>
      <c r="CF413" s="55"/>
      <c r="CG413" s="55"/>
      <c r="CH413" s="55"/>
      <c r="CI413" s="55"/>
      <c r="CJ413" s="55"/>
      <c r="CK413" s="55"/>
      <c r="CL413" s="55"/>
      <c r="CM413" s="55"/>
      <c r="CN413" s="55"/>
      <c r="CO413" s="55"/>
    </row>
    <row r="414" spans="1:93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  <c r="BD414" s="55"/>
      <c r="BE414" s="55"/>
      <c r="BF414" s="55"/>
      <c r="BG414" s="55"/>
      <c r="BH414" s="55"/>
      <c r="BI414" s="55"/>
      <c r="BJ414" s="55"/>
      <c r="BK414" s="55"/>
      <c r="BL414" s="55"/>
      <c r="BM414" s="55"/>
      <c r="BN414" s="55"/>
      <c r="BO414" s="55"/>
      <c r="BP414" s="55"/>
      <c r="BQ414" s="55"/>
      <c r="BR414" s="55"/>
      <c r="BS414" s="55"/>
      <c r="BT414" s="55"/>
      <c r="BU414" s="55"/>
      <c r="BV414" s="55"/>
      <c r="BW414" s="55"/>
      <c r="BX414" s="55"/>
      <c r="BY414" s="55"/>
      <c r="BZ414" s="55"/>
      <c r="CA414" s="55"/>
      <c r="CB414" s="55"/>
      <c r="CC414" s="55"/>
      <c r="CD414" s="55"/>
      <c r="CE414" s="55"/>
      <c r="CF414" s="55"/>
      <c r="CG414" s="55"/>
      <c r="CH414" s="55"/>
      <c r="CI414" s="55"/>
      <c r="CJ414" s="55"/>
      <c r="CK414" s="55"/>
      <c r="CL414" s="55"/>
      <c r="CM414" s="55"/>
      <c r="CN414" s="55"/>
      <c r="CO414" s="55"/>
    </row>
    <row r="415" spans="1:93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/>
      <c r="BN415" s="55"/>
      <c r="BO415" s="55"/>
      <c r="BP415" s="55"/>
      <c r="BQ415" s="55"/>
      <c r="BR415" s="55"/>
      <c r="BS415" s="55"/>
      <c r="BT415" s="55"/>
      <c r="BU415" s="55"/>
      <c r="BV415" s="55"/>
      <c r="BW415" s="55"/>
      <c r="BX415" s="55"/>
      <c r="BY415" s="55"/>
      <c r="BZ415" s="55"/>
      <c r="CA415" s="55"/>
      <c r="CB415" s="55"/>
      <c r="CC415" s="55"/>
      <c r="CD415" s="55"/>
      <c r="CE415" s="55"/>
      <c r="CF415" s="55"/>
      <c r="CG415" s="55"/>
      <c r="CH415" s="55"/>
      <c r="CI415" s="55"/>
      <c r="CJ415" s="55"/>
      <c r="CK415" s="55"/>
      <c r="CL415" s="55"/>
      <c r="CM415" s="55"/>
      <c r="CN415" s="55"/>
      <c r="CO415" s="55"/>
    </row>
    <row r="416" spans="1:93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/>
      <c r="BL416" s="55"/>
      <c r="BM416" s="55"/>
      <c r="BN416" s="55"/>
      <c r="BO416" s="55"/>
      <c r="BP416" s="55"/>
      <c r="BQ416" s="55"/>
      <c r="BR416" s="55"/>
      <c r="BS416" s="55"/>
      <c r="BT416" s="55"/>
      <c r="BU416" s="55"/>
      <c r="BV416" s="55"/>
      <c r="BW416" s="55"/>
      <c r="BX416" s="55"/>
      <c r="BY416" s="55"/>
      <c r="BZ416" s="55"/>
      <c r="CA416" s="55"/>
      <c r="CB416" s="55"/>
      <c r="CC416" s="55"/>
      <c r="CD416" s="55"/>
      <c r="CE416" s="55"/>
      <c r="CF416" s="55"/>
      <c r="CG416" s="55"/>
      <c r="CH416" s="55"/>
      <c r="CI416" s="55"/>
      <c r="CJ416" s="55"/>
      <c r="CK416" s="55"/>
      <c r="CL416" s="55"/>
      <c r="CM416" s="55"/>
      <c r="CN416" s="55"/>
      <c r="CO416" s="55"/>
    </row>
    <row r="417" spans="1:93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/>
      <c r="BL417" s="55"/>
      <c r="BM417" s="55"/>
      <c r="BN417" s="55"/>
      <c r="BO417" s="55"/>
      <c r="BP417" s="55"/>
      <c r="BQ417" s="55"/>
      <c r="BR417" s="55"/>
      <c r="BS417" s="55"/>
      <c r="BT417" s="55"/>
      <c r="BU417" s="55"/>
      <c r="BV417" s="55"/>
      <c r="BW417" s="55"/>
      <c r="BX417" s="55"/>
      <c r="BY417" s="55"/>
      <c r="BZ417" s="55"/>
      <c r="CA417" s="55"/>
      <c r="CB417" s="55"/>
      <c r="CC417" s="55"/>
      <c r="CD417" s="55"/>
      <c r="CE417" s="55"/>
      <c r="CF417" s="55"/>
      <c r="CG417" s="55"/>
      <c r="CH417" s="55"/>
      <c r="CI417" s="55"/>
      <c r="CJ417" s="55"/>
      <c r="CK417" s="55"/>
      <c r="CL417" s="55"/>
      <c r="CM417" s="55"/>
      <c r="CN417" s="55"/>
      <c r="CO417" s="55"/>
    </row>
    <row r="418" spans="1:93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/>
      <c r="BQ418" s="55"/>
      <c r="BR418" s="55"/>
      <c r="BS418" s="55"/>
      <c r="BT418" s="55"/>
      <c r="BU418" s="55"/>
      <c r="BV418" s="55"/>
      <c r="BW418" s="55"/>
      <c r="BX418" s="55"/>
      <c r="BY418" s="55"/>
      <c r="BZ418" s="55"/>
      <c r="CA418" s="55"/>
      <c r="CB418" s="55"/>
      <c r="CC418" s="55"/>
      <c r="CD418" s="55"/>
      <c r="CE418" s="55"/>
      <c r="CF418" s="55"/>
      <c r="CG418" s="55"/>
      <c r="CH418" s="55"/>
      <c r="CI418" s="55"/>
      <c r="CJ418" s="55"/>
      <c r="CK418" s="55"/>
      <c r="CL418" s="55"/>
      <c r="CM418" s="55"/>
      <c r="CN418" s="55"/>
      <c r="CO418" s="55"/>
    </row>
    <row r="419" spans="1:93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/>
      <c r="BL419" s="55"/>
      <c r="BM419" s="55"/>
      <c r="BN419" s="55"/>
      <c r="BO419" s="55"/>
      <c r="BP419" s="55"/>
      <c r="BQ419" s="55"/>
      <c r="BR419" s="55"/>
      <c r="BS419" s="55"/>
      <c r="BT419" s="55"/>
      <c r="BU419" s="55"/>
      <c r="BV419" s="55"/>
      <c r="BW419" s="55"/>
      <c r="BX419" s="55"/>
      <c r="BY419" s="55"/>
      <c r="BZ419" s="55"/>
      <c r="CA419" s="55"/>
      <c r="CB419" s="55"/>
      <c r="CC419" s="55"/>
      <c r="CD419" s="55"/>
      <c r="CE419" s="55"/>
      <c r="CF419" s="55"/>
      <c r="CG419" s="55"/>
      <c r="CH419" s="55"/>
      <c r="CI419" s="55"/>
      <c r="CJ419" s="55"/>
      <c r="CK419" s="55"/>
      <c r="CL419" s="55"/>
      <c r="CM419" s="55"/>
      <c r="CN419" s="55"/>
      <c r="CO419" s="55"/>
    </row>
    <row r="420" spans="1:93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  <c r="BN420" s="55"/>
      <c r="BO420" s="55"/>
      <c r="BP420" s="55"/>
      <c r="BQ420" s="55"/>
      <c r="BR420" s="55"/>
      <c r="BS420" s="55"/>
      <c r="BT420" s="55"/>
      <c r="BU420" s="55"/>
      <c r="BV420" s="55"/>
      <c r="BW420" s="55"/>
      <c r="BX420" s="55"/>
      <c r="BY420" s="55"/>
      <c r="BZ420" s="55"/>
      <c r="CA420" s="55"/>
      <c r="CB420" s="55"/>
      <c r="CC420" s="55"/>
      <c r="CD420" s="55"/>
      <c r="CE420" s="55"/>
      <c r="CF420" s="55"/>
      <c r="CG420" s="55"/>
      <c r="CH420" s="55"/>
      <c r="CI420" s="55"/>
      <c r="CJ420" s="55"/>
      <c r="CK420" s="55"/>
      <c r="CL420" s="55"/>
      <c r="CM420" s="55"/>
      <c r="CN420" s="55"/>
      <c r="CO420" s="55"/>
    </row>
    <row r="421" spans="1:93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  <c r="BN421" s="55"/>
      <c r="BO421" s="55"/>
      <c r="BP421" s="55"/>
      <c r="BQ421" s="55"/>
      <c r="BR421" s="55"/>
      <c r="BS421" s="55"/>
      <c r="BT421" s="55"/>
      <c r="BU421" s="55"/>
      <c r="BV421" s="55"/>
      <c r="BW421" s="55"/>
      <c r="BX421" s="55"/>
      <c r="BY421" s="55"/>
      <c r="BZ421" s="55"/>
      <c r="CA421" s="55"/>
      <c r="CB421" s="55"/>
      <c r="CC421" s="55"/>
      <c r="CD421" s="55"/>
      <c r="CE421" s="55"/>
      <c r="CF421" s="55"/>
      <c r="CG421" s="55"/>
      <c r="CH421" s="55"/>
      <c r="CI421" s="55"/>
      <c r="CJ421" s="55"/>
      <c r="CK421" s="55"/>
      <c r="CL421" s="55"/>
      <c r="CM421" s="55"/>
      <c r="CN421" s="55"/>
      <c r="CO421" s="55"/>
    </row>
    <row r="422" spans="1:93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  <c r="BD422" s="55"/>
      <c r="BE422" s="55"/>
      <c r="BF422" s="55"/>
      <c r="BG422" s="55"/>
      <c r="BH422" s="55"/>
      <c r="BI422" s="55"/>
      <c r="BJ422" s="55"/>
      <c r="BK422" s="55"/>
      <c r="BL422" s="55"/>
      <c r="BM422" s="55"/>
      <c r="BN422" s="55"/>
      <c r="BO422" s="55"/>
      <c r="BP422" s="55"/>
      <c r="BQ422" s="55"/>
      <c r="BR422" s="55"/>
      <c r="BS422" s="55"/>
      <c r="BT422" s="55"/>
      <c r="BU422" s="55"/>
      <c r="BV422" s="55"/>
      <c r="BW422" s="55"/>
      <c r="BX422" s="55"/>
      <c r="BY422" s="55"/>
      <c r="BZ422" s="55"/>
      <c r="CA422" s="55"/>
      <c r="CB422" s="55"/>
      <c r="CC422" s="55"/>
      <c r="CD422" s="55"/>
      <c r="CE422" s="55"/>
      <c r="CF422" s="55"/>
      <c r="CG422" s="55"/>
      <c r="CH422" s="55"/>
      <c r="CI422" s="55"/>
      <c r="CJ422" s="55"/>
      <c r="CK422" s="55"/>
      <c r="CL422" s="55"/>
      <c r="CM422" s="55"/>
      <c r="CN422" s="55"/>
      <c r="CO422" s="55"/>
    </row>
    <row r="423" spans="1:9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5"/>
      <c r="BU423" s="55"/>
      <c r="BV423" s="55"/>
      <c r="BW423" s="55"/>
      <c r="BX423" s="55"/>
      <c r="BY423" s="55"/>
      <c r="BZ423" s="55"/>
      <c r="CA423" s="55"/>
      <c r="CB423" s="55"/>
      <c r="CC423" s="55"/>
      <c r="CD423" s="55"/>
      <c r="CE423" s="55"/>
      <c r="CF423" s="55"/>
      <c r="CG423" s="55"/>
      <c r="CH423" s="55"/>
      <c r="CI423" s="55"/>
      <c r="CJ423" s="55"/>
      <c r="CK423" s="55"/>
      <c r="CL423" s="55"/>
      <c r="CM423" s="55"/>
      <c r="CN423" s="55"/>
      <c r="CO423" s="55"/>
    </row>
    <row r="424" spans="1:93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  <c r="BN424" s="55"/>
      <c r="BO424" s="55"/>
      <c r="BP424" s="55"/>
      <c r="BQ424" s="55"/>
      <c r="BR424" s="55"/>
      <c r="BS424" s="55"/>
      <c r="BT424" s="55"/>
      <c r="BU424" s="55"/>
      <c r="BV424" s="55"/>
      <c r="BW424" s="55"/>
      <c r="BX424" s="55"/>
      <c r="BY424" s="55"/>
      <c r="BZ424" s="55"/>
      <c r="CA424" s="55"/>
      <c r="CB424" s="55"/>
      <c r="CC424" s="55"/>
      <c r="CD424" s="55"/>
      <c r="CE424" s="55"/>
      <c r="CF424" s="55"/>
      <c r="CG424" s="55"/>
      <c r="CH424" s="55"/>
      <c r="CI424" s="55"/>
      <c r="CJ424" s="55"/>
      <c r="CK424" s="55"/>
      <c r="CL424" s="55"/>
      <c r="CM424" s="55"/>
      <c r="CN424" s="55"/>
      <c r="CO424" s="55"/>
    </row>
    <row r="425" spans="1:93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/>
      <c r="BL425" s="55"/>
      <c r="BM425" s="55"/>
      <c r="BN425" s="55"/>
      <c r="BO425" s="55"/>
      <c r="BP425" s="55"/>
      <c r="BQ425" s="55"/>
      <c r="BR425" s="55"/>
      <c r="BS425" s="55"/>
      <c r="BT425" s="55"/>
      <c r="BU425" s="55"/>
      <c r="BV425" s="55"/>
      <c r="BW425" s="55"/>
      <c r="BX425" s="55"/>
      <c r="BY425" s="55"/>
      <c r="BZ425" s="55"/>
      <c r="CA425" s="55"/>
      <c r="CB425" s="55"/>
      <c r="CC425" s="55"/>
      <c r="CD425" s="55"/>
      <c r="CE425" s="55"/>
      <c r="CF425" s="55"/>
      <c r="CG425" s="55"/>
      <c r="CH425" s="55"/>
      <c r="CI425" s="55"/>
      <c r="CJ425" s="55"/>
      <c r="CK425" s="55"/>
      <c r="CL425" s="55"/>
      <c r="CM425" s="55"/>
      <c r="CN425" s="55"/>
      <c r="CO425" s="55"/>
    </row>
    <row r="426" spans="1:93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/>
      <c r="BH426" s="55"/>
      <c r="BI426" s="55"/>
      <c r="BJ426" s="55"/>
      <c r="BK426" s="55"/>
      <c r="BL426" s="55"/>
      <c r="BM426" s="55"/>
      <c r="BN426" s="55"/>
      <c r="BO426" s="55"/>
      <c r="BP426" s="55"/>
      <c r="BQ426" s="55"/>
      <c r="BR426" s="55"/>
      <c r="BS426" s="55"/>
      <c r="BT426" s="55"/>
      <c r="BU426" s="55"/>
      <c r="BV426" s="55"/>
      <c r="BW426" s="55"/>
      <c r="BX426" s="55"/>
      <c r="BY426" s="55"/>
      <c r="BZ426" s="55"/>
      <c r="CA426" s="55"/>
      <c r="CB426" s="55"/>
      <c r="CC426" s="55"/>
      <c r="CD426" s="55"/>
      <c r="CE426" s="55"/>
      <c r="CF426" s="55"/>
      <c r="CG426" s="55"/>
      <c r="CH426" s="55"/>
      <c r="CI426" s="55"/>
      <c r="CJ426" s="55"/>
      <c r="CK426" s="55"/>
      <c r="CL426" s="55"/>
      <c r="CM426" s="55"/>
      <c r="CN426" s="55"/>
      <c r="CO426" s="55"/>
    </row>
    <row r="427" spans="1:93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5"/>
      <c r="BU427" s="55"/>
      <c r="BV427" s="55"/>
      <c r="BW427" s="55"/>
      <c r="BX427" s="55"/>
      <c r="BY427" s="55"/>
      <c r="BZ427" s="55"/>
      <c r="CA427" s="55"/>
      <c r="CB427" s="55"/>
      <c r="CC427" s="55"/>
      <c r="CD427" s="55"/>
      <c r="CE427" s="55"/>
      <c r="CF427" s="55"/>
      <c r="CG427" s="55"/>
      <c r="CH427" s="55"/>
      <c r="CI427" s="55"/>
      <c r="CJ427" s="55"/>
      <c r="CK427" s="55"/>
      <c r="CL427" s="55"/>
      <c r="CM427" s="55"/>
      <c r="CN427" s="55"/>
      <c r="CO427" s="55"/>
    </row>
    <row r="428" spans="1:93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  <c r="BN428" s="55"/>
      <c r="BO428" s="55"/>
      <c r="BP428" s="55"/>
      <c r="BQ428" s="55"/>
      <c r="BR428" s="55"/>
      <c r="BS428" s="55"/>
      <c r="BT428" s="55"/>
      <c r="BU428" s="55"/>
      <c r="BV428" s="55"/>
      <c r="BW428" s="55"/>
      <c r="BX428" s="55"/>
      <c r="BY428" s="55"/>
      <c r="BZ428" s="55"/>
      <c r="CA428" s="55"/>
      <c r="CB428" s="55"/>
      <c r="CC428" s="55"/>
      <c r="CD428" s="55"/>
      <c r="CE428" s="55"/>
      <c r="CF428" s="55"/>
      <c r="CG428" s="55"/>
      <c r="CH428" s="55"/>
      <c r="CI428" s="55"/>
      <c r="CJ428" s="55"/>
      <c r="CK428" s="55"/>
      <c r="CL428" s="55"/>
      <c r="CM428" s="55"/>
      <c r="CN428" s="55"/>
      <c r="CO428" s="55"/>
    </row>
    <row r="429" spans="1:93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  <c r="BN429" s="55"/>
      <c r="BO429" s="55"/>
      <c r="BP429" s="55"/>
      <c r="BQ429" s="55"/>
      <c r="BR429" s="55"/>
      <c r="BS429" s="55"/>
      <c r="BT429" s="55"/>
      <c r="BU429" s="55"/>
      <c r="BV429" s="55"/>
      <c r="BW429" s="55"/>
      <c r="BX429" s="55"/>
      <c r="BY429" s="55"/>
      <c r="BZ429" s="55"/>
      <c r="CA429" s="55"/>
      <c r="CB429" s="55"/>
      <c r="CC429" s="55"/>
      <c r="CD429" s="55"/>
      <c r="CE429" s="55"/>
      <c r="CF429" s="55"/>
      <c r="CG429" s="55"/>
      <c r="CH429" s="55"/>
      <c r="CI429" s="55"/>
      <c r="CJ429" s="55"/>
      <c r="CK429" s="55"/>
      <c r="CL429" s="55"/>
      <c r="CM429" s="55"/>
      <c r="CN429" s="55"/>
      <c r="CO429" s="55"/>
    </row>
    <row r="430" spans="1:93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/>
      <c r="BN430" s="55"/>
      <c r="BO430" s="55"/>
      <c r="BP430" s="55"/>
      <c r="BQ430" s="55"/>
      <c r="BR430" s="55"/>
      <c r="BS430" s="55"/>
      <c r="BT430" s="55"/>
      <c r="BU430" s="55"/>
      <c r="BV430" s="55"/>
      <c r="BW430" s="55"/>
      <c r="BX430" s="55"/>
      <c r="BY430" s="55"/>
      <c r="BZ430" s="55"/>
      <c r="CA430" s="55"/>
      <c r="CB430" s="55"/>
      <c r="CC430" s="55"/>
      <c r="CD430" s="55"/>
      <c r="CE430" s="55"/>
      <c r="CF430" s="55"/>
      <c r="CG430" s="55"/>
      <c r="CH430" s="55"/>
      <c r="CI430" s="55"/>
      <c r="CJ430" s="55"/>
      <c r="CK430" s="55"/>
      <c r="CL430" s="55"/>
      <c r="CM430" s="55"/>
      <c r="CN430" s="55"/>
      <c r="CO430" s="55"/>
    </row>
    <row r="431" spans="1:93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/>
      <c r="BN431" s="55"/>
      <c r="BO431" s="55"/>
      <c r="BP431" s="55"/>
      <c r="BQ431" s="55"/>
      <c r="BR431" s="55"/>
      <c r="BS431" s="55"/>
      <c r="BT431" s="55"/>
      <c r="BU431" s="55"/>
      <c r="BV431" s="55"/>
      <c r="BW431" s="55"/>
      <c r="BX431" s="55"/>
      <c r="BY431" s="55"/>
      <c r="BZ431" s="55"/>
      <c r="CA431" s="55"/>
      <c r="CB431" s="55"/>
      <c r="CC431" s="55"/>
      <c r="CD431" s="55"/>
      <c r="CE431" s="55"/>
      <c r="CF431" s="55"/>
      <c r="CG431" s="55"/>
      <c r="CH431" s="55"/>
      <c r="CI431" s="55"/>
      <c r="CJ431" s="55"/>
      <c r="CK431" s="55"/>
      <c r="CL431" s="55"/>
      <c r="CM431" s="55"/>
      <c r="CN431" s="55"/>
      <c r="CO431" s="55"/>
    </row>
    <row r="432" spans="1:93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/>
      <c r="BR432" s="55"/>
      <c r="BS432" s="55"/>
      <c r="BT432" s="55"/>
      <c r="BU432" s="55"/>
      <c r="BV432" s="55"/>
      <c r="BW432" s="55"/>
      <c r="BX432" s="55"/>
      <c r="BY432" s="55"/>
      <c r="BZ432" s="55"/>
      <c r="CA432" s="55"/>
      <c r="CB432" s="55"/>
      <c r="CC432" s="55"/>
      <c r="CD432" s="55"/>
      <c r="CE432" s="55"/>
      <c r="CF432" s="55"/>
      <c r="CG432" s="55"/>
      <c r="CH432" s="55"/>
      <c r="CI432" s="55"/>
      <c r="CJ432" s="55"/>
      <c r="CK432" s="55"/>
      <c r="CL432" s="55"/>
      <c r="CM432" s="55"/>
      <c r="CN432" s="55"/>
      <c r="CO432" s="55"/>
    </row>
    <row r="433" spans="1:9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  <c r="BD433" s="55"/>
      <c r="BE433" s="55"/>
      <c r="BF433" s="55"/>
      <c r="BG433" s="55"/>
      <c r="BH433" s="55"/>
      <c r="BI433" s="55"/>
      <c r="BJ433" s="55"/>
      <c r="BK433" s="55"/>
      <c r="BL433" s="55"/>
      <c r="BM433" s="55"/>
      <c r="BN433" s="55"/>
      <c r="BO433" s="55"/>
      <c r="BP433" s="55"/>
      <c r="BQ433" s="55"/>
      <c r="BR433" s="55"/>
      <c r="BS433" s="55"/>
      <c r="BT433" s="55"/>
      <c r="BU433" s="55"/>
      <c r="BV433" s="55"/>
      <c r="BW433" s="55"/>
      <c r="BX433" s="55"/>
      <c r="BY433" s="55"/>
      <c r="BZ433" s="55"/>
      <c r="CA433" s="55"/>
      <c r="CB433" s="55"/>
      <c r="CC433" s="55"/>
      <c r="CD433" s="55"/>
      <c r="CE433" s="55"/>
      <c r="CF433" s="55"/>
      <c r="CG433" s="55"/>
      <c r="CH433" s="55"/>
      <c r="CI433" s="55"/>
      <c r="CJ433" s="55"/>
      <c r="CK433" s="55"/>
      <c r="CL433" s="55"/>
      <c r="CM433" s="55"/>
      <c r="CN433" s="55"/>
      <c r="CO433" s="55"/>
    </row>
    <row r="434" spans="1:93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/>
      <c r="BL434" s="55"/>
      <c r="BM434" s="55"/>
      <c r="BN434" s="55"/>
      <c r="BO434" s="55"/>
      <c r="BP434" s="55"/>
      <c r="BQ434" s="55"/>
      <c r="BR434" s="55"/>
      <c r="BS434" s="55"/>
      <c r="BT434" s="55"/>
      <c r="BU434" s="55"/>
      <c r="BV434" s="55"/>
      <c r="BW434" s="55"/>
      <c r="BX434" s="55"/>
      <c r="BY434" s="55"/>
      <c r="BZ434" s="55"/>
      <c r="CA434" s="55"/>
      <c r="CB434" s="55"/>
      <c r="CC434" s="55"/>
      <c r="CD434" s="55"/>
      <c r="CE434" s="55"/>
      <c r="CF434" s="55"/>
      <c r="CG434" s="55"/>
      <c r="CH434" s="55"/>
      <c r="CI434" s="55"/>
      <c r="CJ434" s="55"/>
      <c r="CK434" s="55"/>
      <c r="CL434" s="55"/>
      <c r="CM434" s="55"/>
      <c r="CN434" s="55"/>
      <c r="CO434" s="55"/>
    </row>
    <row r="435" spans="1:93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  <c r="BN435" s="55"/>
      <c r="BO435" s="55"/>
      <c r="BP435" s="55"/>
      <c r="BQ435" s="55"/>
      <c r="BR435" s="55"/>
      <c r="BS435" s="55"/>
      <c r="BT435" s="55"/>
      <c r="BU435" s="55"/>
      <c r="BV435" s="55"/>
      <c r="BW435" s="55"/>
      <c r="BX435" s="55"/>
      <c r="BY435" s="55"/>
      <c r="BZ435" s="55"/>
      <c r="CA435" s="55"/>
      <c r="CB435" s="55"/>
      <c r="CC435" s="55"/>
      <c r="CD435" s="55"/>
      <c r="CE435" s="55"/>
      <c r="CF435" s="55"/>
      <c r="CG435" s="55"/>
      <c r="CH435" s="55"/>
      <c r="CI435" s="55"/>
      <c r="CJ435" s="55"/>
      <c r="CK435" s="55"/>
      <c r="CL435" s="55"/>
      <c r="CM435" s="55"/>
      <c r="CN435" s="55"/>
      <c r="CO435" s="55"/>
    </row>
    <row r="436" spans="1:93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5"/>
      <c r="BU436" s="55"/>
      <c r="BV436" s="55"/>
      <c r="BW436" s="55"/>
      <c r="BX436" s="55"/>
      <c r="BY436" s="55"/>
      <c r="BZ436" s="55"/>
      <c r="CA436" s="55"/>
      <c r="CB436" s="55"/>
      <c r="CC436" s="55"/>
      <c r="CD436" s="55"/>
      <c r="CE436" s="55"/>
      <c r="CF436" s="55"/>
      <c r="CG436" s="55"/>
      <c r="CH436" s="55"/>
      <c r="CI436" s="55"/>
      <c r="CJ436" s="55"/>
      <c r="CK436" s="55"/>
      <c r="CL436" s="55"/>
      <c r="CM436" s="55"/>
      <c r="CN436" s="55"/>
      <c r="CO436" s="55"/>
    </row>
    <row r="437" spans="1:93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  <c r="BN437" s="55"/>
      <c r="BO437" s="55"/>
      <c r="BP437" s="55"/>
      <c r="BQ437" s="55"/>
      <c r="BR437" s="55"/>
      <c r="BS437" s="55"/>
      <c r="BT437" s="55"/>
      <c r="BU437" s="55"/>
      <c r="BV437" s="55"/>
      <c r="BW437" s="55"/>
      <c r="BX437" s="55"/>
      <c r="BY437" s="55"/>
      <c r="BZ437" s="55"/>
      <c r="CA437" s="55"/>
      <c r="CB437" s="55"/>
      <c r="CC437" s="55"/>
      <c r="CD437" s="55"/>
      <c r="CE437" s="55"/>
      <c r="CF437" s="55"/>
      <c r="CG437" s="55"/>
      <c r="CH437" s="55"/>
      <c r="CI437" s="55"/>
      <c r="CJ437" s="55"/>
      <c r="CK437" s="55"/>
      <c r="CL437" s="55"/>
      <c r="CM437" s="55"/>
      <c r="CN437" s="55"/>
      <c r="CO437" s="55"/>
    </row>
    <row r="438" spans="1:93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/>
      <c r="BL438" s="55"/>
      <c r="BM438" s="55"/>
      <c r="BN438" s="55"/>
      <c r="BO438" s="55"/>
      <c r="BP438" s="55"/>
      <c r="BQ438" s="55"/>
      <c r="BR438" s="55"/>
      <c r="BS438" s="55"/>
      <c r="BT438" s="55"/>
      <c r="BU438" s="55"/>
      <c r="BV438" s="55"/>
      <c r="BW438" s="55"/>
      <c r="BX438" s="55"/>
      <c r="BY438" s="55"/>
      <c r="BZ438" s="55"/>
      <c r="CA438" s="55"/>
      <c r="CB438" s="55"/>
      <c r="CC438" s="55"/>
      <c r="CD438" s="55"/>
      <c r="CE438" s="55"/>
      <c r="CF438" s="55"/>
      <c r="CG438" s="55"/>
      <c r="CH438" s="55"/>
      <c r="CI438" s="55"/>
      <c r="CJ438" s="55"/>
      <c r="CK438" s="55"/>
      <c r="CL438" s="55"/>
      <c r="CM438" s="55"/>
      <c r="CN438" s="55"/>
      <c r="CO438" s="55"/>
    </row>
    <row r="439" spans="1:93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5"/>
      <c r="BU439" s="55"/>
      <c r="BV439" s="55"/>
      <c r="BW439" s="55"/>
      <c r="BX439" s="55"/>
      <c r="BY439" s="55"/>
      <c r="BZ439" s="55"/>
      <c r="CA439" s="55"/>
      <c r="CB439" s="55"/>
      <c r="CC439" s="55"/>
      <c r="CD439" s="55"/>
      <c r="CE439" s="55"/>
      <c r="CF439" s="55"/>
      <c r="CG439" s="55"/>
      <c r="CH439" s="55"/>
      <c r="CI439" s="55"/>
      <c r="CJ439" s="55"/>
      <c r="CK439" s="55"/>
      <c r="CL439" s="55"/>
      <c r="CM439" s="55"/>
      <c r="CN439" s="55"/>
      <c r="CO439" s="55"/>
    </row>
    <row r="440" spans="1:93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  <c r="BN440" s="55"/>
      <c r="BO440" s="55"/>
      <c r="BP440" s="55"/>
      <c r="BQ440" s="55"/>
      <c r="BR440" s="55"/>
      <c r="BS440" s="55"/>
      <c r="BT440" s="55"/>
      <c r="BU440" s="55"/>
      <c r="BV440" s="55"/>
      <c r="BW440" s="55"/>
      <c r="BX440" s="55"/>
      <c r="BY440" s="55"/>
      <c r="BZ440" s="55"/>
      <c r="CA440" s="55"/>
      <c r="CB440" s="55"/>
      <c r="CC440" s="55"/>
      <c r="CD440" s="55"/>
      <c r="CE440" s="55"/>
      <c r="CF440" s="55"/>
      <c r="CG440" s="55"/>
      <c r="CH440" s="55"/>
      <c r="CI440" s="55"/>
      <c r="CJ440" s="55"/>
      <c r="CK440" s="55"/>
      <c r="CL440" s="55"/>
      <c r="CM440" s="55"/>
      <c r="CN440" s="55"/>
      <c r="CO440" s="55"/>
    </row>
    <row r="441" spans="1:93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  <c r="BD441" s="55"/>
      <c r="BE441" s="55"/>
      <c r="BF441" s="55"/>
      <c r="BG441" s="55"/>
      <c r="BH441" s="55"/>
      <c r="BI441" s="55"/>
      <c r="BJ441" s="55"/>
      <c r="BK441" s="55"/>
      <c r="BL441" s="55"/>
      <c r="BM441" s="55"/>
      <c r="BN441" s="55"/>
      <c r="BO441" s="55"/>
      <c r="BP441" s="55"/>
      <c r="BQ441" s="55"/>
      <c r="BR441" s="55"/>
      <c r="BS441" s="55"/>
      <c r="BT441" s="55"/>
      <c r="BU441" s="55"/>
      <c r="BV441" s="55"/>
      <c r="BW441" s="55"/>
      <c r="BX441" s="55"/>
      <c r="BY441" s="55"/>
      <c r="BZ441" s="55"/>
      <c r="CA441" s="55"/>
      <c r="CB441" s="55"/>
      <c r="CC441" s="55"/>
      <c r="CD441" s="55"/>
      <c r="CE441" s="55"/>
      <c r="CF441" s="55"/>
      <c r="CG441" s="55"/>
      <c r="CH441" s="55"/>
      <c r="CI441" s="55"/>
      <c r="CJ441" s="55"/>
      <c r="CK441" s="55"/>
      <c r="CL441" s="55"/>
      <c r="CM441" s="55"/>
      <c r="CN441" s="55"/>
      <c r="CO441" s="55"/>
    </row>
    <row r="442" spans="1:93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/>
      <c r="BL442" s="55"/>
      <c r="BM442" s="55"/>
      <c r="BN442" s="55"/>
      <c r="BO442" s="55"/>
      <c r="BP442" s="55"/>
      <c r="BQ442" s="55"/>
      <c r="BR442" s="55"/>
      <c r="BS442" s="55"/>
      <c r="BT442" s="55"/>
      <c r="BU442" s="55"/>
      <c r="BV442" s="55"/>
      <c r="BW442" s="55"/>
      <c r="BX442" s="55"/>
      <c r="BY442" s="55"/>
      <c r="BZ442" s="55"/>
      <c r="CA442" s="55"/>
      <c r="CB442" s="55"/>
      <c r="CC442" s="55"/>
      <c r="CD442" s="55"/>
      <c r="CE442" s="55"/>
      <c r="CF442" s="55"/>
      <c r="CG442" s="55"/>
      <c r="CH442" s="55"/>
      <c r="CI442" s="55"/>
      <c r="CJ442" s="55"/>
      <c r="CK442" s="55"/>
      <c r="CL442" s="55"/>
      <c r="CM442" s="55"/>
      <c r="CN442" s="55"/>
      <c r="CO442" s="55"/>
    </row>
    <row r="443" spans="1:9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  <c r="BD443" s="55"/>
      <c r="BE443" s="55"/>
      <c r="BF443" s="55"/>
      <c r="BG443" s="55"/>
      <c r="BH443" s="55"/>
      <c r="BI443" s="55"/>
      <c r="BJ443" s="55"/>
      <c r="BK443" s="55"/>
      <c r="BL443" s="55"/>
      <c r="BM443" s="55"/>
      <c r="BN443" s="55"/>
      <c r="BO443" s="55"/>
      <c r="BP443" s="55"/>
      <c r="BQ443" s="55"/>
      <c r="BR443" s="55"/>
      <c r="BS443" s="55"/>
      <c r="BT443" s="55"/>
      <c r="BU443" s="55"/>
      <c r="BV443" s="55"/>
      <c r="BW443" s="55"/>
      <c r="BX443" s="55"/>
      <c r="BY443" s="55"/>
      <c r="BZ443" s="55"/>
      <c r="CA443" s="55"/>
      <c r="CB443" s="55"/>
      <c r="CC443" s="55"/>
      <c r="CD443" s="55"/>
      <c r="CE443" s="55"/>
      <c r="CF443" s="55"/>
      <c r="CG443" s="55"/>
      <c r="CH443" s="55"/>
      <c r="CI443" s="55"/>
      <c r="CJ443" s="55"/>
      <c r="CK443" s="55"/>
      <c r="CL443" s="55"/>
      <c r="CM443" s="55"/>
      <c r="CN443" s="55"/>
      <c r="CO443" s="55"/>
    </row>
    <row r="444" spans="1:93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  <c r="BN444" s="55"/>
      <c r="BO444" s="55"/>
      <c r="BP444" s="55"/>
      <c r="BQ444" s="55"/>
      <c r="BR444" s="55"/>
      <c r="BS444" s="55"/>
      <c r="BT444" s="55"/>
      <c r="BU444" s="55"/>
      <c r="BV444" s="55"/>
      <c r="BW444" s="55"/>
      <c r="BX444" s="55"/>
      <c r="BY444" s="55"/>
      <c r="BZ444" s="55"/>
      <c r="CA444" s="55"/>
      <c r="CB444" s="55"/>
      <c r="CC444" s="55"/>
      <c r="CD444" s="55"/>
      <c r="CE444" s="55"/>
      <c r="CF444" s="55"/>
      <c r="CG444" s="55"/>
      <c r="CH444" s="55"/>
      <c r="CI444" s="55"/>
      <c r="CJ444" s="55"/>
      <c r="CK444" s="55"/>
      <c r="CL444" s="55"/>
      <c r="CM444" s="55"/>
      <c r="CN444" s="55"/>
      <c r="CO444" s="55"/>
    </row>
    <row r="445" spans="1:93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/>
      <c r="BL445" s="55"/>
      <c r="BM445" s="55"/>
      <c r="BN445" s="55"/>
      <c r="BO445" s="55"/>
      <c r="BP445" s="55"/>
      <c r="BQ445" s="55"/>
      <c r="BR445" s="55"/>
      <c r="BS445" s="55"/>
      <c r="BT445" s="55"/>
      <c r="BU445" s="55"/>
      <c r="BV445" s="55"/>
      <c r="BW445" s="55"/>
      <c r="BX445" s="55"/>
      <c r="BY445" s="55"/>
      <c r="BZ445" s="55"/>
      <c r="CA445" s="55"/>
      <c r="CB445" s="55"/>
      <c r="CC445" s="55"/>
      <c r="CD445" s="55"/>
      <c r="CE445" s="55"/>
      <c r="CF445" s="55"/>
      <c r="CG445" s="55"/>
      <c r="CH445" s="55"/>
      <c r="CI445" s="55"/>
      <c r="CJ445" s="55"/>
      <c r="CK445" s="55"/>
      <c r="CL445" s="55"/>
      <c r="CM445" s="55"/>
      <c r="CN445" s="55"/>
      <c r="CO445" s="55"/>
    </row>
    <row r="446" spans="1:93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/>
      <c r="BN446" s="55"/>
      <c r="BO446" s="55"/>
      <c r="BP446" s="55"/>
      <c r="BQ446" s="55"/>
      <c r="BR446" s="55"/>
      <c r="BS446" s="55"/>
      <c r="BT446" s="55"/>
      <c r="BU446" s="55"/>
      <c r="BV446" s="55"/>
      <c r="BW446" s="55"/>
      <c r="BX446" s="55"/>
      <c r="BY446" s="55"/>
      <c r="BZ446" s="55"/>
      <c r="CA446" s="55"/>
      <c r="CB446" s="55"/>
      <c r="CC446" s="55"/>
      <c r="CD446" s="55"/>
      <c r="CE446" s="55"/>
      <c r="CF446" s="55"/>
      <c r="CG446" s="55"/>
      <c r="CH446" s="55"/>
      <c r="CI446" s="55"/>
      <c r="CJ446" s="55"/>
      <c r="CK446" s="55"/>
      <c r="CL446" s="55"/>
      <c r="CM446" s="55"/>
      <c r="CN446" s="55"/>
      <c r="CO446" s="55"/>
    </row>
    <row r="447" spans="1:93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/>
      <c r="BL447" s="55"/>
      <c r="BM447" s="55"/>
      <c r="BN447" s="55"/>
      <c r="BO447" s="55"/>
      <c r="BP447" s="55"/>
      <c r="BQ447" s="55"/>
      <c r="BR447" s="55"/>
      <c r="BS447" s="55"/>
      <c r="BT447" s="55"/>
      <c r="BU447" s="55"/>
      <c r="BV447" s="55"/>
      <c r="BW447" s="55"/>
      <c r="BX447" s="55"/>
      <c r="BY447" s="55"/>
      <c r="BZ447" s="55"/>
      <c r="CA447" s="55"/>
      <c r="CB447" s="55"/>
      <c r="CC447" s="55"/>
      <c r="CD447" s="55"/>
      <c r="CE447" s="55"/>
      <c r="CF447" s="55"/>
      <c r="CG447" s="55"/>
      <c r="CH447" s="55"/>
      <c r="CI447" s="55"/>
      <c r="CJ447" s="55"/>
      <c r="CK447" s="55"/>
      <c r="CL447" s="55"/>
      <c r="CM447" s="55"/>
      <c r="CN447" s="55"/>
      <c r="CO447" s="55"/>
    </row>
    <row r="448" spans="1:93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/>
      <c r="BL448" s="55"/>
      <c r="BM448" s="55"/>
      <c r="BN448" s="55"/>
      <c r="BO448" s="55"/>
      <c r="BP448" s="55"/>
      <c r="BQ448" s="55"/>
      <c r="BR448" s="55"/>
      <c r="BS448" s="55"/>
      <c r="BT448" s="55"/>
      <c r="BU448" s="55"/>
      <c r="BV448" s="55"/>
      <c r="BW448" s="55"/>
      <c r="BX448" s="55"/>
      <c r="BY448" s="55"/>
      <c r="BZ448" s="55"/>
      <c r="CA448" s="55"/>
      <c r="CB448" s="55"/>
      <c r="CC448" s="55"/>
      <c r="CD448" s="55"/>
      <c r="CE448" s="55"/>
      <c r="CF448" s="55"/>
      <c r="CG448" s="55"/>
      <c r="CH448" s="55"/>
      <c r="CI448" s="55"/>
      <c r="CJ448" s="55"/>
      <c r="CK448" s="55"/>
      <c r="CL448" s="55"/>
      <c r="CM448" s="55"/>
      <c r="CN448" s="55"/>
      <c r="CO448" s="55"/>
    </row>
    <row r="449" spans="1:93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/>
      <c r="BL449" s="55"/>
      <c r="BM449" s="55"/>
      <c r="BN449" s="55"/>
      <c r="BO449" s="55"/>
      <c r="BP449" s="55"/>
      <c r="BQ449" s="55"/>
      <c r="BR449" s="55"/>
      <c r="BS449" s="55"/>
      <c r="BT449" s="55"/>
      <c r="BU449" s="55"/>
      <c r="BV449" s="55"/>
      <c r="BW449" s="55"/>
      <c r="BX449" s="55"/>
      <c r="BY449" s="55"/>
      <c r="BZ449" s="55"/>
      <c r="CA449" s="55"/>
      <c r="CB449" s="55"/>
      <c r="CC449" s="55"/>
      <c r="CD449" s="55"/>
      <c r="CE449" s="55"/>
      <c r="CF449" s="55"/>
      <c r="CG449" s="55"/>
      <c r="CH449" s="55"/>
      <c r="CI449" s="55"/>
      <c r="CJ449" s="55"/>
      <c r="CK449" s="55"/>
      <c r="CL449" s="55"/>
      <c r="CM449" s="55"/>
      <c r="CN449" s="55"/>
      <c r="CO449" s="55"/>
    </row>
    <row r="450" spans="1:93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/>
      <c r="BL450" s="55"/>
      <c r="BM450" s="55"/>
      <c r="BN450" s="55"/>
      <c r="BO450" s="55"/>
      <c r="BP450" s="55"/>
      <c r="BQ450" s="55"/>
      <c r="BR450" s="55"/>
      <c r="BS450" s="55"/>
      <c r="BT450" s="55"/>
      <c r="BU450" s="55"/>
      <c r="BV450" s="55"/>
      <c r="BW450" s="55"/>
      <c r="BX450" s="55"/>
      <c r="BY450" s="55"/>
      <c r="BZ450" s="55"/>
      <c r="CA450" s="55"/>
      <c r="CB450" s="55"/>
      <c r="CC450" s="55"/>
      <c r="CD450" s="55"/>
      <c r="CE450" s="55"/>
      <c r="CF450" s="55"/>
      <c r="CG450" s="55"/>
      <c r="CH450" s="55"/>
      <c r="CI450" s="55"/>
      <c r="CJ450" s="55"/>
      <c r="CK450" s="55"/>
      <c r="CL450" s="55"/>
      <c r="CM450" s="55"/>
      <c r="CN450" s="55"/>
      <c r="CO450" s="55"/>
    </row>
    <row r="451" spans="1:93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/>
      <c r="BQ451" s="55"/>
      <c r="BR451" s="55"/>
      <c r="BS451" s="55"/>
      <c r="BT451" s="55"/>
      <c r="BU451" s="55"/>
      <c r="BV451" s="55"/>
      <c r="BW451" s="55"/>
      <c r="BX451" s="55"/>
      <c r="BY451" s="55"/>
      <c r="BZ451" s="55"/>
      <c r="CA451" s="55"/>
      <c r="CB451" s="55"/>
      <c r="CC451" s="55"/>
      <c r="CD451" s="55"/>
      <c r="CE451" s="55"/>
      <c r="CF451" s="55"/>
      <c r="CG451" s="55"/>
      <c r="CH451" s="55"/>
      <c r="CI451" s="55"/>
      <c r="CJ451" s="55"/>
      <c r="CK451" s="55"/>
      <c r="CL451" s="55"/>
      <c r="CM451" s="55"/>
      <c r="CN451" s="55"/>
      <c r="CO451" s="55"/>
    </row>
    <row r="452" spans="1:93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/>
      <c r="BL452" s="55"/>
      <c r="BM452" s="55"/>
      <c r="BN452" s="55"/>
      <c r="BO452" s="55"/>
      <c r="BP452" s="55"/>
      <c r="BQ452" s="55"/>
      <c r="BR452" s="55"/>
      <c r="BS452" s="55"/>
      <c r="BT452" s="55"/>
      <c r="BU452" s="55"/>
      <c r="BV452" s="55"/>
      <c r="BW452" s="55"/>
      <c r="BX452" s="55"/>
      <c r="BY452" s="55"/>
      <c r="BZ452" s="55"/>
      <c r="CA452" s="55"/>
      <c r="CB452" s="55"/>
      <c r="CC452" s="55"/>
      <c r="CD452" s="55"/>
      <c r="CE452" s="55"/>
      <c r="CF452" s="55"/>
      <c r="CG452" s="55"/>
      <c r="CH452" s="55"/>
      <c r="CI452" s="55"/>
      <c r="CJ452" s="55"/>
      <c r="CK452" s="55"/>
      <c r="CL452" s="55"/>
      <c r="CM452" s="55"/>
      <c r="CN452" s="55"/>
      <c r="CO452" s="55"/>
    </row>
    <row r="453" spans="1:9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  <c r="BN453" s="55"/>
      <c r="BO453" s="55"/>
      <c r="BP453" s="55"/>
      <c r="BQ453" s="55"/>
      <c r="BR453" s="55"/>
      <c r="BS453" s="55"/>
      <c r="BT453" s="55"/>
      <c r="BU453" s="55"/>
      <c r="BV453" s="55"/>
      <c r="BW453" s="55"/>
      <c r="BX453" s="55"/>
      <c r="BY453" s="55"/>
      <c r="BZ453" s="55"/>
      <c r="CA453" s="55"/>
      <c r="CB453" s="55"/>
      <c r="CC453" s="55"/>
      <c r="CD453" s="55"/>
      <c r="CE453" s="55"/>
      <c r="CF453" s="55"/>
      <c r="CG453" s="55"/>
      <c r="CH453" s="55"/>
      <c r="CI453" s="55"/>
      <c r="CJ453" s="55"/>
      <c r="CK453" s="55"/>
      <c r="CL453" s="55"/>
      <c r="CM453" s="55"/>
      <c r="CN453" s="55"/>
      <c r="CO453" s="55"/>
    </row>
    <row r="454" spans="1:93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  <c r="BD454" s="55"/>
      <c r="BE454" s="55"/>
      <c r="BF454" s="55"/>
      <c r="BG454" s="55"/>
      <c r="BH454" s="55"/>
      <c r="BI454" s="55"/>
      <c r="BJ454" s="55"/>
      <c r="BK454" s="55"/>
      <c r="BL454" s="55"/>
      <c r="BM454" s="55"/>
      <c r="BN454" s="55"/>
      <c r="BO454" s="55"/>
      <c r="BP454" s="55"/>
      <c r="BQ454" s="55"/>
      <c r="BR454" s="55"/>
      <c r="BS454" s="55"/>
      <c r="BT454" s="55"/>
      <c r="BU454" s="55"/>
      <c r="BV454" s="55"/>
      <c r="BW454" s="55"/>
      <c r="BX454" s="55"/>
      <c r="BY454" s="55"/>
      <c r="BZ454" s="55"/>
      <c r="CA454" s="55"/>
      <c r="CB454" s="55"/>
      <c r="CC454" s="55"/>
      <c r="CD454" s="55"/>
      <c r="CE454" s="55"/>
      <c r="CF454" s="55"/>
      <c r="CG454" s="55"/>
      <c r="CH454" s="55"/>
      <c r="CI454" s="55"/>
      <c r="CJ454" s="55"/>
      <c r="CK454" s="55"/>
      <c r="CL454" s="55"/>
      <c r="CM454" s="55"/>
      <c r="CN454" s="55"/>
      <c r="CO454" s="55"/>
    </row>
    <row r="455" spans="1:93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/>
      <c r="BL455" s="55"/>
      <c r="BM455" s="55"/>
      <c r="BN455" s="55"/>
      <c r="BO455" s="55"/>
      <c r="BP455" s="55"/>
      <c r="BQ455" s="55"/>
      <c r="BR455" s="55"/>
      <c r="BS455" s="55"/>
      <c r="BT455" s="55"/>
      <c r="BU455" s="55"/>
      <c r="BV455" s="55"/>
      <c r="BW455" s="55"/>
      <c r="BX455" s="55"/>
      <c r="BY455" s="55"/>
      <c r="BZ455" s="55"/>
      <c r="CA455" s="55"/>
      <c r="CB455" s="55"/>
      <c r="CC455" s="55"/>
      <c r="CD455" s="55"/>
      <c r="CE455" s="55"/>
      <c r="CF455" s="55"/>
      <c r="CG455" s="55"/>
      <c r="CH455" s="55"/>
      <c r="CI455" s="55"/>
      <c r="CJ455" s="55"/>
      <c r="CK455" s="55"/>
      <c r="CL455" s="55"/>
      <c r="CM455" s="55"/>
      <c r="CN455" s="55"/>
      <c r="CO455" s="55"/>
    </row>
    <row r="456" spans="1:93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/>
      <c r="BR456" s="55"/>
      <c r="BS456" s="55"/>
      <c r="BT456" s="55"/>
      <c r="BU456" s="55"/>
      <c r="BV456" s="55"/>
      <c r="BW456" s="55"/>
      <c r="BX456" s="55"/>
      <c r="BY456" s="55"/>
      <c r="BZ456" s="55"/>
      <c r="CA456" s="55"/>
      <c r="CB456" s="55"/>
      <c r="CC456" s="55"/>
      <c r="CD456" s="55"/>
      <c r="CE456" s="55"/>
      <c r="CF456" s="55"/>
      <c r="CG456" s="55"/>
      <c r="CH456" s="55"/>
      <c r="CI456" s="55"/>
      <c r="CJ456" s="55"/>
      <c r="CK456" s="55"/>
      <c r="CL456" s="55"/>
      <c r="CM456" s="55"/>
      <c r="CN456" s="55"/>
      <c r="CO456" s="55"/>
    </row>
    <row r="457" spans="1:93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/>
      <c r="BL457" s="55"/>
      <c r="BM457" s="55"/>
      <c r="BN457" s="55"/>
      <c r="BO457" s="55"/>
      <c r="BP457" s="55"/>
      <c r="BQ457" s="55"/>
      <c r="BR457" s="55"/>
      <c r="BS457" s="55"/>
      <c r="BT457" s="55"/>
      <c r="BU457" s="55"/>
      <c r="BV457" s="55"/>
      <c r="BW457" s="55"/>
      <c r="BX457" s="55"/>
      <c r="BY457" s="55"/>
      <c r="BZ457" s="55"/>
      <c r="CA457" s="55"/>
      <c r="CB457" s="55"/>
      <c r="CC457" s="55"/>
      <c r="CD457" s="55"/>
      <c r="CE457" s="55"/>
      <c r="CF457" s="55"/>
      <c r="CG457" s="55"/>
      <c r="CH457" s="55"/>
      <c r="CI457" s="55"/>
      <c r="CJ457" s="55"/>
      <c r="CK457" s="55"/>
      <c r="CL457" s="55"/>
      <c r="CM457" s="55"/>
      <c r="CN457" s="55"/>
      <c r="CO457" s="55"/>
    </row>
    <row r="458" spans="1:93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  <c r="BN458" s="55"/>
      <c r="BO458" s="55"/>
      <c r="BP458" s="55"/>
      <c r="BQ458" s="55"/>
      <c r="BR458" s="55"/>
      <c r="BS458" s="55"/>
      <c r="BT458" s="55"/>
      <c r="BU458" s="55"/>
      <c r="BV458" s="55"/>
      <c r="BW458" s="55"/>
      <c r="BX458" s="55"/>
      <c r="BY458" s="55"/>
      <c r="BZ458" s="55"/>
      <c r="CA458" s="55"/>
      <c r="CB458" s="55"/>
      <c r="CC458" s="55"/>
      <c r="CD458" s="55"/>
      <c r="CE458" s="55"/>
      <c r="CF458" s="55"/>
      <c r="CG458" s="55"/>
      <c r="CH458" s="55"/>
      <c r="CI458" s="55"/>
      <c r="CJ458" s="55"/>
      <c r="CK458" s="55"/>
      <c r="CL458" s="55"/>
      <c r="CM458" s="55"/>
      <c r="CN458" s="55"/>
      <c r="CO458" s="55"/>
    </row>
    <row r="459" spans="1:93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/>
      <c r="BL459" s="55"/>
      <c r="BM459" s="55"/>
      <c r="BN459" s="55"/>
      <c r="BO459" s="55"/>
      <c r="BP459" s="55"/>
      <c r="BQ459" s="55"/>
      <c r="BR459" s="55"/>
      <c r="BS459" s="55"/>
      <c r="BT459" s="55"/>
      <c r="BU459" s="55"/>
      <c r="BV459" s="55"/>
      <c r="BW459" s="55"/>
      <c r="BX459" s="55"/>
      <c r="BY459" s="55"/>
      <c r="BZ459" s="55"/>
      <c r="CA459" s="55"/>
      <c r="CB459" s="55"/>
      <c r="CC459" s="55"/>
      <c r="CD459" s="55"/>
      <c r="CE459" s="55"/>
      <c r="CF459" s="55"/>
      <c r="CG459" s="55"/>
      <c r="CH459" s="55"/>
      <c r="CI459" s="55"/>
      <c r="CJ459" s="55"/>
      <c r="CK459" s="55"/>
      <c r="CL459" s="55"/>
      <c r="CM459" s="55"/>
      <c r="CN459" s="55"/>
      <c r="CO459" s="55"/>
    </row>
    <row r="460" spans="1:93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/>
      <c r="BN460" s="55"/>
      <c r="BO460" s="55"/>
      <c r="BP460" s="55"/>
      <c r="BQ460" s="55"/>
      <c r="BR460" s="55"/>
      <c r="BS460" s="55"/>
      <c r="BT460" s="55"/>
      <c r="BU460" s="55"/>
      <c r="BV460" s="55"/>
      <c r="BW460" s="55"/>
      <c r="BX460" s="55"/>
      <c r="BY460" s="55"/>
      <c r="BZ460" s="55"/>
      <c r="CA460" s="55"/>
      <c r="CB460" s="55"/>
      <c r="CC460" s="55"/>
      <c r="CD460" s="55"/>
      <c r="CE460" s="55"/>
      <c r="CF460" s="55"/>
      <c r="CG460" s="55"/>
      <c r="CH460" s="55"/>
      <c r="CI460" s="55"/>
      <c r="CJ460" s="55"/>
      <c r="CK460" s="55"/>
      <c r="CL460" s="55"/>
      <c r="CM460" s="55"/>
      <c r="CN460" s="55"/>
      <c r="CO460" s="55"/>
    </row>
    <row r="461" spans="1:93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  <c r="BN461" s="55"/>
      <c r="BO461" s="55"/>
      <c r="BP461" s="55"/>
      <c r="BQ461" s="55"/>
      <c r="BR461" s="55"/>
      <c r="BS461" s="55"/>
      <c r="BT461" s="55"/>
      <c r="BU461" s="55"/>
      <c r="BV461" s="55"/>
      <c r="BW461" s="55"/>
      <c r="BX461" s="55"/>
      <c r="BY461" s="55"/>
      <c r="BZ461" s="55"/>
      <c r="CA461" s="55"/>
      <c r="CB461" s="55"/>
      <c r="CC461" s="55"/>
      <c r="CD461" s="55"/>
      <c r="CE461" s="55"/>
      <c r="CF461" s="55"/>
      <c r="CG461" s="55"/>
      <c r="CH461" s="55"/>
      <c r="CI461" s="55"/>
      <c r="CJ461" s="55"/>
      <c r="CK461" s="55"/>
      <c r="CL461" s="55"/>
      <c r="CM461" s="55"/>
      <c r="CN461" s="55"/>
      <c r="CO461" s="55"/>
    </row>
    <row r="462" spans="1:93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  <c r="BD462" s="55"/>
      <c r="BE462" s="55"/>
      <c r="BF462" s="55"/>
      <c r="BG462" s="55"/>
      <c r="BH462" s="55"/>
      <c r="BI462" s="55"/>
      <c r="BJ462" s="55"/>
      <c r="BK462" s="55"/>
      <c r="BL462" s="55"/>
      <c r="BM462" s="55"/>
      <c r="BN462" s="55"/>
      <c r="BO462" s="55"/>
      <c r="BP462" s="55"/>
      <c r="BQ462" s="55"/>
      <c r="BR462" s="55"/>
      <c r="BS462" s="55"/>
      <c r="BT462" s="55"/>
      <c r="BU462" s="55"/>
      <c r="BV462" s="55"/>
      <c r="BW462" s="55"/>
      <c r="BX462" s="55"/>
      <c r="BY462" s="55"/>
      <c r="BZ462" s="55"/>
      <c r="CA462" s="55"/>
      <c r="CB462" s="55"/>
      <c r="CC462" s="55"/>
      <c r="CD462" s="55"/>
      <c r="CE462" s="55"/>
      <c r="CF462" s="55"/>
      <c r="CG462" s="55"/>
      <c r="CH462" s="55"/>
      <c r="CI462" s="55"/>
      <c r="CJ462" s="55"/>
      <c r="CK462" s="55"/>
      <c r="CL462" s="55"/>
      <c r="CM462" s="55"/>
      <c r="CN462" s="55"/>
      <c r="CO462" s="55"/>
    </row>
    <row r="463" spans="1:9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/>
      <c r="BN463" s="55"/>
      <c r="BO463" s="55"/>
      <c r="BP463" s="55"/>
      <c r="BQ463" s="55"/>
      <c r="BR463" s="55"/>
      <c r="BS463" s="55"/>
      <c r="BT463" s="55"/>
      <c r="BU463" s="55"/>
      <c r="BV463" s="55"/>
      <c r="BW463" s="55"/>
      <c r="BX463" s="55"/>
      <c r="BY463" s="55"/>
      <c r="BZ463" s="55"/>
      <c r="CA463" s="55"/>
      <c r="CB463" s="55"/>
      <c r="CC463" s="55"/>
      <c r="CD463" s="55"/>
      <c r="CE463" s="55"/>
      <c r="CF463" s="55"/>
      <c r="CG463" s="55"/>
      <c r="CH463" s="55"/>
      <c r="CI463" s="55"/>
      <c r="CJ463" s="55"/>
      <c r="CK463" s="55"/>
      <c r="CL463" s="55"/>
      <c r="CM463" s="55"/>
      <c r="CN463" s="55"/>
      <c r="CO463" s="55"/>
    </row>
    <row r="464" spans="1:93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  <c r="BN464" s="55"/>
      <c r="BO464" s="55"/>
      <c r="BP464" s="55"/>
      <c r="BQ464" s="55"/>
      <c r="BR464" s="55"/>
      <c r="BS464" s="55"/>
      <c r="BT464" s="55"/>
      <c r="BU464" s="55"/>
      <c r="BV464" s="55"/>
      <c r="BW464" s="55"/>
      <c r="BX464" s="55"/>
      <c r="BY464" s="55"/>
      <c r="BZ464" s="55"/>
      <c r="CA464" s="55"/>
      <c r="CB464" s="55"/>
      <c r="CC464" s="55"/>
      <c r="CD464" s="55"/>
      <c r="CE464" s="55"/>
      <c r="CF464" s="55"/>
      <c r="CG464" s="55"/>
      <c r="CH464" s="55"/>
      <c r="CI464" s="55"/>
      <c r="CJ464" s="55"/>
      <c r="CK464" s="55"/>
      <c r="CL464" s="55"/>
      <c r="CM464" s="55"/>
      <c r="CN464" s="55"/>
      <c r="CO464" s="55"/>
    </row>
    <row r="465" spans="1:93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/>
      <c r="BL465" s="55"/>
      <c r="BM465" s="55"/>
      <c r="BN465" s="55"/>
      <c r="BO465" s="55"/>
      <c r="BP465" s="55"/>
      <c r="BQ465" s="55"/>
      <c r="BR465" s="55"/>
      <c r="BS465" s="55"/>
      <c r="BT465" s="55"/>
      <c r="BU465" s="55"/>
      <c r="BV465" s="55"/>
      <c r="BW465" s="55"/>
      <c r="BX465" s="55"/>
      <c r="BY465" s="55"/>
      <c r="BZ465" s="55"/>
      <c r="CA465" s="55"/>
      <c r="CB465" s="55"/>
      <c r="CC465" s="55"/>
      <c r="CD465" s="55"/>
      <c r="CE465" s="55"/>
      <c r="CF465" s="55"/>
      <c r="CG465" s="55"/>
      <c r="CH465" s="55"/>
      <c r="CI465" s="55"/>
      <c r="CJ465" s="55"/>
      <c r="CK465" s="55"/>
      <c r="CL465" s="55"/>
      <c r="CM465" s="55"/>
      <c r="CN465" s="55"/>
      <c r="CO465" s="55"/>
    </row>
    <row r="466" spans="1:93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/>
      <c r="BR466" s="55"/>
      <c r="BS466" s="55"/>
      <c r="BT466" s="55"/>
      <c r="BU466" s="55"/>
      <c r="BV466" s="55"/>
      <c r="BW466" s="55"/>
      <c r="BX466" s="55"/>
      <c r="BY466" s="55"/>
      <c r="BZ466" s="55"/>
      <c r="CA466" s="55"/>
      <c r="CB466" s="55"/>
      <c r="CC466" s="55"/>
      <c r="CD466" s="55"/>
      <c r="CE466" s="55"/>
      <c r="CF466" s="55"/>
      <c r="CG466" s="55"/>
      <c r="CH466" s="55"/>
      <c r="CI466" s="55"/>
      <c r="CJ466" s="55"/>
      <c r="CK466" s="55"/>
      <c r="CL466" s="55"/>
      <c r="CM466" s="55"/>
      <c r="CN466" s="55"/>
      <c r="CO466" s="55"/>
    </row>
    <row r="467" spans="1:93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  <c r="BN467" s="55"/>
      <c r="BO467" s="55"/>
      <c r="BP467" s="55"/>
      <c r="BQ467" s="55"/>
      <c r="BR467" s="55"/>
      <c r="BS467" s="55"/>
      <c r="BT467" s="55"/>
      <c r="BU467" s="55"/>
      <c r="BV467" s="55"/>
      <c r="BW467" s="55"/>
      <c r="BX467" s="55"/>
      <c r="BY467" s="55"/>
      <c r="BZ467" s="55"/>
      <c r="CA467" s="55"/>
      <c r="CB467" s="55"/>
      <c r="CC467" s="55"/>
      <c r="CD467" s="55"/>
      <c r="CE467" s="55"/>
      <c r="CF467" s="55"/>
      <c r="CG467" s="55"/>
      <c r="CH467" s="55"/>
      <c r="CI467" s="55"/>
      <c r="CJ467" s="55"/>
      <c r="CK467" s="55"/>
      <c r="CL467" s="55"/>
      <c r="CM467" s="55"/>
      <c r="CN467" s="55"/>
      <c r="CO467" s="55"/>
    </row>
    <row r="468" spans="1:93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/>
      <c r="BL468" s="55"/>
      <c r="BM468" s="55"/>
      <c r="BN468" s="55"/>
      <c r="BO468" s="55"/>
      <c r="BP468" s="55"/>
      <c r="BQ468" s="55"/>
      <c r="BR468" s="55"/>
      <c r="BS468" s="55"/>
      <c r="BT468" s="55"/>
      <c r="BU468" s="55"/>
      <c r="BV468" s="55"/>
      <c r="BW468" s="55"/>
      <c r="BX468" s="55"/>
      <c r="BY468" s="55"/>
      <c r="BZ468" s="55"/>
      <c r="CA468" s="55"/>
      <c r="CB468" s="55"/>
      <c r="CC468" s="55"/>
      <c r="CD468" s="55"/>
      <c r="CE468" s="55"/>
      <c r="CF468" s="55"/>
      <c r="CG468" s="55"/>
      <c r="CH468" s="55"/>
      <c r="CI468" s="55"/>
      <c r="CJ468" s="55"/>
      <c r="CK468" s="55"/>
      <c r="CL468" s="55"/>
      <c r="CM468" s="55"/>
      <c r="CN468" s="55"/>
      <c r="CO468" s="55"/>
    </row>
    <row r="469" spans="1:93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  <c r="BD469" s="55"/>
      <c r="BE469" s="55"/>
      <c r="BF469" s="55"/>
      <c r="BG469" s="55"/>
      <c r="BH469" s="55"/>
      <c r="BI469" s="55"/>
      <c r="BJ469" s="55"/>
      <c r="BK469" s="55"/>
      <c r="BL469" s="55"/>
      <c r="BM469" s="55"/>
      <c r="BN469" s="55"/>
      <c r="BO469" s="55"/>
      <c r="BP469" s="55"/>
      <c r="BQ469" s="55"/>
      <c r="BR469" s="55"/>
      <c r="BS469" s="55"/>
      <c r="BT469" s="55"/>
      <c r="BU469" s="55"/>
      <c r="BV469" s="55"/>
      <c r="BW469" s="55"/>
      <c r="BX469" s="55"/>
      <c r="BY469" s="55"/>
      <c r="BZ469" s="55"/>
      <c r="CA469" s="55"/>
      <c r="CB469" s="55"/>
      <c r="CC469" s="55"/>
      <c r="CD469" s="55"/>
      <c r="CE469" s="55"/>
      <c r="CF469" s="55"/>
      <c r="CG469" s="55"/>
      <c r="CH469" s="55"/>
      <c r="CI469" s="55"/>
      <c r="CJ469" s="55"/>
      <c r="CK469" s="55"/>
      <c r="CL469" s="55"/>
      <c r="CM469" s="55"/>
      <c r="CN469" s="55"/>
      <c r="CO469" s="55"/>
    </row>
    <row r="470" spans="1:93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  <c r="BN470" s="55"/>
      <c r="BO470" s="55"/>
      <c r="BP470" s="55"/>
      <c r="BQ470" s="55"/>
      <c r="BR470" s="55"/>
      <c r="BS470" s="55"/>
      <c r="BT470" s="55"/>
      <c r="BU470" s="55"/>
      <c r="BV470" s="55"/>
      <c r="BW470" s="55"/>
      <c r="BX470" s="55"/>
      <c r="BY470" s="55"/>
      <c r="BZ470" s="55"/>
      <c r="CA470" s="55"/>
      <c r="CB470" s="55"/>
      <c r="CC470" s="55"/>
      <c r="CD470" s="55"/>
      <c r="CE470" s="55"/>
      <c r="CF470" s="55"/>
      <c r="CG470" s="55"/>
      <c r="CH470" s="55"/>
      <c r="CI470" s="55"/>
      <c r="CJ470" s="55"/>
      <c r="CK470" s="55"/>
      <c r="CL470" s="55"/>
      <c r="CM470" s="55"/>
      <c r="CN470" s="55"/>
      <c r="CO470" s="55"/>
    </row>
    <row r="471" spans="1:93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  <c r="BN471" s="55"/>
      <c r="BO471" s="55"/>
      <c r="BP471" s="55"/>
      <c r="BQ471" s="55"/>
      <c r="BR471" s="55"/>
      <c r="BS471" s="55"/>
      <c r="BT471" s="55"/>
      <c r="BU471" s="55"/>
      <c r="BV471" s="55"/>
      <c r="BW471" s="55"/>
      <c r="BX471" s="55"/>
      <c r="BY471" s="55"/>
      <c r="BZ471" s="55"/>
      <c r="CA471" s="55"/>
      <c r="CB471" s="55"/>
      <c r="CC471" s="55"/>
      <c r="CD471" s="55"/>
      <c r="CE471" s="55"/>
      <c r="CF471" s="55"/>
      <c r="CG471" s="55"/>
      <c r="CH471" s="55"/>
      <c r="CI471" s="55"/>
      <c r="CJ471" s="55"/>
      <c r="CK471" s="55"/>
      <c r="CL471" s="55"/>
      <c r="CM471" s="55"/>
      <c r="CN471" s="55"/>
      <c r="CO471" s="55"/>
    </row>
    <row r="472" spans="1:93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/>
      <c r="BL472" s="55"/>
      <c r="BM472" s="55"/>
      <c r="BN472" s="55"/>
      <c r="BO472" s="55"/>
      <c r="BP472" s="55"/>
      <c r="BQ472" s="55"/>
      <c r="BR472" s="55"/>
      <c r="BS472" s="55"/>
      <c r="BT472" s="55"/>
      <c r="BU472" s="55"/>
      <c r="BV472" s="55"/>
      <c r="BW472" s="55"/>
      <c r="BX472" s="55"/>
      <c r="BY472" s="55"/>
      <c r="BZ472" s="55"/>
      <c r="CA472" s="55"/>
      <c r="CB472" s="55"/>
      <c r="CC472" s="55"/>
      <c r="CD472" s="55"/>
      <c r="CE472" s="55"/>
      <c r="CF472" s="55"/>
      <c r="CG472" s="55"/>
      <c r="CH472" s="55"/>
      <c r="CI472" s="55"/>
      <c r="CJ472" s="55"/>
      <c r="CK472" s="55"/>
      <c r="CL472" s="55"/>
      <c r="CM472" s="55"/>
      <c r="CN472" s="55"/>
      <c r="CO472" s="55"/>
    </row>
    <row r="473" spans="1:9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/>
      <c r="BR473" s="55"/>
      <c r="BS473" s="55"/>
      <c r="BT473" s="55"/>
      <c r="BU473" s="55"/>
      <c r="BV473" s="55"/>
      <c r="BW473" s="55"/>
      <c r="BX473" s="55"/>
      <c r="BY473" s="55"/>
      <c r="BZ473" s="55"/>
      <c r="CA473" s="55"/>
      <c r="CB473" s="55"/>
      <c r="CC473" s="55"/>
      <c r="CD473" s="55"/>
      <c r="CE473" s="55"/>
      <c r="CF473" s="55"/>
      <c r="CG473" s="55"/>
      <c r="CH473" s="55"/>
      <c r="CI473" s="55"/>
      <c r="CJ473" s="55"/>
      <c r="CK473" s="55"/>
      <c r="CL473" s="55"/>
      <c r="CM473" s="55"/>
      <c r="CN473" s="55"/>
      <c r="CO473" s="55"/>
    </row>
    <row r="474" spans="1:93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  <c r="BD474" s="55"/>
      <c r="BE474" s="55"/>
      <c r="BF474" s="55"/>
      <c r="BG474" s="55"/>
      <c r="BH474" s="55"/>
      <c r="BI474" s="55"/>
      <c r="BJ474" s="55"/>
      <c r="BK474" s="55"/>
      <c r="BL474" s="55"/>
      <c r="BM474" s="55"/>
      <c r="BN474" s="55"/>
      <c r="BO474" s="55"/>
      <c r="BP474" s="55"/>
      <c r="BQ474" s="55"/>
      <c r="BR474" s="55"/>
      <c r="BS474" s="55"/>
      <c r="BT474" s="55"/>
      <c r="BU474" s="55"/>
      <c r="BV474" s="55"/>
      <c r="BW474" s="55"/>
      <c r="BX474" s="55"/>
      <c r="BY474" s="55"/>
      <c r="BZ474" s="55"/>
      <c r="CA474" s="55"/>
      <c r="CB474" s="55"/>
      <c r="CC474" s="55"/>
      <c r="CD474" s="55"/>
      <c r="CE474" s="55"/>
      <c r="CF474" s="55"/>
      <c r="CG474" s="55"/>
      <c r="CH474" s="55"/>
      <c r="CI474" s="55"/>
      <c r="CJ474" s="55"/>
      <c r="CK474" s="55"/>
      <c r="CL474" s="55"/>
      <c r="CM474" s="55"/>
      <c r="CN474" s="55"/>
      <c r="CO474" s="55"/>
    </row>
    <row r="475" spans="1:93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  <c r="BD475" s="55"/>
      <c r="BE475" s="55"/>
      <c r="BF475" s="55"/>
      <c r="BG475" s="55"/>
      <c r="BH475" s="55"/>
      <c r="BI475" s="55"/>
      <c r="BJ475" s="55"/>
      <c r="BK475" s="55"/>
      <c r="BL475" s="55"/>
      <c r="BM475" s="55"/>
      <c r="BN475" s="55"/>
      <c r="BO475" s="55"/>
      <c r="BP475" s="55"/>
      <c r="BQ475" s="55"/>
      <c r="BR475" s="55"/>
      <c r="BS475" s="55"/>
      <c r="BT475" s="55"/>
      <c r="BU475" s="55"/>
      <c r="BV475" s="55"/>
      <c r="BW475" s="55"/>
      <c r="BX475" s="55"/>
      <c r="BY475" s="55"/>
      <c r="BZ475" s="55"/>
      <c r="CA475" s="55"/>
      <c r="CB475" s="55"/>
      <c r="CC475" s="55"/>
      <c r="CD475" s="55"/>
      <c r="CE475" s="55"/>
      <c r="CF475" s="55"/>
      <c r="CG475" s="55"/>
      <c r="CH475" s="55"/>
      <c r="CI475" s="55"/>
      <c r="CJ475" s="55"/>
      <c r="CK475" s="55"/>
      <c r="CL475" s="55"/>
      <c r="CM475" s="55"/>
      <c r="CN475" s="55"/>
      <c r="CO475" s="55"/>
    </row>
    <row r="476" spans="1:93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/>
      <c r="BL476" s="55"/>
      <c r="BM476" s="55"/>
      <c r="BN476" s="55"/>
      <c r="BO476" s="55"/>
      <c r="BP476" s="55"/>
      <c r="BQ476" s="55"/>
      <c r="BR476" s="55"/>
      <c r="BS476" s="55"/>
      <c r="BT476" s="55"/>
      <c r="BU476" s="55"/>
      <c r="BV476" s="55"/>
      <c r="BW476" s="55"/>
      <c r="BX476" s="55"/>
      <c r="BY476" s="55"/>
      <c r="BZ476" s="55"/>
      <c r="CA476" s="55"/>
      <c r="CB476" s="55"/>
      <c r="CC476" s="55"/>
      <c r="CD476" s="55"/>
      <c r="CE476" s="55"/>
      <c r="CF476" s="55"/>
      <c r="CG476" s="55"/>
      <c r="CH476" s="55"/>
      <c r="CI476" s="55"/>
      <c r="CJ476" s="55"/>
      <c r="CK476" s="55"/>
      <c r="CL476" s="55"/>
      <c r="CM476" s="55"/>
      <c r="CN476" s="55"/>
      <c r="CO476" s="55"/>
    </row>
    <row r="477" spans="1:93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  <c r="BD477" s="55"/>
      <c r="BE477" s="55"/>
      <c r="BF477" s="55"/>
      <c r="BG477" s="55"/>
      <c r="BH477" s="55"/>
      <c r="BI477" s="55"/>
      <c r="BJ477" s="55"/>
      <c r="BK477" s="55"/>
      <c r="BL477" s="55"/>
      <c r="BM477" s="55"/>
      <c r="BN477" s="55"/>
      <c r="BO477" s="55"/>
      <c r="BP477" s="55"/>
      <c r="BQ477" s="55"/>
      <c r="BR477" s="55"/>
      <c r="BS477" s="55"/>
      <c r="BT477" s="55"/>
      <c r="BU477" s="55"/>
      <c r="BV477" s="55"/>
      <c r="BW477" s="55"/>
      <c r="BX477" s="55"/>
      <c r="BY477" s="55"/>
      <c r="BZ477" s="55"/>
      <c r="CA477" s="55"/>
      <c r="CB477" s="55"/>
      <c r="CC477" s="55"/>
      <c r="CD477" s="55"/>
      <c r="CE477" s="55"/>
      <c r="CF477" s="55"/>
      <c r="CG477" s="55"/>
      <c r="CH477" s="55"/>
      <c r="CI477" s="55"/>
      <c r="CJ477" s="55"/>
      <c r="CK477" s="55"/>
      <c r="CL477" s="55"/>
      <c r="CM477" s="55"/>
      <c r="CN477" s="55"/>
      <c r="CO477" s="55"/>
    </row>
    <row r="478" spans="1:93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/>
      <c r="BS478" s="55"/>
      <c r="BT478" s="55"/>
      <c r="BU478" s="55"/>
      <c r="BV478" s="55"/>
      <c r="BW478" s="55"/>
      <c r="BX478" s="55"/>
      <c r="BY478" s="55"/>
      <c r="BZ478" s="55"/>
      <c r="CA478" s="55"/>
      <c r="CB478" s="55"/>
      <c r="CC478" s="55"/>
      <c r="CD478" s="55"/>
      <c r="CE478" s="55"/>
      <c r="CF478" s="55"/>
      <c r="CG478" s="55"/>
      <c r="CH478" s="55"/>
      <c r="CI478" s="55"/>
      <c r="CJ478" s="55"/>
      <c r="CK478" s="55"/>
      <c r="CL478" s="55"/>
      <c r="CM478" s="55"/>
      <c r="CN478" s="55"/>
      <c r="CO478" s="55"/>
    </row>
    <row r="479" spans="1:93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  <c r="BN479" s="55"/>
      <c r="BO479" s="55"/>
      <c r="BP479" s="55"/>
      <c r="BQ479" s="55"/>
      <c r="BR479" s="55"/>
      <c r="BS479" s="55"/>
      <c r="BT479" s="55"/>
      <c r="BU479" s="55"/>
      <c r="BV479" s="55"/>
      <c r="BW479" s="55"/>
      <c r="BX479" s="55"/>
      <c r="BY479" s="55"/>
      <c r="BZ479" s="55"/>
      <c r="CA479" s="55"/>
      <c r="CB479" s="55"/>
      <c r="CC479" s="55"/>
      <c r="CD479" s="55"/>
      <c r="CE479" s="55"/>
      <c r="CF479" s="55"/>
      <c r="CG479" s="55"/>
      <c r="CH479" s="55"/>
      <c r="CI479" s="55"/>
      <c r="CJ479" s="55"/>
      <c r="CK479" s="55"/>
      <c r="CL479" s="55"/>
      <c r="CM479" s="55"/>
      <c r="CN479" s="55"/>
      <c r="CO479" s="55"/>
    </row>
    <row r="480" spans="1:93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/>
      <c r="BJ480" s="55"/>
      <c r="BK480" s="55"/>
      <c r="BL480" s="55"/>
      <c r="BM480" s="55"/>
      <c r="BN480" s="55"/>
      <c r="BO480" s="55"/>
      <c r="BP480" s="55"/>
      <c r="BQ480" s="55"/>
      <c r="BR480" s="55"/>
      <c r="BS480" s="55"/>
      <c r="BT480" s="55"/>
      <c r="BU480" s="55"/>
      <c r="BV480" s="55"/>
      <c r="BW480" s="55"/>
      <c r="BX480" s="55"/>
      <c r="BY480" s="55"/>
      <c r="BZ480" s="55"/>
      <c r="CA480" s="55"/>
      <c r="CB480" s="55"/>
      <c r="CC480" s="55"/>
      <c r="CD480" s="55"/>
      <c r="CE480" s="55"/>
      <c r="CF480" s="55"/>
      <c r="CG480" s="55"/>
      <c r="CH480" s="55"/>
      <c r="CI480" s="55"/>
      <c r="CJ480" s="55"/>
      <c r="CK480" s="55"/>
      <c r="CL480" s="55"/>
      <c r="CM480" s="55"/>
      <c r="CN480" s="55"/>
      <c r="CO480" s="55"/>
    </row>
    <row r="481" spans="1:93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/>
      <c r="BN481" s="55"/>
      <c r="BO481" s="55"/>
      <c r="BP481" s="55"/>
      <c r="BQ481" s="55"/>
      <c r="BR481" s="55"/>
      <c r="BS481" s="55"/>
      <c r="BT481" s="55"/>
      <c r="BU481" s="55"/>
      <c r="BV481" s="55"/>
      <c r="BW481" s="55"/>
      <c r="BX481" s="55"/>
      <c r="BY481" s="55"/>
      <c r="BZ481" s="55"/>
      <c r="CA481" s="55"/>
      <c r="CB481" s="55"/>
      <c r="CC481" s="55"/>
      <c r="CD481" s="55"/>
      <c r="CE481" s="55"/>
      <c r="CF481" s="55"/>
      <c r="CG481" s="55"/>
      <c r="CH481" s="55"/>
      <c r="CI481" s="55"/>
      <c r="CJ481" s="55"/>
      <c r="CK481" s="55"/>
      <c r="CL481" s="55"/>
      <c r="CM481" s="55"/>
      <c r="CN481" s="55"/>
      <c r="CO481" s="55"/>
    </row>
    <row r="482" spans="1:93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/>
      <c r="BN482" s="55"/>
      <c r="BO482" s="55"/>
      <c r="BP482" s="55"/>
      <c r="BQ482" s="55"/>
      <c r="BR482" s="55"/>
      <c r="BS482" s="55"/>
      <c r="BT482" s="55"/>
      <c r="BU482" s="55"/>
      <c r="BV482" s="55"/>
      <c r="BW482" s="55"/>
      <c r="BX482" s="55"/>
      <c r="BY482" s="55"/>
      <c r="BZ482" s="55"/>
      <c r="CA482" s="55"/>
      <c r="CB482" s="55"/>
      <c r="CC482" s="55"/>
      <c r="CD482" s="55"/>
      <c r="CE482" s="55"/>
      <c r="CF482" s="55"/>
      <c r="CG482" s="55"/>
      <c r="CH482" s="55"/>
      <c r="CI482" s="55"/>
      <c r="CJ482" s="55"/>
      <c r="CK482" s="55"/>
      <c r="CL482" s="55"/>
      <c r="CM482" s="55"/>
      <c r="CN482" s="55"/>
      <c r="CO482" s="55"/>
    </row>
    <row r="483" spans="1:9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/>
      <c r="BI483" s="55"/>
      <c r="BJ483" s="55"/>
      <c r="BK483" s="55"/>
      <c r="BL483" s="55"/>
      <c r="BM483" s="55"/>
      <c r="BN483" s="55"/>
      <c r="BO483" s="55"/>
      <c r="BP483" s="55"/>
      <c r="BQ483" s="55"/>
      <c r="BR483" s="55"/>
      <c r="BS483" s="55"/>
      <c r="BT483" s="55"/>
      <c r="BU483" s="55"/>
      <c r="BV483" s="55"/>
      <c r="BW483" s="55"/>
      <c r="BX483" s="55"/>
      <c r="BY483" s="55"/>
      <c r="BZ483" s="55"/>
      <c r="CA483" s="55"/>
      <c r="CB483" s="55"/>
      <c r="CC483" s="55"/>
      <c r="CD483" s="55"/>
      <c r="CE483" s="55"/>
      <c r="CF483" s="55"/>
      <c r="CG483" s="55"/>
      <c r="CH483" s="55"/>
      <c r="CI483" s="55"/>
      <c r="CJ483" s="55"/>
      <c r="CK483" s="55"/>
      <c r="CL483" s="55"/>
      <c r="CM483" s="55"/>
      <c r="CN483" s="55"/>
      <c r="CO483" s="55"/>
    </row>
    <row r="484" spans="1:93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/>
      <c r="BN484" s="55"/>
      <c r="BO484" s="55"/>
      <c r="BP484" s="55"/>
      <c r="BQ484" s="55"/>
      <c r="BR484" s="55"/>
      <c r="BS484" s="55"/>
      <c r="BT484" s="55"/>
      <c r="BU484" s="55"/>
      <c r="BV484" s="55"/>
      <c r="BW484" s="55"/>
      <c r="BX484" s="55"/>
      <c r="BY484" s="55"/>
      <c r="BZ484" s="55"/>
      <c r="CA484" s="55"/>
      <c r="CB484" s="55"/>
      <c r="CC484" s="55"/>
      <c r="CD484" s="55"/>
      <c r="CE484" s="55"/>
      <c r="CF484" s="55"/>
      <c r="CG484" s="55"/>
      <c r="CH484" s="55"/>
      <c r="CI484" s="55"/>
      <c r="CJ484" s="55"/>
      <c r="CK484" s="55"/>
      <c r="CL484" s="55"/>
      <c r="CM484" s="55"/>
      <c r="CN484" s="55"/>
      <c r="CO484" s="55"/>
    </row>
    <row r="485" spans="1:93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/>
      <c r="BL485" s="55"/>
      <c r="BM485" s="55"/>
      <c r="BN485" s="55"/>
      <c r="BO485" s="55"/>
      <c r="BP485" s="55"/>
      <c r="BQ485" s="55"/>
      <c r="BR485" s="55"/>
      <c r="BS485" s="55"/>
      <c r="BT485" s="55"/>
      <c r="BU485" s="55"/>
      <c r="BV485" s="55"/>
      <c r="BW485" s="55"/>
      <c r="BX485" s="55"/>
      <c r="BY485" s="55"/>
      <c r="BZ485" s="55"/>
      <c r="CA485" s="55"/>
      <c r="CB485" s="55"/>
      <c r="CC485" s="55"/>
      <c r="CD485" s="55"/>
      <c r="CE485" s="55"/>
      <c r="CF485" s="55"/>
      <c r="CG485" s="55"/>
      <c r="CH485" s="55"/>
      <c r="CI485" s="55"/>
      <c r="CJ485" s="55"/>
      <c r="CK485" s="55"/>
      <c r="CL485" s="55"/>
      <c r="CM485" s="55"/>
      <c r="CN485" s="55"/>
      <c r="CO485" s="55"/>
    </row>
    <row r="486" spans="1:93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/>
      <c r="BL486" s="55"/>
      <c r="BM486" s="55"/>
      <c r="BN486" s="55"/>
      <c r="BO486" s="55"/>
      <c r="BP486" s="55"/>
      <c r="BQ486" s="55"/>
      <c r="BR486" s="55"/>
      <c r="BS486" s="55"/>
      <c r="BT486" s="55"/>
      <c r="BU486" s="55"/>
      <c r="BV486" s="55"/>
      <c r="BW486" s="55"/>
      <c r="BX486" s="55"/>
      <c r="BY486" s="55"/>
      <c r="BZ486" s="55"/>
      <c r="CA486" s="55"/>
      <c r="CB486" s="55"/>
      <c r="CC486" s="55"/>
      <c r="CD486" s="55"/>
      <c r="CE486" s="55"/>
      <c r="CF486" s="55"/>
      <c r="CG486" s="55"/>
      <c r="CH486" s="55"/>
      <c r="CI486" s="55"/>
      <c r="CJ486" s="55"/>
      <c r="CK486" s="55"/>
      <c r="CL486" s="55"/>
      <c r="CM486" s="55"/>
      <c r="CN486" s="55"/>
      <c r="CO486" s="55"/>
    </row>
    <row r="487" spans="1:93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  <c r="BD487" s="55"/>
      <c r="BE487" s="55"/>
      <c r="BF487" s="55"/>
      <c r="BG487" s="55"/>
      <c r="BH487" s="55"/>
      <c r="BI487" s="55"/>
      <c r="BJ487" s="55"/>
      <c r="BK487" s="55"/>
      <c r="BL487" s="55"/>
      <c r="BM487" s="55"/>
      <c r="BN487" s="55"/>
      <c r="BO487" s="55"/>
      <c r="BP487" s="55"/>
      <c r="BQ487" s="55"/>
      <c r="BR487" s="55"/>
      <c r="BS487" s="55"/>
      <c r="BT487" s="55"/>
      <c r="BU487" s="55"/>
      <c r="BV487" s="55"/>
      <c r="BW487" s="55"/>
      <c r="BX487" s="55"/>
      <c r="BY487" s="55"/>
      <c r="BZ487" s="55"/>
      <c r="CA487" s="55"/>
      <c r="CB487" s="55"/>
      <c r="CC487" s="55"/>
      <c r="CD487" s="55"/>
      <c r="CE487" s="55"/>
      <c r="CF487" s="55"/>
      <c r="CG487" s="55"/>
      <c r="CH487" s="55"/>
      <c r="CI487" s="55"/>
      <c r="CJ487" s="55"/>
      <c r="CK487" s="55"/>
      <c r="CL487" s="55"/>
      <c r="CM487" s="55"/>
      <c r="CN487" s="55"/>
      <c r="CO487" s="55"/>
    </row>
    <row r="488" spans="1:93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/>
      <c r="BL488" s="55"/>
      <c r="BM488" s="55"/>
      <c r="BN488" s="55"/>
      <c r="BO488" s="55"/>
      <c r="BP488" s="55"/>
      <c r="BQ488" s="55"/>
      <c r="BR488" s="55"/>
      <c r="BS488" s="55"/>
      <c r="BT488" s="55"/>
      <c r="BU488" s="55"/>
      <c r="BV488" s="55"/>
      <c r="BW488" s="55"/>
      <c r="BX488" s="55"/>
      <c r="BY488" s="55"/>
      <c r="BZ488" s="55"/>
      <c r="CA488" s="55"/>
      <c r="CB488" s="55"/>
      <c r="CC488" s="55"/>
      <c r="CD488" s="55"/>
      <c r="CE488" s="55"/>
      <c r="CF488" s="55"/>
      <c r="CG488" s="55"/>
      <c r="CH488" s="55"/>
      <c r="CI488" s="55"/>
      <c r="CJ488" s="55"/>
      <c r="CK488" s="55"/>
      <c r="CL488" s="55"/>
      <c r="CM488" s="55"/>
      <c r="CN488" s="55"/>
      <c r="CO488" s="55"/>
    </row>
    <row r="489" spans="1:93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/>
      <c r="BL489" s="55"/>
      <c r="BM489" s="55"/>
      <c r="BN489" s="55"/>
      <c r="BO489" s="55"/>
      <c r="BP489" s="55"/>
      <c r="BQ489" s="55"/>
      <c r="BR489" s="55"/>
      <c r="BS489" s="55"/>
      <c r="BT489" s="55"/>
      <c r="BU489" s="55"/>
      <c r="BV489" s="55"/>
      <c r="BW489" s="55"/>
      <c r="BX489" s="55"/>
      <c r="BY489" s="55"/>
      <c r="BZ489" s="55"/>
      <c r="CA489" s="55"/>
      <c r="CB489" s="55"/>
      <c r="CC489" s="55"/>
      <c r="CD489" s="55"/>
      <c r="CE489" s="55"/>
      <c r="CF489" s="55"/>
      <c r="CG489" s="55"/>
      <c r="CH489" s="55"/>
      <c r="CI489" s="55"/>
      <c r="CJ489" s="55"/>
      <c r="CK489" s="55"/>
      <c r="CL489" s="55"/>
      <c r="CM489" s="55"/>
      <c r="CN489" s="55"/>
      <c r="CO489" s="55"/>
    </row>
    <row r="490" spans="1:93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/>
      <c r="BL490" s="55"/>
      <c r="BM490" s="55"/>
      <c r="BN490" s="55"/>
      <c r="BO490" s="55"/>
      <c r="BP490" s="55"/>
      <c r="BQ490" s="55"/>
      <c r="BR490" s="55"/>
      <c r="BS490" s="55"/>
      <c r="BT490" s="55"/>
      <c r="BU490" s="55"/>
      <c r="BV490" s="55"/>
      <c r="BW490" s="55"/>
      <c r="BX490" s="55"/>
      <c r="BY490" s="55"/>
      <c r="BZ490" s="55"/>
      <c r="CA490" s="55"/>
      <c r="CB490" s="55"/>
      <c r="CC490" s="55"/>
      <c r="CD490" s="55"/>
      <c r="CE490" s="55"/>
      <c r="CF490" s="55"/>
      <c r="CG490" s="55"/>
      <c r="CH490" s="55"/>
      <c r="CI490" s="55"/>
      <c r="CJ490" s="55"/>
      <c r="CK490" s="55"/>
      <c r="CL490" s="55"/>
      <c r="CM490" s="55"/>
      <c r="CN490" s="55"/>
      <c r="CO490" s="55"/>
    </row>
    <row r="491" spans="1:93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/>
      <c r="BM491" s="55"/>
      <c r="BN491" s="55"/>
      <c r="BO491" s="55"/>
      <c r="BP491" s="55"/>
      <c r="BQ491" s="55"/>
      <c r="BR491" s="55"/>
      <c r="BS491" s="55"/>
      <c r="BT491" s="55"/>
      <c r="BU491" s="55"/>
      <c r="BV491" s="55"/>
      <c r="BW491" s="55"/>
      <c r="BX491" s="55"/>
      <c r="BY491" s="55"/>
      <c r="BZ491" s="55"/>
      <c r="CA491" s="55"/>
      <c r="CB491" s="55"/>
      <c r="CC491" s="55"/>
      <c r="CD491" s="55"/>
      <c r="CE491" s="55"/>
      <c r="CF491" s="55"/>
      <c r="CG491" s="55"/>
      <c r="CH491" s="55"/>
      <c r="CI491" s="55"/>
      <c r="CJ491" s="55"/>
      <c r="CK491" s="55"/>
      <c r="CL491" s="55"/>
      <c r="CM491" s="55"/>
      <c r="CN491" s="55"/>
      <c r="CO491" s="55"/>
    </row>
    <row r="492" spans="1:93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  <c r="BN492" s="55"/>
      <c r="BO492" s="55"/>
      <c r="BP492" s="55"/>
      <c r="BQ492" s="55"/>
      <c r="BR492" s="55"/>
      <c r="BS492" s="55"/>
      <c r="BT492" s="55"/>
      <c r="BU492" s="55"/>
      <c r="BV492" s="55"/>
      <c r="BW492" s="55"/>
      <c r="BX492" s="55"/>
      <c r="BY492" s="55"/>
      <c r="BZ492" s="55"/>
      <c r="CA492" s="55"/>
      <c r="CB492" s="55"/>
      <c r="CC492" s="55"/>
      <c r="CD492" s="55"/>
      <c r="CE492" s="55"/>
      <c r="CF492" s="55"/>
      <c r="CG492" s="55"/>
      <c r="CH492" s="55"/>
      <c r="CI492" s="55"/>
      <c r="CJ492" s="55"/>
      <c r="CK492" s="55"/>
      <c r="CL492" s="55"/>
      <c r="CM492" s="55"/>
      <c r="CN492" s="55"/>
      <c r="CO492" s="55"/>
    </row>
    <row r="493" spans="1: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5"/>
      <c r="BU493" s="55"/>
      <c r="BV493" s="55"/>
      <c r="BW493" s="55"/>
      <c r="BX493" s="55"/>
      <c r="BY493" s="55"/>
      <c r="BZ493" s="55"/>
      <c r="CA493" s="55"/>
      <c r="CB493" s="55"/>
      <c r="CC493" s="55"/>
      <c r="CD493" s="55"/>
      <c r="CE493" s="55"/>
      <c r="CF493" s="55"/>
      <c r="CG493" s="55"/>
      <c r="CH493" s="55"/>
      <c r="CI493" s="55"/>
      <c r="CJ493" s="55"/>
      <c r="CK493" s="55"/>
      <c r="CL493" s="55"/>
      <c r="CM493" s="55"/>
      <c r="CN493" s="55"/>
      <c r="CO493" s="55"/>
    </row>
    <row r="494" spans="1:93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/>
      <c r="BL494" s="55"/>
      <c r="BM494" s="55"/>
      <c r="BN494" s="55"/>
      <c r="BO494" s="55"/>
      <c r="BP494" s="55"/>
      <c r="BQ494" s="55"/>
      <c r="BR494" s="55"/>
      <c r="BS494" s="55"/>
      <c r="BT494" s="55"/>
      <c r="BU494" s="55"/>
      <c r="BV494" s="55"/>
      <c r="BW494" s="55"/>
      <c r="BX494" s="55"/>
      <c r="BY494" s="55"/>
      <c r="BZ494" s="55"/>
      <c r="CA494" s="55"/>
      <c r="CB494" s="55"/>
      <c r="CC494" s="55"/>
      <c r="CD494" s="55"/>
      <c r="CE494" s="55"/>
      <c r="CF494" s="55"/>
      <c r="CG494" s="55"/>
      <c r="CH494" s="55"/>
      <c r="CI494" s="55"/>
      <c r="CJ494" s="55"/>
      <c r="CK494" s="55"/>
      <c r="CL494" s="55"/>
      <c r="CM494" s="55"/>
      <c r="CN494" s="55"/>
      <c r="CO494" s="55"/>
    </row>
    <row r="495" spans="1:93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/>
      <c r="BN495" s="55"/>
      <c r="BO495" s="55"/>
      <c r="BP495" s="55"/>
      <c r="BQ495" s="55"/>
      <c r="BR495" s="55"/>
      <c r="BS495" s="55"/>
      <c r="BT495" s="55"/>
      <c r="BU495" s="55"/>
      <c r="BV495" s="55"/>
      <c r="BW495" s="55"/>
      <c r="BX495" s="55"/>
      <c r="BY495" s="55"/>
      <c r="BZ495" s="55"/>
      <c r="CA495" s="55"/>
      <c r="CB495" s="55"/>
      <c r="CC495" s="55"/>
      <c r="CD495" s="55"/>
      <c r="CE495" s="55"/>
      <c r="CF495" s="55"/>
      <c r="CG495" s="55"/>
      <c r="CH495" s="55"/>
      <c r="CI495" s="55"/>
      <c r="CJ495" s="55"/>
      <c r="CK495" s="55"/>
      <c r="CL495" s="55"/>
      <c r="CM495" s="55"/>
      <c r="CN495" s="55"/>
      <c r="CO495" s="55"/>
    </row>
    <row r="496" spans="1:93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  <c r="BN496" s="55"/>
      <c r="BO496" s="55"/>
      <c r="BP496" s="55"/>
      <c r="BQ496" s="55"/>
      <c r="BR496" s="55"/>
      <c r="BS496" s="55"/>
      <c r="BT496" s="55"/>
      <c r="BU496" s="55"/>
      <c r="BV496" s="55"/>
      <c r="BW496" s="55"/>
      <c r="BX496" s="55"/>
      <c r="BY496" s="55"/>
      <c r="BZ496" s="55"/>
      <c r="CA496" s="55"/>
      <c r="CB496" s="55"/>
      <c r="CC496" s="55"/>
      <c r="CD496" s="55"/>
      <c r="CE496" s="55"/>
      <c r="CF496" s="55"/>
      <c r="CG496" s="55"/>
      <c r="CH496" s="55"/>
      <c r="CI496" s="55"/>
      <c r="CJ496" s="55"/>
      <c r="CK496" s="55"/>
      <c r="CL496" s="55"/>
      <c r="CM496" s="55"/>
      <c r="CN496" s="55"/>
      <c r="CO496" s="55"/>
    </row>
    <row r="497" spans="1:93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/>
      <c r="BL497" s="55"/>
      <c r="BM497" s="55"/>
      <c r="BN497" s="55"/>
      <c r="BO497" s="55"/>
      <c r="BP497" s="55"/>
      <c r="BQ497" s="55"/>
      <c r="BR497" s="55"/>
      <c r="BS497" s="55"/>
      <c r="BT497" s="55"/>
      <c r="BU497" s="55"/>
      <c r="BV497" s="55"/>
      <c r="BW497" s="55"/>
      <c r="BX497" s="55"/>
      <c r="BY497" s="55"/>
      <c r="BZ497" s="55"/>
      <c r="CA497" s="55"/>
      <c r="CB497" s="55"/>
      <c r="CC497" s="55"/>
      <c r="CD497" s="55"/>
      <c r="CE497" s="55"/>
      <c r="CF497" s="55"/>
      <c r="CG497" s="55"/>
      <c r="CH497" s="55"/>
      <c r="CI497" s="55"/>
      <c r="CJ497" s="55"/>
      <c r="CK497" s="55"/>
      <c r="CL497" s="55"/>
      <c r="CM497" s="55"/>
      <c r="CN497" s="55"/>
      <c r="CO497" s="55"/>
    </row>
    <row r="498" spans="1:93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  <c r="BD498" s="55"/>
      <c r="BE498" s="55"/>
      <c r="BF498" s="55"/>
      <c r="BG498" s="55"/>
      <c r="BH498" s="55"/>
      <c r="BI498" s="55"/>
      <c r="BJ498" s="55"/>
      <c r="BK498" s="55"/>
      <c r="BL498" s="55"/>
      <c r="BM498" s="55"/>
      <c r="BN498" s="55"/>
      <c r="BO498" s="55"/>
      <c r="BP498" s="55"/>
      <c r="BQ498" s="55"/>
      <c r="BR498" s="55"/>
      <c r="BS498" s="55"/>
      <c r="BT498" s="55"/>
      <c r="BU498" s="55"/>
      <c r="BV498" s="55"/>
      <c r="BW498" s="55"/>
      <c r="BX498" s="55"/>
      <c r="BY498" s="55"/>
      <c r="BZ498" s="55"/>
      <c r="CA498" s="55"/>
      <c r="CB498" s="55"/>
      <c r="CC498" s="55"/>
      <c r="CD498" s="55"/>
      <c r="CE498" s="55"/>
      <c r="CF498" s="55"/>
      <c r="CG498" s="55"/>
      <c r="CH498" s="55"/>
      <c r="CI498" s="55"/>
      <c r="CJ498" s="55"/>
      <c r="CK498" s="55"/>
      <c r="CL498" s="55"/>
      <c r="CM498" s="55"/>
      <c r="CN498" s="55"/>
      <c r="CO498" s="55"/>
    </row>
    <row r="499" spans="1:93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/>
      <c r="BL499" s="55"/>
      <c r="BM499" s="55"/>
      <c r="BN499" s="55"/>
      <c r="BO499" s="55"/>
      <c r="BP499" s="55"/>
      <c r="BQ499" s="55"/>
      <c r="BR499" s="55"/>
      <c r="BS499" s="55"/>
      <c r="BT499" s="55"/>
      <c r="BU499" s="55"/>
      <c r="BV499" s="55"/>
      <c r="BW499" s="55"/>
      <c r="BX499" s="55"/>
      <c r="BY499" s="55"/>
      <c r="BZ499" s="55"/>
      <c r="CA499" s="55"/>
      <c r="CB499" s="55"/>
      <c r="CC499" s="55"/>
      <c r="CD499" s="55"/>
      <c r="CE499" s="55"/>
      <c r="CF499" s="55"/>
      <c r="CG499" s="55"/>
      <c r="CH499" s="55"/>
      <c r="CI499" s="55"/>
      <c r="CJ499" s="55"/>
      <c r="CK499" s="55"/>
      <c r="CL499" s="55"/>
      <c r="CM499" s="55"/>
      <c r="CN499" s="55"/>
      <c r="CO499" s="55"/>
    </row>
    <row r="500" spans="1:93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/>
      <c r="BL500" s="55"/>
      <c r="BM500" s="55"/>
      <c r="BN500" s="55"/>
      <c r="BO500" s="55"/>
      <c r="BP500" s="55"/>
      <c r="BQ500" s="55"/>
      <c r="BR500" s="55"/>
      <c r="BS500" s="55"/>
      <c r="BT500" s="55"/>
      <c r="BU500" s="55"/>
      <c r="BV500" s="55"/>
      <c r="BW500" s="55"/>
      <c r="BX500" s="55"/>
      <c r="BY500" s="55"/>
      <c r="BZ500" s="55"/>
      <c r="CA500" s="55"/>
      <c r="CB500" s="55"/>
      <c r="CC500" s="55"/>
      <c r="CD500" s="55"/>
      <c r="CE500" s="55"/>
      <c r="CF500" s="55"/>
      <c r="CG500" s="55"/>
      <c r="CH500" s="55"/>
      <c r="CI500" s="55"/>
      <c r="CJ500" s="55"/>
      <c r="CK500" s="55"/>
      <c r="CL500" s="55"/>
      <c r="CM500" s="55"/>
      <c r="CN500" s="55"/>
      <c r="CO500" s="55"/>
    </row>
    <row r="501" spans="1:93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/>
      <c r="BL501" s="55"/>
      <c r="BM501" s="55"/>
      <c r="BN501" s="55"/>
      <c r="BO501" s="55"/>
      <c r="BP501" s="55"/>
      <c r="BQ501" s="55"/>
      <c r="BR501" s="55"/>
      <c r="BS501" s="55"/>
      <c r="BT501" s="55"/>
      <c r="BU501" s="55"/>
      <c r="BV501" s="55"/>
      <c r="BW501" s="55"/>
      <c r="BX501" s="55"/>
      <c r="BY501" s="55"/>
      <c r="BZ501" s="55"/>
      <c r="CA501" s="55"/>
      <c r="CB501" s="55"/>
      <c r="CC501" s="55"/>
      <c r="CD501" s="55"/>
      <c r="CE501" s="55"/>
      <c r="CF501" s="55"/>
      <c r="CG501" s="55"/>
      <c r="CH501" s="55"/>
      <c r="CI501" s="55"/>
      <c r="CJ501" s="55"/>
      <c r="CK501" s="55"/>
      <c r="CL501" s="55"/>
      <c r="CM501" s="55"/>
      <c r="CN501" s="55"/>
      <c r="CO501" s="55"/>
    </row>
    <row r="502" spans="1:93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/>
      <c r="BL502" s="55"/>
      <c r="BM502" s="55"/>
      <c r="BN502" s="55"/>
      <c r="BO502" s="55"/>
      <c r="BP502" s="55"/>
      <c r="BQ502" s="55"/>
      <c r="BR502" s="55"/>
      <c r="BS502" s="55"/>
      <c r="BT502" s="55"/>
      <c r="BU502" s="55"/>
      <c r="BV502" s="55"/>
      <c r="BW502" s="55"/>
      <c r="BX502" s="55"/>
      <c r="BY502" s="55"/>
      <c r="BZ502" s="55"/>
      <c r="CA502" s="55"/>
      <c r="CB502" s="55"/>
      <c r="CC502" s="55"/>
      <c r="CD502" s="55"/>
      <c r="CE502" s="55"/>
      <c r="CF502" s="55"/>
      <c r="CG502" s="55"/>
      <c r="CH502" s="55"/>
      <c r="CI502" s="55"/>
      <c r="CJ502" s="55"/>
      <c r="CK502" s="55"/>
      <c r="CL502" s="55"/>
      <c r="CM502" s="55"/>
      <c r="CN502" s="55"/>
      <c r="CO502" s="55"/>
    </row>
    <row r="503" spans="1:9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/>
      <c r="BN503" s="55"/>
      <c r="BO503" s="55"/>
      <c r="BP503" s="55"/>
      <c r="BQ503" s="55"/>
      <c r="BR503" s="55"/>
      <c r="BS503" s="55"/>
      <c r="BT503" s="55"/>
      <c r="BU503" s="55"/>
      <c r="BV503" s="55"/>
      <c r="BW503" s="55"/>
      <c r="BX503" s="55"/>
      <c r="BY503" s="55"/>
      <c r="BZ503" s="55"/>
      <c r="CA503" s="55"/>
      <c r="CB503" s="55"/>
      <c r="CC503" s="55"/>
      <c r="CD503" s="55"/>
      <c r="CE503" s="55"/>
      <c r="CF503" s="55"/>
      <c r="CG503" s="55"/>
      <c r="CH503" s="55"/>
      <c r="CI503" s="55"/>
      <c r="CJ503" s="55"/>
      <c r="CK503" s="55"/>
      <c r="CL503" s="55"/>
      <c r="CM503" s="55"/>
      <c r="CN503" s="55"/>
      <c r="CO503" s="55"/>
    </row>
    <row r="504" spans="1:93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/>
      <c r="BM504" s="55"/>
      <c r="BN504" s="55"/>
      <c r="BO504" s="55"/>
      <c r="BP504" s="55"/>
      <c r="BQ504" s="55"/>
      <c r="BR504" s="55"/>
      <c r="BS504" s="55"/>
      <c r="BT504" s="55"/>
      <c r="BU504" s="55"/>
      <c r="BV504" s="55"/>
      <c r="BW504" s="55"/>
      <c r="BX504" s="55"/>
      <c r="BY504" s="55"/>
      <c r="BZ504" s="55"/>
      <c r="CA504" s="55"/>
      <c r="CB504" s="55"/>
      <c r="CC504" s="55"/>
      <c r="CD504" s="55"/>
      <c r="CE504" s="55"/>
      <c r="CF504" s="55"/>
      <c r="CG504" s="55"/>
      <c r="CH504" s="55"/>
      <c r="CI504" s="55"/>
      <c r="CJ504" s="55"/>
      <c r="CK504" s="55"/>
      <c r="CL504" s="55"/>
      <c r="CM504" s="55"/>
      <c r="CN504" s="55"/>
      <c r="CO504" s="55"/>
    </row>
    <row r="505" spans="1:93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  <c r="BN505" s="55"/>
      <c r="BO505" s="55"/>
      <c r="BP505" s="55"/>
      <c r="BQ505" s="55"/>
      <c r="BR505" s="55"/>
      <c r="BS505" s="55"/>
      <c r="BT505" s="55"/>
      <c r="BU505" s="55"/>
      <c r="BV505" s="55"/>
      <c r="BW505" s="55"/>
      <c r="BX505" s="55"/>
      <c r="BY505" s="55"/>
      <c r="BZ505" s="55"/>
      <c r="CA505" s="55"/>
      <c r="CB505" s="55"/>
      <c r="CC505" s="55"/>
      <c r="CD505" s="55"/>
      <c r="CE505" s="55"/>
      <c r="CF505" s="55"/>
      <c r="CG505" s="55"/>
      <c r="CH505" s="55"/>
      <c r="CI505" s="55"/>
      <c r="CJ505" s="55"/>
      <c r="CK505" s="55"/>
      <c r="CL505" s="55"/>
      <c r="CM505" s="55"/>
      <c r="CN505" s="55"/>
      <c r="CO505" s="55"/>
    </row>
    <row r="506" spans="1:93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/>
      <c r="BL506" s="55"/>
      <c r="BM506" s="55"/>
      <c r="BN506" s="55"/>
      <c r="BO506" s="55"/>
      <c r="BP506" s="55"/>
      <c r="BQ506" s="55"/>
      <c r="BR506" s="55"/>
      <c r="BS506" s="55"/>
      <c r="BT506" s="55"/>
      <c r="BU506" s="55"/>
      <c r="BV506" s="55"/>
      <c r="BW506" s="55"/>
      <c r="BX506" s="55"/>
      <c r="BY506" s="55"/>
      <c r="BZ506" s="55"/>
      <c r="CA506" s="55"/>
      <c r="CB506" s="55"/>
      <c r="CC506" s="55"/>
      <c r="CD506" s="55"/>
      <c r="CE506" s="55"/>
      <c r="CF506" s="55"/>
      <c r="CG506" s="55"/>
      <c r="CH506" s="55"/>
      <c r="CI506" s="55"/>
      <c r="CJ506" s="55"/>
      <c r="CK506" s="55"/>
      <c r="CL506" s="55"/>
      <c r="CM506" s="55"/>
      <c r="CN506" s="55"/>
      <c r="CO506" s="55"/>
    </row>
    <row r="507" spans="1:93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  <c r="BN507" s="55"/>
      <c r="BO507" s="55"/>
      <c r="BP507" s="55"/>
      <c r="BQ507" s="55"/>
      <c r="BR507" s="55"/>
      <c r="BS507" s="55"/>
      <c r="BT507" s="55"/>
      <c r="BU507" s="55"/>
      <c r="BV507" s="55"/>
      <c r="BW507" s="55"/>
      <c r="BX507" s="55"/>
      <c r="BY507" s="55"/>
      <c r="BZ507" s="55"/>
      <c r="CA507" s="55"/>
      <c r="CB507" s="55"/>
      <c r="CC507" s="55"/>
      <c r="CD507" s="55"/>
      <c r="CE507" s="55"/>
      <c r="CF507" s="55"/>
      <c r="CG507" s="55"/>
      <c r="CH507" s="55"/>
      <c r="CI507" s="55"/>
      <c r="CJ507" s="55"/>
      <c r="CK507" s="55"/>
      <c r="CL507" s="55"/>
      <c r="CM507" s="55"/>
      <c r="CN507" s="55"/>
      <c r="CO507" s="55"/>
    </row>
    <row r="508" spans="1:93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  <c r="BD508" s="55"/>
      <c r="BE508" s="55"/>
      <c r="BF508" s="55"/>
      <c r="BG508" s="55"/>
      <c r="BH508" s="55"/>
      <c r="BI508" s="55"/>
      <c r="BJ508" s="55"/>
      <c r="BK508" s="55"/>
      <c r="BL508" s="55"/>
      <c r="BM508" s="55"/>
      <c r="BN508" s="55"/>
      <c r="BO508" s="55"/>
      <c r="BP508" s="55"/>
      <c r="BQ508" s="55"/>
      <c r="BR508" s="55"/>
      <c r="BS508" s="55"/>
      <c r="BT508" s="55"/>
      <c r="BU508" s="55"/>
      <c r="BV508" s="55"/>
      <c r="BW508" s="55"/>
      <c r="BX508" s="55"/>
      <c r="BY508" s="55"/>
      <c r="BZ508" s="55"/>
      <c r="CA508" s="55"/>
      <c r="CB508" s="55"/>
      <c r="CC508" s="55"/>
      <c r="CD508" s="55"/>
      <c r="CE508" s="55"/>
      <c r="CF508" s="55"/>
      <c r="CG508" s="55"/>
      <c r="CH508" s="55"/>
      <c r="CI508" s="55"/>
      <c r="CJ508" s="55"/>
      <c r="CK508" s="55"/>
      <c r="CL508" s="55"/>
      <c r="CM508" s="55"/>
      <c r="CN508" s="55"/>
      <c r="CO508" s="55"/>
    </row>
    <row r="509" spans="1:93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5"/>
      <c r="BU509" s="55"/>
      <c r="BV509" s="55"/>
      <c r="BW509" s="55"/>
      <c r="BX509" s="55"/>
      <c r="BY509" s="55"/>
      <c r="BZ509" s="55"/>
      <c r="CA509" s="55"/>
      <c r="CB509" s="55"/>
      <c r="CC509" s="55"/>
      <c r="CD509" s="55"/>
      <c r="CE509" s="55"/>
      <c r="CF509" s="55"/>
      <c r="CG509" s="55"/>
      <c r="CH509" s="55"/>
      <c r="CI509" s="55"/>
      <c r="CJ509" s="55"/>
      <c r="CK509" s="55"/>
      <c r="CL509" s="55"/>
      <c r="CM509" s="55"/>
      <c r="CN509" s="55"/>
      <c r="CO509" s="55"/>
    </row>
    <row r="510" spans="1:93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/>
      <c r="BL510" s="55"/>
      <c r="BM510" s="55"/>
      <c r="BN510" s="55"/>
      <c r="BO510" s="55"/>
      <c r="BP510" s="55"/>
      <c r="BQ510" s="55"/>
      <c r="BR510" s="55"/>
      <c r="BS510" s="55"/>
      <c r="BT510" s="55"/>
      <c r="BU510" s="55"/>
      <c r="BV510" s="55"/>
      <c r="BW510" s="55"/>
      <c r="BX510" s="55"/>
      <c r="BY510" s="55"/>
      <c r="BZ510" s="55"/>
      <c r="CA510" s="55"/>
      <c r="CB510" s="55"/>
      <c r="CC510" s="55"/>
      <c r="CD510" s="55"/>
      <c r="CE510" s="55"/>
      <c r="CF510" s="55"/>
      <c r="CG510" s="55"/>
      <c r="CH510" s="55"/>
      <c r="CI510" s="55"/>
      <c r="CJ510" s="55"/>
      <c r="CK510" s="55"/>
      <c r="CL510" s="55"/>
      <c r="CM510" s="55"/>
      <c r="CN510" s="55"/>
      <c r="CO510" s="55"/>
    </row>
    <row r="511" spans="1:93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/>
      <c r="BT511" s="55"/>
      <c r="BU511" s="55"/>
      <c r="BV511" s="55"/>
      <c r="BW511" s="55"/>
      <c r="BX511" s="55"/>
      <c r="BY511" s="55"/>
      <c r="BZ511" s="55"/>
      <c r="CA511" s="55"/>
      <c r="CB511" s="55"/>
      <c r="CC511" s="55"/>
      <c r="CD511" s="55"/>
      <c r="CE511" s="55"/>
      <c r="CF511" s="55"/>
      <c r="CG511" s="55"/>
      <c r="CH511" s="55"/>
      <c r="CI511" s="55"/>
      <c r="CJ511" s="55"/>
      <c r="CK511" s="55"/>
      <c r="CL511" s="55"/>
      <c r="CM511" s="55"/>
      <c r="CN511" s="55"/>
      <c r="CO511" s="55"/>
    </row>
    <row r="512" spans="1:93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/>
      <c r="BN512" s="55"/>
      <c r="BO512" s="55"/>
      <c r="BP512" s="55"/>
      <c r="BQ512" s="55"/>
      <c r="BR512" s="55"/>
      <c r="BS512" s="55"/>
      <c r="BT512" s="55"/>
      <c r="BU512" s="55"/>
      <c r="BV512" s="55"/>
      <c r="BW512" s="55"/>
      <c r="BX512" s="55"/>
      <c r="BY512" s="55"/>
      <c r="BZ512" s="55"/>
      <c r="CA512" s="55"/>
      <c r="CB512" s="55"/>
      <c r="CC512" s="55"/>
      <c r="CD512" s="55"/>
      <c r="CE512" s="55"/>
      <c r="CF512" s="55"/>
      <c r="CG512" s="55"/>
      <c r="CH512" s="55"/>
      <c r="CI512" s="55"/>
      <c r="CJ512" s="55"/>
      <c r="CK512" s="55"/>
      <c r="CL512" s="55"/>
      <c r="CM512" s="55"/>
      <c r="CN512" s="55"/>
      <c r="CO512" s="55"/>
    </row>
    <row r="513" spans="1:9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  <c r="BN513" s="55"/>
      <c r="BO513" s="55"/>
      <c r="BP513" s="55"/>
      <c r="BQ513" s="55"/>
      <c r="BR513" s="55"/>
      <c r="BS513" s="55"/>
      <c r="BT513" s="55"/>
      <c r="BU513" s="55"/>
      <c r="BV513" s="55"/>
      <c r="BW513" s="55"/>
      <c r="BX513" s="55"/>
      <c r="BY513" s="55"/>
      <c r="BZ513" s="55"/>
      <c r="CA513" s="55"/>
      <c r="CB513" s="55"/>
      <c r="CC513" s="55"/>
      <c r="CD513" s="55"/>
      <c r="CE513" s="55"/>
      <c r="CF513" s="55"/>
      <c r="CG513" s="55"/>
      <c r="CH513" s="55"/>
      <c r="CI513" s="55"/>
      <c r="CJ513" s="55"/>
      <c r="CK513" s="55"/>
      <c r="CL513" s="55"/>
      <c r="CM513" s="55"/>
      <c r="CN513" s="55"/>
      <c r="CO513" s="55"/>
    </row>
    <row r="514" spans="1:93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  <c r="BN514" s="55"/>
      <c r="BO514" s="55"/>
      <c r="BP514" s="55"/>
      <c r="BQ514" s="55"/>
      <c r="BR514" s="55"/>
      <c r="BS514" s="55"/>
      <c r="BT514" s="55"/>
      <c r="BU514" s="55"/>
      <c r="BV514" s="55"/>
      <c r="BW514" s="55"/>
      <c r="BX514" s="55"/>
      <c r="BY514" s="55"/>
      <c r="BZ514" s="55"/>
      <c r="CA514" s="55"/>
      <c r="CB514" s="55"/>
      <c r="CC514" s="55"/>
      <c r="CD514" s="55"/>
      <c r="CE514" s="55"/>
      <c r="CF514" s="55"/>
      <c r="CG514" s="55"/>
      <c r="CH514" s="55"/>
      <c r="CI514" s="55"/>
      <c r="CJ514" s="55"/>
      <c r="CK514" s="55"/>
      <c r="CL514" s="55"/>
      <c r="CM514" s="55"/>
      <c r="CN514" s="55"/>
      <c r="CO514" s="55"/>
    </row>
    <row r="515" spans="1:93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5"/>
      <c r="BU515" s="55"/>
      <c r="BV515" s="55"/>
      <c r="BW515" s="55"/>
      <c r="BX515" s="55"/>
      <c r="BY515" s="55"/>
      <c r="BZ515" s="55"/>
      <c r="CA515" s="55"/>
      <c r="CB515" s="55"/>
      <c r="CC515" s="55"/>
      <c r="CD515" s="55"/>
      <c r="CE515" s="55"/>
      <c r="CF515" s="55"/>
      <c r="CG515" s="55"/>
      <c r="CH515" s="55"/>
      <c r="CI515" s="55"/>
      <c r="CJ515" s="55"/>
      <c r="CK515" s="55"/>
      <c r="CL515" s="55"/>
      <c r="CM515" s="55"/>
      <c r="CN515" s="55"/>
      <c r="CO515" s="55"/>
    </row>
    <row r="516" spans="1:93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/>
      <c r="BL516" s="55"/>
      <c r="BM516" s="55"/>
      <c r="BN516" s="55"/>
      <c r="BO516" s="55"/>
      <c r="BP516" s="55"/>
      <c r="BQ516" s="55"/>
      <c r="BR516" s="55"/>
      <c r="BS516" s="55"/>
      <c r="BT516" s="55"/>
      <c r="BU516" s="55"/>
      <c r="BV516" s="55"/>
      <c r="BW516" s="55"/>
      <c r="BX516" s="55"/>
      <c r="BY516" s="55"/>
      <c r="BZ516" s="55"/>
      <c r="CA516" s="55"/>
      <c r="CB516" s="55"/>
      <c r="CC516" s="55"/>
      <c r="CD516" s="55"/>
      <c r="CE516" s="55"/>
      <c r="CF516" s="55"/>
      <c r="CG516" s="55"/>
      <c r="CH516" s="55"/>
      <c r="CI516" s="55"/>
      <c r="CJ516" s="55"/>
      <c r="CK516" s="55"/>
      <c r="CL516" s="55"/>
      <c r="CM516" s="55"/>
      <c r="CN516" s="55"/>
      <c r="CO516" s="55"/>
    </row>
    <row r="517" spans="1:93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  <c r="BN517" s="55"/>
      <c r="BO517" s="55"/>
      <c r="BP517" s="55"/>
      <c r="BQ517" s="55"/>
      <c r="BR517" s="55"/>
      <c r="BS517" s="55"/>
      <c r="BT517" s="55"/>
      <c r="BU517" s="55"/>
      <c r="BV517" s="55"/>
      <c r="BW517" s="55"/>
      <c r="BX517" s="55"/>
      <c r="BY517" s="55"/>
      <c r="BZ517" s="55"/>
      <c r="CA517" s="55"/>
      <c r="CB517" s="55"/>
      <c r="CC517" s="55"/>
      <c r="CD517" s="55"/>
      <c r="CE517" s="55"/>
      <c r="CF517" s="55"/>
      <c r="CG517" s="55"/>
      <c r="CH517" s="55"/>
      <c r="CI517" s="55"/>
      <c r="CJ517" s="55"/>
      <c r="CK517" s="55"/>
      <c r="CL517" s="55"/>
      <c r="CM517" s="55"/>
      <c r="CN517" s="55"/>
      <c r="CO517" s="55"/>
    </row>
    <row r="518" spans="1:93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/>
      <c r="BL518" s="55"/>
      <c r="BM518" s="55"/>
      <c r="BN518" s="55"/>
      <c r="BO518" s="55"/>
      <c r="BP518" s="55"/>
      <c r="BQ518" s="55"/>
      <c r="BR518" s="55"/>
      <c r="BS518" s="55"/>
      <c r="BT518" s="55"/>
      <c r="BU518" s="55"/>
      <c r="BV518" s="55"/>
      <c r="BW518" s="55"/>
      <c r="BX518" s="55"/>
      <c r="BY518" s="55"/>
      <c r="BZ518" s="55"/>
      <c r="CA518" s="55"/>
      <c r="CB518" s="55"/>
      <c r="CC518" s="55"/>
      <c r="CD518" s="55"/>
      <c r="CE518" s="55"/>
      <c r="CF518" s="55"/>
      <c r="CG518" s="55"/>
      <c r="CH518" s="55"/>
      <c r="CI518" s="55"/>
      <c r="CJ518" s="55"/>
      <c r="CK518" s="55"/>
      <c r="CL518" s="55"/>
      <c r="CM518" s="55"/>
      <c r="CN518" s="55"/>
      <c r="CO518" s="55"/>
    </row>
    <row r="519" spans="1:93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/>
      <c r="BL519" s="55"/>
      <c r="BM519" s="55"/>
      <c r="BN519" s="55"/>
      <c r="BO519" s="55"/>
      <c r="BP519" s="55"/>
      <c r="BQ519" s="55"/>
      <c r="BR519" s="55"/>
      <c r="BS519" s="55"/>
      <c r="BT519" s="55"/>
      <c r="BU519" s="55"/>
      <c r="BV519" s="55"/>
      <c r="BW519" s="55"/>
      <c r="BX519" s="55"/>
      <c r="BY519" s="55"/>
      <c r="BZ519" s="55"/>
      <c r="CA519" s="55"/>
      <c r="CB519" s="55"/>
      <c r="CC519" s="55"/>
      <c r="CD519" s="55"/>
      <c r="CE519" s="55"/>
      <c r="CF519" s="55"/>
      <c r="CG519" s="55"/>
      <c r="CH519" s="55"/>
      <c r="CI519" s="55"/>
      <c r="CJ519" s="55"/>
      <c r="CK519" s="55"/>
      <c r="CL519" s="55"/>
      <c r="CM519" s="55"/>
      <c r="CN519" s="55"/>
      <c r="CO519" s="55"/>
    </row>
    <row r="520" spans="1:93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/>
      <c r="BQ520" s="55"/>
      <c r="BR520" s="55"/>
      <c r="BS520" s="55"/>
      <c r="BT520" s="55"/>
      <c r="BU520" s="55"/>
      <c r="BV520" s="55"/>
      <c r="BW520" s="55"/>
      <c r="BX520" s="55"/>
      <c r="BY520" s="55"/>
      <c r="BZ520" s="55"/>
      <c r="CA520" s="55"/>
      <c r="CB520" s="55"/>
      <c r="CC520" s="55"/>
      <c r="CD520" s="55"/>
      <c r="CE520" s="55"/>
      <c r="CF520" s="55"/>
      <c r="CG520" s="55"/>
      <c r="CH520" s="55"/>
      <c r="CI520" s="55"/>
      <c r="CJ520" s="55"/>
      <c r="CK520" s="55"/>
      <c r="CL520" s="55"/>
      <c r="CM520" s="55"/>
      <c r="CN520" s="55"/>
      <c r="CO520" s="55"/>
    </row>
    <row r="521" spans="1:93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/>
      <c r="BN521" s="55"/>
      <c r="BO521" s="55"/>
      <c r="BP521" s="55"/>
      <c r="BQ521" s="55"/>
      <c r="BR521" s="55"/>
      <c r="BS521" s="55"/>
      <c r="BT521" s="55"/>
      <c r="BU521" s="55"/>
      <c r="BV521" s="55"/>
      <c r="BW521" s="55"/>
      <c r="BX521" s="55"/>
      <c r="BY521" s="55"/>
      <c r="BZ521" s="55"/>
      <c r="CA521" s="55"/>
      <c r="CB521" s="55"/>
      <c r="CC521" s="55"/>
      <c r="CD521" s="55"/>
      <c r="CE521" s="55"/>
      <c r="CF521" s="55"/>
      <c r="CG521" s="55"/>
      <c r="CH521" s="55"/>
      <c r="CI521" s="55"/>
      <c r="CJ521" s="55"/>
      <c r="CK521" s="55"/>
      <c r="CL521" s="55"/>
      <c r="CM521" s="55"/>
      <c r="CN521" s="55"/>
      <c r="CO521" s="55"/>
    </row>
    <row r="522" spans="1:93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  <c r="BN522" s="55"/>
      <c r="BO522" s="55"/>
      <c r="BP522" s="55"/>
      <c r="BQ522" s="55"/>
      <c r="BR522" s="55"/>
      <c r="BS522" s="55"/>
      <c r="BT522" s="55"/>
      <c r="BU522" s="55"/>
      <c r="BV522" s="55"/>
      <c r="BW522" s="55"/>
      <c r="BX522" s="55"/>
      <c r="BY522" s="55"/>
      <c r="BZ522" s="55"/>
      <c r="CA522" s="55"/>
      <c r="CB522" s="55"/>
      <c r="CC522" s="55"/>
      <c r="CD522" s="55"/>
      <c r="CE522" s="55"/>
      <c r="CF522" s="55"/>
      <c r="CG522" s="55"/>
      <c r="CH522" s="55"/>
      <c r="CI522" s="55"/>
      <c r="CJ522" s="55"/>
      <c r="CK522" s="55"/>
      <c r="CL522" s="55"/>
      <c r="CM522" s="55"/>
      <c r="CN522" s="55"/>
      <c r="CO522" s="55"/>
    </row>
    <row r="523" spans="1:9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/>
      <c r="BL523" s="55"/>
      <c r="BM523" s="55"/>
      <c r="BN523" s="55"/>
      <c r="BO523" s="55"/>
      <c r="BP523" s="55"/>
      <c r="BQ523" s="55"/>
      <c r="BR523" s="55"/>
      <c r="BS523" s="55"/>
      <c r="BT523" s="55"/>
      <c r="BU523" s="55"/>
      <c r="BV523" s="55"/>
      <c r="BW523" s="55"/>
      <c r="BX523" s="55"/>
      <c r="BY523" s="55"/>
      <c r="BZ523" s="55"/>
      <c r="CA523" s="55"/>
      <c r="CB523" s="55"/>
      <c r="CC523" s="55"/>
      <c r="CD523" s="55"/>
      <c r="CE523" s="55"/>
      <c r="CF523" s="55"/>
      <c r="CG523" s="55"/>
      <c r="CH523" s="55"/>
      <c r="CI523" s="55"/>
      <c r="CJ523" s="55"/>
      <c r="CK523" s="55"/>
      <c r="CL523" s="55"/>
      <c r="CM523" s="55"/>
      <c r="CN523" s="55"/>
      <c r="CO523" s="55"/>
    </row>
    <row r="524" spans="1:93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  <c r="BN524" s="55"/>
      <c r="BO524" s="55"/>
      <c r="BP524" s="55"/>
      <c r="BQ524" s="55"/>
      <c r="BR524" s="55"/>
      <c r="BS524" s="55"/>
      <c r="BT524" s="55"/>
      <c r="BU524" s="55"/>
      <c r="BV524" s="55"/>
      <c r="BW524" s="55"/>
      <c r="BX524" s="55"/>
      <c r="BY524" s="55"/>
      <c r="BZ524" s="55"/>
      <c r="CA524" s="55"/>
      <c r="CB524" s="55"/>
      <c r="CC524" s="55"/>
      <c r="CD524" s="55"/>
      <c r="CE524" s="55"/>
      <c r="CF524" s="55"/>
      <c r="CG524" s="55"/>
      <c r="CH524" s="55"/>
      <c r="CI524" s="55"/>
      <c r="CJ524" s="55"/>
      <c r="CK524" s="55"/>
      <c r="CL524" s="55"/>
      <c r="CM524" s="55"/>
      <c r="CN524" s="55"/>
      <c r="CO524" s="55"/>
    </row>
    <row r="525" spans="1:93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  <c r="BD525" s="55"/>
      <c r="BE525" s="55"/>
      <c r="BF525" s="55"/>
      <c r="BG525" s="55"/>
      <c r="BH525" s="55"/>
      <c r="BI525" s="55"/>
      <c r="BJ525" s="55"/>
      <c r="BK525" s="55"/>
      <c r="BL525" s="55"/>
      <c r="BM525" s="55"/>
      <c r="BN525" s="55"/>
      <c r="BO525" s="55"/>
      <c r="BP525" s="55"/>
      <c r="BQ525" s="55"/>
      <c r="BR525" s="55"/>
      <c r="BS525" s="55"/>
      <c r="BT525" s="55"/>
      <c r="BU525" s="55"/>
      <c r="BV525" s="55"/>
      <c r="BW525" s="55"/>
      <c r="BX525" s="55"/>
      <c r="BY525" s="55"/>
      <c r="BZ525" s="55"/>
      <c r="CA525" s="55"/>
      <c r="CB525" s="55"/>
      <c r="CC525" s="55"/>
      <c r="CD525" s="55"/>
      <c r="CE525" s="55"/>
      <c r="CF525" s="55"/>
      <c r="CG525" s="55"/>
      <c r="CH525" s="55"/>
      <c r="CI525" s="55"/>
      <c r="CJ525" s="55"/>
      <c r="CK525" s="55"/>
      <c r="CL525" s="55"/>
      <c r="CM525" s="55"/>
      <c r="CN525" s="55"/>
      <c r="CO525" s="55"/>
    </row>
    <row r="526" spans="1:93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5"/>
      <c r="BU526" s="55"/>
      <c r="BV526" s="55"/>
      <c r="BW526" s="55"/>
      <c r="BX526" s="55"/>
      <c r="BY526" s="55"/>
      <c r="BZ526" s="55"/>
      <c r="CA526" s="55"/>
      <c r="CB526" s="55"/>
      <c r="CC526" s="55"/>
      <c r="CD526" s="55"/>
      <c r="CE526" s="55"/>
      <c r="CF526" s="55"/>
      <c r="CG526" s="55"/>
      <c r="CH526" s="55"/>
      <c r="CI526" s="55"/>
      <c r="CJ526" s="55"/>
      <c r="CK526" s="55"/>
      <c r="CL526" s="55"/>
      <c r="CM526" s="55"/>
      <c r="CN526" s="55"/>
      <c r="CO526" s="55"/>
    </row>
    <row r="527" spans="1:93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5"/>
      <c r="BU527" s="55"/>
      <c r="BV527" s="55"/>
      <c r="BW527" s="55"/>
      <c r="BX527" s="55"/>
      <c r="BY527" s="55"/>
      <c r="BZ527" s="55"/>
      <c r="CA527" s="55"/>
      <c r="CB527" s="55"/>
      <c r="CC527" s="55"/>
      <c r="CD527" s="55"/>
      <c r="CE527" s="55"/>
      <c r="CF527" s="55"/>
      <c r="CG527" s="55"/>
      <c r="CH527" s="55"/>
      <c r="CI527" s="55"/>
      <c r="CJ527" s="55"/>
      <c r="CK527" s="55"/>
      <c r="CL527" s="55"/>
      <c r="CM527" s="55"/>
      <c r="CN527" s="55"/>
      <c r="CO527" s="55"/>
    </row>
    <row r="528" spans="1:93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/>
      <c r="BQ528" s="55"/>
      <c r="BR528" s="55"/>
      <c r="BS528" s="55"/>
      <c r="BT528" s="55"/>
      <c r="BU528" s="55"/>
      <c r="BV528" s="55"/>
      <c r="BW528" s="55"/>
      <c r="BX528" s="55"/>
      <c r="BY528" s="55"/>
      <c r="BZ528" s="55"/>
      <c r="CA528" s="55"/>
      <c r="CB528" s="55"/>
      <c r="CC528" s="55"/>
      <c r="CD528" s="55"/>
      <c r="CE528" s="55"/>
      <c r="CF528" s="55"/>
      <c r="CG528" s="55"/>
      <c r="CH528" s="55"/>
      <c r="CI528" s="55"/>
      <c r="CJ528" s="55"/>
      <c r="CK528" s="55"/>
      <c r="CL528" s="55"/>
      <c r="CM528" s="55"/>
      <c r="CN528" s="55"/>
      <c r="CO528" s="55"/>
    </row>
    <row r="529" spans="1:93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5"/>
      <c r="BU529" s="55"/>
      <c r="BV529" s="55"/>
      <c r="BW529" s="55"/>
      <c r="BX529" s="55"/>
      <c r="BY529" s="55"/>
      <c r="BZ529" s="55"/>
      <c r="CA529" s="55"/>
      <c r="CB529" s="55"/>
      <c r="CC529" s="55"/>
      <c r="CD529" s="55"/>
      <c r="CE529" s="55"/>
      <c r="CF529" s="55"/>
      <c r="CG529" s="55"/>
      <c r="CH529" s="55"/>
      <c r="CI529" s="55"/>
      <c r="CJ529" s="55"/>
      <c r="CK529" s="55"/>
      <c r="CL529" s="55"/>
      <c r="CM529" s="55"/>
      <c r="CN529" s="55"/>
      <c r="CO529" s="55"/>
    </row>
    <row r="530" spans="1:93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5"/>
      <c r="BU530" s="55"/>
      <c r="BV530" s="55"/>
      <c r="BW530" s="55"/>
      <c r="BX530" s="55"/>
      <c r="BY530" s="55"/>
      <c r="BZ530" s="55"/>
      <c r="CA530" s="55"/>
      <c r="CB530" s="55"/>
      <c r="CC530" s="55"/>
      <c r="CD530" s="55"/>
      <c r="CE530" s="55"/>
      <c r="CF530" s="55"/>
      <c r="CG530" s="55"/>
      <c r="CH530" s="55"/>
      <c r="CI530" s="55"/>
      <c r="CJ530" s="55"/>
      <c r="CK530" s="55"/>
      <c r="CL530" s="55"/>
      <c r="CM530" s="55"/>
      <c r="CN530" s="55"/>
      <c r="CO530" s="55"/>
    </row>
    <row r="531" spans="1:93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5"/>
      <c r="BU531" s="55"/>
      <c r="BV531" s="55"/>
      <c r="BW531" s="55"/>
      <c r="BX531" s="55"/>
      <c r="BY531" s="55"/>
      <c r="BZ531" s="55"/>
      <c r="CA531" s="55"/>
      <c r="CB531" s="55"/>
      <c r="CC531" s="55"/>
      <c r="CD531" s="55"/>
      <c r="CE531" s="55"/>
      <c r="CF531" s="55"/>
      <c r="CG531" s="55"/>
      <c r="CH531" s="55"/>
      <c r="CI531" s="55"/>
      <c r="CJ531" s="55"/>
      <c r="CK531" s="55"/>
      <c r="CL531" s="55"/>
      <c r="CM531" s="55"/>
      <c r="CN531" s="55"/>
      <c r="CO531" s="55"/>
    </row>
    <row r="532" spans="1:93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5"/>
      <c r="BU532" s="55"/>
      <c r="BV532" s="55"/>
      <c r="BW532" s="55"/>
      <c r="BX532" s="55"/>
      <c r="BY532" s="55"/>
      <c r="BZ532" s="55"/>
      <c r="CA532" s="55"/>
      <c r="CB532" s="55"/>
      <c r="CC532" s="55"/>
      <c r="CD532" s="55"/>
      <c r="CE532" s="55"/>
      <c r="CF532" s="55"/>
      <c r="CG532" s="55"/>
      <c r="CH532" s="55"/>
      <c r="CI532" s="55"/>
      <c r="CJ532" s="55"/>
      <c r="CK532" s="55"/>
      <c r="CL532" s="55"/>
      <c r="CM532" s="55"/>
      <c r="CN532" s="55"/>
      <c r="CO532" s="55"/>
    </row>
    <row r="533" spans="1:9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/>
      <c r="BT533" s="55"/>
      <c r="BU533" s="55"/>
      <c r="BV533" s="55"/>
      <c r="BW533" s="55"/>
      <c r="BX533" s="55"/>
      <c r="BY533" s="55"/>
      <c r="BZ533" s="55"/>
      <c r="CA533" s="55"/>
      <c r="CB533" s="55"/>
      <c r="CC533" s="55"/>
      <c r="CD533" s="55"/>
      <c r="CE533" s="55"/>
      <c r="CF533" s="55"/>
      <c r="CG533" s="55"/>
      <c r="CH533" s="55"/>
      <c r="CI533" s="55"/>
      <c r="CJ533" s="55"/>
      <c r="CK533" s="55"/>
      <c r="CL533" s="55"/>
      <c r="CM533" s="55"/>
      <c r="CN533" s="55"/>
      <c r="CO533" s="55"/>
    </row>
    <row r="534" spans="1:93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5"/>
      <c r="BU534" s="55"/>
      <c r="BV534" s="55"/>
      <c r="BW534" s="55"/>
      <c r="BX534" s="55"/>
      <c r="BY534" s="55"/>
      <c r="BZ534" s="55"/>
      <c r="CA534" s="55"/>
      <c r="CB534" s="55"/>
      <c r="CC534" s="55"/>
      <c r="CD534" s="55"/>
      <c r="CE534" s="55"/>
      <c r="CF534" s="55"/>
      <c r="CG534" s="55"/>
      <c r="CH534" s="55"/>
      <c r="CI534" s="55"/>
      <c r="CJ534" s="55"/>
      <c r="CK534" s="55"/>
      <c r="CL534" s="55"/>
      <c r="CM534" s="55"/>
      <c r="CN534" s="55"/>
      <c r="CO534" s="55"/>
    </row>
    <row r="535" spans="1:93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5"/>
      <c r="BU535" s="55"/>
      <c r="BV535" s="55"/>
      <c r="BW535" s="55"/>
      <c r="BX535" s="55"/>
      <c r="BY535" s="55"/>
      <c r="BZ535" s="55"/>
      <c r="CA535" s="55"/>
      <c r="CB535" s="55"/>
      <c r="CC535" s="55"/>
      <c r="CD535" s="55"/>
      <c r="CE535" s="55"/>
      <c r="CF535" s="55"/>
      <c r="CG535" s="55"/>
      <c r="CH535" s="55"/>
      <c r="CI535" s="55"/>
      <c r="CJ535" s="55"/>
      <c r="CK535" s="55"/>
      <c r="CL535" s="55"/>
      <c r="CM535" s="55"/>
      <c r="CN535" s="55"/>
      <c r="CO535" s="55"/>
    </row>
    <row r="536" spans="1:93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5"/>
      <c r="BU536" s="55"/>
      <c r="BV536" s="55"/>
      <c r="BW536" s="55"/>
      <c r="BX536" s="55"/>
      <c r="BY536" s="55"/>
      <c r="BZ536" s="55"/>
      <c r="CA536" s="55"/>
      <c r="CB536" s="55"/>
      <c r="CC536" s="55"/>
      <c r="CD536" s="55"/>
      <c r="CE536" s="55"/>
      <c r="CF536" s="55"/>
      <c r="CG536" s="55"/>
      <c r="CH536" s="55"/>
      <c r="CI536" s="55"/>
      <c r="CJ536" s="55"/>
      <c r="CK536" s="55"/>
      <c r="CL536" s="55"/>
      <c r="CM536" s="55"/>
      <c r="CN536" s="55"/>
      <c r="CO536" s="55"/>
    </row>
    <row r="537" spans="1:93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/>
      <c r="BQ537" s="55"/>
      <c r="BR537" s="55"/>
      <c r="BS537" s="55"/>
      <c r="BT537" s="55"/>
      <c r="BU537" s="55"/>
      <c r="BV537" s="55"/>
      <c r="BW537" s="55"/>
      <c r="BX537" s="55"/>
      <c r="BY537" s="55"/>
      <c r="BZ537" s="55"/>
      <c r="CA537" s="55"/>
      <c r="CB537" s="55"/>
      <c r="CC537" s="55"/>
      <c r="CD537" s="55"/>
      <c r="CE537" s="55"/>
      <c r="CF537" s="55"/>
      <c r="CG537" s="55"/>
      <c r="CH537" s="55"/>
      <c r="CI537" s="55"/>
      <c r="CJ537" s="55"/>
      <c r="CK537" s="55"/>
      <c r="CL537" s="55"/>
      <c r="CM537" s="55"/>
      <c r="CN537" s="55"/>
      <c r="CO537" s="55"/>
    </row>
    <row r="538" spans="1:93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/>
      <c r="BQ538" s="55"/>
      <c r="BR538" s="55"/>
      <c r="BS538" s="55"/>
      <c r="BT538" s="55"/>
      <c r="BU538" s="55"/>
      <c r="BV538" s="55"/>
      <c r="BW538" s="55"/>
      <c r="BX538" s="55"/>
      <c r="BY538" s="55"/>
      <c r="BZ538" s="55"/>
      <c r="CA538" s="55"/>
      <c r="CB538" s="55"/>
      <c r="CC538" s="55"/>
      <c r="CD538" s="55"/>
      <c r="CE538" s="55"/>
      <c r="CF538" s="55"/>
      <c r="CG538" s="55"/>
      <c r="CH538" s="55"/>
      <c r="CI538" s="55"/>
      <c r="CJ538" s="55"/>
      <c r="CK538" s="55"/>
      <c r="CL538" s="55"/>
      <c r="CM538" s="55"/>
      <c r="CN538" s="55"/>
      <c r="CO538" s="55"/>
    </row>
    <row r="539" spans="1:93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  <c r="BN539" s="55"/>
      <c r="BO539" s="55"/>
      <c r="BP539" s="55"/>
      <c r="BQ539" s="55"/>
      <c r="BR539" s="55"/>
      <c r="BS539" s="55"/>
      <c r="BT539" s="55"/>
      <c r="BU539" s="55"/>
      <c r="BV539" s="55"/>
      <c r="BW539" s="55"/>
      <c r="BX539" s="55"/>
      <c r="BY539" s="55"/>
      <c r="BZ539" s="55"/>
      <c r="CA539" s="55"/>
      <c r="CB539" s="55"/>
      <c r="CC539" s="55"/>
      <c r="CD539" s="55"/>
      <c r="CE539" s="55"/>
      <c r="CF539" s="55"/>
      <c r="CG539" s="55"/>
      <c r="CH539" s="55"/>
      <c r="CI539" s="55"/>
      <c r="CJ539" s="55"/>
      <c r="CK539" s="55"/>
      <c r="CL539" s="55"/>
      <c r="CM539" s="55"/>
      <c r="CN539" s="55"/>
      <c r="CO539" s="55"/>
    </row>
    <row r="540" spans="1:93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/>
      <c r="BR540" s="55"/>
      <c r="BS540" s="55"/>
      <c r="BT540" s="55"/>
      <c r="BU540" s="55"/>
      <c r="BV540" s="55"/>
      <c r="BW540" s="55"/>
      <c r="BX540" s="55"/>
      <c r="BY540" s="55"/>
      <c r="BZ540" s="55"/>
      <c r="CA540" s="55"/>
      <c r="CB540" s="55"/>
      <c r="CC540" s="55"/>
      <c r="CD540" s="55"/>
      <c r="CE540" s="55"/>
      <c r="CF540" s="55"/>
      <c r="CG540" s="55"/>
      <c r="CH540" s="55"/>
      <c r="CI540" s="55"/>
      <c r="CJ540" s="55"/>
      <c r="CK540" s="55"/>
      <c r="CL540" s="55"/>
      <c r="CM540" s="55"/>
      <c r="CN540" s="55"/>
      <c r="CO540" s="55"/>
    </row>
    <row r="541" spans="1:93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  <c r="BN541" s="55"/>
      <c r="BO541" s="55"/>
      <c r="BP541" s="55"/>
      <c r="BQ541" s="55"/>
      <c r="BR541" s="55"/>
      <c r="BS541" s="55"/>
      <c r="BT541" s="55"/>
      <c r="BU541" s="55"/>
      <c r="BV541" s="55"/>
      <c r="BW541" s="55"/>
      <c r="BX541" s="55"/>
      <c r="BY541" s="55"/>
      <c r="BZ541" s="55"/>
      <c r="CA541" s="55"/>
      <c r="CB541" s="55"/>
      <c r="CC541" s="55"/>
      <c r="CD541" s="55"/>
      <c r="CE541" s="55"/>
      <c r="CF541" s="55"/>
      <c r="CG541" s="55"/>
      <c r="CH541" s="55"/>
      <c r="CI541" s="55"/>
      <c r="CJ541" s="55"/>
      <c r="CK541" s="55"/>
      <c r="CL541" s="55"/>
      <c r="CM541" s="55"/>
      <c r="CN541" s="55"/>
      <c r="CO541" s="55"/>
    </row>
    <row r="542" spans="1:93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5"/>
      <c r="BU542" s="55"/>
      <c r="BV542" s="55"/>
      <c r="BW542" s="55"/>
      <c r="BX542" s="55"/>
      <c r="BY542" s="55"/>
      <c r="BZ542" s="55"/>
      <c r="CA542" s="55"/>
      <c r="CB542" s="55"/>
      <c r="CC542" s="55"/>
      <c r="CD542" s="55"/>
      <c r="CE542" s="55"/>
      <c r="CF542" s="55"/>
      <c r="CG542" s="55"/>
      <c r="CH542" s="55"/>
      <c r="CI542" s="55"/>
      <c r="CJ542" s="55"/>
      <c r="CK542" s="55"/>
      <c r="CL542" s="55"/>
      <c r="CM542" s="55"/>
      <c r="CN542" s="55"/>
      <c r="CO542" s="55"/>
    </row>
    <row r="543" spans="1:9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  <c r="BN543" s="55"/>
      <c r="BO543" s="55"/>
      <c r="BP543" s="55"/>
      <c r="BQ543" s="55"/>
      <c r="BR543" s="55"/>
      <c r="BS543" s="55"/>
      <c r="BT543" s="55"/>
      <c r="BU543" s="55"/>
      <c r="BV543" s="55"/>
      <c r="BW543" s="55"/>
      <c r="BX543" s="55"/>
      <c r="BY543" s="55"/>
      <c r="BZ543" s="55"/>
      <c r="CA543" s="55"/>
      <c r="CB543" s="55"/>
      <c r="CC543" s="55"/>
      <c r="CD543" s="55"/>
      <c r="CE543" s="55"/>
      <c r="CF543" s="55"/>
      <c r="CG543" s="55"/>
      <c r="CH543" s="55"/>
      <c r="CI543" s="55"/>
      <c r="CJ543" s="55"/>
      <c r="CK543" s="55"/>
      <c r="CL543" s="55"/>
      <c r="CM543" s="55"/>
      <c r="CN543" s="55"/>
      <c r="CO543" s="55"/>
    </row>
    <row r="544" spans="1:93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5"/>
      <c r="BU544" s="55"/>
      <c r="BV544" s="55"/>
      <c r="BW544" s="55"/>
      <c r="BX544" s="55"/>
      <c r="BY544" s="55"/>
      <c r="BZ544" s="55"/>
      <c r="CA544" s="55"/>
      <c r="CB544" s="55"/>
      <c r="CC544" s="55"/>
      <c r="CD544" s="55"/>
      <c r="CE544" s="55"/>
      <c r="CF544" s="55"/>
      <c r="CG544" s="55"/>
      <c r="CH544" s="55"/>
      <c r="CI544" s="55"/>
      <c r="CJ544" s="55"/>
      <c r="CK544" s="55"/>
      <c r="CL544" s="55"/>
      <c r="CM544" s="55"/>
      <c r="CN544" s="55"/>
      <c r="CO544" s="55"/>
    </row>
    <row r="545" spans="1:93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5"/>
      <c r="BU545" s="55"/>
      <c r="BV545" s="55"/>
      <c r="BW545" s="55"/>
      <c r="BX545" s="55"/>
      <c r="BY545" s="55"/>
      <c r="BZ545" s="55"/>
      <c r="CA545" s="55"/>
      <c r="CB545" s="55"/>
      <c r="CC545" s="55"/>
      <c r="CD545" s="55"/>
      <c r="CE545" s="55"/>
      <c r="CF545" s="55"/>
      <c r="CG545" s="55"/>
      <c r="CH545" s="55"/>
      <c r="CI545" s="55"/>
      <c r="CJ545" s="55"/>
      <c r="CK545" s="55"/>
      <c r="CL545" s="55"/>
      <c r="CM545" s="55"/>
      <c r="CN545" s="55"/>
      <c r="CO545" s="55"/>
    </row>
    <row r="546" spans="1:93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/>
      <c r="BQ546" s="55"/>
      <c r="BR546" s="55"/>
      <c r="BS546" s="55"/>
      <c r="BT546" s="55"/>
      <c r="BU546" s="55"/>
      <c r="BV546" s="55"/>
      <c r="BW546" s="55"/>
      <c r="BX546" s="55"/>
      <c r="BY546" s="55"/>
      <c r="BZ546" s="55"/>
      <c r="CA546" s="55"/>
      <c r="CB546" s="55"/>
      <c r="CC546" s="55"/>
      <c r="CD546" s="55"/>
      <c r="CE546" s="55"/>
      <c r="CF546" s="55"/>
      <c r="CG546" s="55"/>
      <c r="CH546" s="55"/>
      <c r="CI546" s="55"/>
      <c r="CJ546" s="55"/>
      <c r="CK546" s="55"/>
      <c r="CL546" s="55"/>
      <c r="CM546" s="55"/>
      <c r="CN546" s="55"/>
      <c r="CO546" s="55"/>
    </row>
    <row r="547" spans="1:93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5"/>
      <c r="BU547" s="55"/>
      <c r="BV547" s="55"/>
      <c r="BW547" s="55"/>
      <c r="BX547" s="55"/>
      <c r="BY547" s="55"/>
      <c r="BZ547" s="55"/>
      <c r="CA547" s="55"/>
      <c r="CB547" s="55"/>
      <c r="CC547" s="55"/>
      <c r="CD547" s="55"/>
      <c r="CE547" s="55"/>
      <c r="CF547" s="55"/>
      <c r="CG547" s="55"/>
      <c r="CH547" s="55"/>
      <c r="CI547" s="55"/>
      <c r="CJ547" s="55"/>
      <c r="CK547" s="55"/>
      <c r="CL547" s="55"/>
      <c r="CM547" s="55"/>
      <c r="CN547" s="55"/>
      <c r="CO547" s="55"/>
    </row>
    <row r="548" spans="1:93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5"/>
      <c r="BU548" s="55"/>
      <c r="BV548" s="55"/>
      <c r="BW548" s="55"/>
      <c r="BX548" s="55"/>
      <c r="BY548" s="55"/>
      <c r="BZ548" s="55"/>
      <c r="CA548" s="55"/>
      <c r="CB548" s="55"/>
      <c r="CC548" s="55"/>
      <c r="CD548" s="55"/>
      <c r="CE548" s="55"/>
      <c r="CF548" s="55"/>
      <c r="CG548" s="55"/>
      <c r="CH548" s="55"/>
      <c r="CI548" s="55"/>
      <c r="CJ548" s="55"/>
      <c r="CK548" s="55"/>
      <c r="CL548" s="55"/>
      <c r="CM548" s="55"/>
      <c r="CN548" s="55"/>
      <c r="CO548" s="55"/>
    </row>
    <row r="549" spans="1:93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  <c r="BN549" s="55"/>
      <c r="BO549" s="55"/>
      <c r="BP549" s="55"/>
      <c r="BQ549" s="55"/>
      <c r="BR549" s="55"/>
      <c r="BS549" s="55"/>
      <c r="BT549" s="55"/>
      <c r="BU549" s="55"/>
      <c r="BV549" s="55"/>
      <c r="BW549" s="55"/>
      <c r="BX549" s="55"/>
      <c r="BY549" s="55"/>
      <c r="BZ549" s="55"/>
      <c r="CA549" s="55"/>
      <c r="CB549" s="55"/>
      <c r="CC549" s="55"/>
      <c r="CD549" s="55"/>
      <c r="CE549" s="55"/>
      <c r="CF549" s="55"/>
      <c r="CG549" s="55"/>
      <c r="CH549" s="55"/>
      <c r="CI549" s="55"/>
      <c r="CJ549" s="55"/>
      <c r="CK549" s="55"/>
      <c r="CL549" s="55"/>
      <c r="CM549" s="55"/>
      <c r="CN549" s="55"/>
      <c r="CO549" s="55"/>
    </row>
    <row r="550" spans="1:93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5"/>
      <c r="BU550" s="55"/>
      <c r="BV550" s="55"/>
      <c r="BW550" s="55"/>
      <c r="BX550" s="55"/>
      <c r="BY550" s="55"/>
      <c r="BZ550" s="55"/>
      <c r="CA550" s="55"/>
      <c r="CB550" s="55"/>
      <c r="CC550" s="55"/>
      <c r="CD550" s="55"/>
      <c r="CE550" s="55"/>
      <c r="CF550" s="55"/>
      <c r="CG550" s="55"/>
      <c r="CH550" s="55"/>
      <c r="CI550" s="55"/>
      <c r="CJ550" s="55"/>
      <c r="CK550" s="55"/>
      <c r="CL550" s="55"/>
      <c r="CM550" s="55"/>
      <c r="CN550" s="55"/>
      <c r="CO550" s="55"/>
    </row>
    <row r="551" spans="1:93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/>
      <c r="BR551" s="55"/>
      <c r="BS551" s="55"/>
      <c r="BT551" s="55"/>
      <c r="BU551" s="55"/>
      <c r="BV551" s="55"/>
      <c r="BW551" s="55"/>
      <c r="BX551" s="55"/>
      <c r="BY551" s="55"/>
      <c r="BZ551" s="55"/>
      <c r="CA551" s="55"/>
      <c r="CB551" s="55"/>
      <c r="CC551" s="55"/>
      <c r="CD551" s="55"/>
      <c r="CE551" s="55"/>
      <c r="CF551" s="55"/>
      <c r="CG551" s="55"/>
      <c r="CH551" s="55"/>
      <c r="CI551" s="55"/>
      <c r="CJ551" s="55"/>
      <c r="CK551" s="55"/>
      <c r="CL551" s="55"/>
      <c r="CM551" s="55"/>
      <c r="CN551" s="55"/>
      <c r="CO551" s="55"/>
    </row>
    <row r="552" spans="1:93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/>
      <c r="BT552" s="55"/>
      <c r="BU552" s="55"/>
      <c r="BV552" s="55"/>
      <c r="BW552" s="55"/>
      <c r="BX552" s="55"/>
      <c r="BY552" s="55"/>
      <c r="BZ552" s="55"/>
      <c r="CA552" s="55"/>
      <c r="CB552" s="55"/>
      <c r="CC552" s="55"/>
      <c r="CD552" s="55"/>
      <c r="CE552" s="55"/>
      <c r="CF552" s="55"/>
      <c r="CG552" s="55"/>
      <c r="CH552" s="55"/>
      <c r="CI552" s="55"/>
      <c r="CJ552" s="55"/>
      <c r="CK552" s="55"/>
      <c r="CL552" s="55"/>
      <c r="CM552" s="55"/>
      <c r="CN552" s="55"/>
      <c r="CO552" s="55"/>
    </row>
    <row r="553" spans="1:9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5"/>
      <c r="BU553" s="55"/>
      <c r="BV553" s="55"/>
      <c r="BW553" s="55"/>
      <c r="BX553" s="55"/>
      <c r="BY553" s="55"/>
      <c r="BZ553" s="55"/>
      <c r="CA553" s="55"/>
      <c r="CB553" s="55"/>
      <c r="CC553" s="55"/>
      <c r="CD553" s="55"/>
      <c r="CE553" s="55"/>
      <c r="CF553" s="55"/>
      <c r="CG553" s="55"/>
      <c r="CH553" s="55"/>
      <c r="CI553" s="55"/>
      <c r="CJ553" s="55"/>
      <c r="CK553" s="55"/>
      <c r="CL553" s="55"/>
      <c r="CM553" s="55"/>
      <c r="CN553" s="55"/>
      <c r="CO553" s="55"/>
    </row>
    <row r="554" spans="1:93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/>
      <c r="BS554" s="55"/>
      <c r="BT554" s="55"/>
      <c r="BU554" s="55"/>
      <c r="BV554" s="55"/>
      <c r="BW554" s="55"/>
      <c r="BX554" s="55"/>
      <c r="BY554" s="55"/>
      <c r="BZ554" s="55"/>
      <c r="CA554" s="55"/>
      <c r="CB554" s="55"/>
      <c r="CC554" s="55"/>
      <c r="CD554" s="55"/>
      <c r="CE554" s="55"/>
      <c r="CF554" s="55"/>
      <c r="CG554" s="55"/>
      <c r="CH554" s="55"/>
      <c r="CI554" s="55"/>
      <c r="CJ554" s="55"/>
      <c r="CK554" s="55"/>
      <c r="CL554" s="55"/>
      <c r="CM554" s="55"/>
      <c r="CN554" s="55"/>
      <c r="CO554" s="55"/>
    </row>
    <row r="555" spans="1:93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5"/>
      <c r="BU555" s="55"/>
      <c r="BV555" s="55"/>
      <c r="BW555" s="55"/>
      <c r="BX555" s="55"/>
      <c r="BY555" s="55"/>
      <c r="BZ555" s="55"/>
      <c r="CA555" s="55"/>
      <c r="CB555" s="55"/>
      <c r="CC555" s="55"/>
      <c r="CD555" s="55"/>
      <c r="CE555" s="55"/>
      <c r="CF555" s="55"/>
      <c r="CG555" s="55"/>
      <c r="CH555" s="55"/>
      <c r="CI555" s="55"/>
      <c r="CJ555" s="55"/>
      <c r="CK555" s="55"/>
      <c r="CL555" s="55"/>
      <c r="CM555" s="55"/>
      <c r="CN555" s="55"/>
      <c r="CO555" s="55"/>
    </row>
    <row r="556" spans="1:93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5"/>
      <c r="BU556" s="55"/>
      <c r="BV556" s="55"/>
      <c r="BW556" s="55"/>
      <c r="BX556" s="55"/>
      <c r="BY556" s="55"/>
      <c r="BZ556" s="55"/>
      <c r="CA556" s="55"/>
      <c r="CB556" s="55"/>
      <c r="CC556" s="55"/>
      <c r="CD556" s="55"/>
      <c r="CE556" s="55"/>
      <c r="CF556" s="55"/>
      <c r="CG556" s="55"/>
      <c r="CH556" s="55"/>
      <c r="CI556" s="55"/>
      <c r="CJ556" s="55"/>
      <c r="CK556" s="55"/>
      <c r="CL556" s="55"/>
      <c r="CM556" s="55"/>
      <c r="CN556" s="55"/>
      <c r="CO556" s="55"/>
    </row>
    <row r="557" spans="1:93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  <c r="BD557" s="55"/>
      <c r="BE557" s="55"/>
      <c r="BF557" s="55"/>
      <c r="BG557" s="55"/>
      <c r="BH557" s="55"/>
      <c r="BI557" s="55"/>
      <c r="BJ557" s="55"/>
      <c r="BK557" s="55"/>
      <c r="BL557" s="55"/>
      <c r="BM557" s="55"/>
      <c r="BN557" s="55"/>
      <c r="BO557" s="55"/>
      <c r="BP557" s="55"/>
      <c r="BQ557" s="55"/>
      <c r="BR557" s="55"/>
      <c r="BS557" s="55"/>
      <c r="BT557" s="55"/>
      <c r="BU557" s="55"/>
      <c r="BV557" s="55"/>
      <c r="BW557" s="55"/>
      <c r="BX557" s="55"/>
      <c r="BY557" s="55"/>
      <c r="BZ557" s="55"/>
      <c r="CA557" s="55"/>
      <c r="CB557" s="55"/>
      <c r="CC557" s="55"/>
      <c r="CD557" s="55"/>
      <c r="CE557" s="55"/>
      <c r="CF557" s="55"/>
      <c r="CG557" s="55"/>
      <c r="CH557" s="55"/>
      <c r="CI557" s="55"/>
      <c r="CJ557" s="55"/>
      <c r="CK557" s="55"/>
      <c r="CL557" s="55"/>
      <c r="CM557" s="55"/>
      <c r="CN557" s="55"/>
      <c r="CO557" s="55"/>
    </row>
    <row r="558" spans="1:93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/>
      <c r="BI558" s="55"/>
      <c r="BJ558" s="55"/>
      <c r="BK558" s="55"/>
      <c r="BL558" s="55"/>
      <c r="BM558" s="55"/>
      <c r="BN558" s="55"/>
      <c r="BO558" s="55"/>
      <c r="BP558" s="55"/>
      <c r="BQ558" s="55"/>
      <c r="BR558" s="55"/>
      <c r="BS558" s="55"/>
      <c r="BT558" s="55"/>
      <c r="BU558" s="55"/>
      <c r="BV558" s="55"/>
      <c r="BW558" s="55"/>
      <c r="BX558" s="55"/>
      <c r="BY558" s="55"/>
      <c r="BZ558" s="55"/>
      <c r="CA558" s="55"/>
      <c r="CB558" s="55"/>
      <c r="CC558" s="55"/>
      <c r="CD558" s="55"/>
      <c r="CE558" s="55"/>
      <c r="CF558" s="55"/>
      <c r="CG558" s="55"/>
      <c r="CH558" s="55"/>
      <c r="CI558" s="55"/>
      <c r="CJ558" s="55"/>
      <c r="CK558" s="55"/>
      <c r="CL558" s="55"/>
      <c r="CM558" s="55"/>
      <c r="CN558" s="55"/>
      <c r="CO558" s="55"/>
    </row>
    <row r="559" spans="1:93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  <c r="BN559" s="55"/>
      <c r="BO559" s="55"/>
      <c r="BP559" s="55"/>
      <c r="BQ559" s="55"/>
      <c r="BR559" s="55"/>
      <c r="BS559" s="55"/>
      <c r="BT559" s="55"/>
      <c r="BU559" s="55"/>
      <c r="BV559" s="55"/>
      <c r="BW559" s="55"/>
      <c r="BX559" s="55"/>
      <c r="BY559" s="55"/>
      <c r="BZ559" s="55"/>
      <c r="CA559" s="55"/>
      <c r="CB559" s="55"/>
      <c r="CC559" s="55"/>
      <c r="CD559" s="55"/>
      <c r="CE559" s="55"/>
      <c r="CF559" s="55"/>
      <c r="CG559" s="55"/>
      <c r="CH559" s="55"/>
      <c r="CI559" s="55"/>
      <c r="CJ559" s="55"/>
      <c r="CK559" s="55"/>
      <c r="CL559" s="55"/>
      <c r="CM559" s="55"/>
      <c r="CN559" s="55"/>
      <c r="CO559" s="55"/>
    </row>
    <row r="560" spans="1:93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/>
      <c r="BR560" s="55"/>
      <c r="BS560" s="55"/>
      <c r="BT560" s="55"/>
      <c r="BU560" s="55"/>
      <c r="BV560" s="55"/>
      <c r="BW560" s="55"/>
      <c r="BX560" s="55"/>
      <c r="BY560" s="55"/>
      <c r="BZ560" s="55"/>
      <c r="CA560" s="55"/>
      <c r="CB560" s="55"/>
      <c r="CC560" s="55"/>
      <c r="CD560" s="55"/>
      <c r="CE560" s="55"/>
      <c r="CF560" s="55"/>
      <c r="CG560" s="55"/>
      <c r="CH560" s="55"/>
      <c r="CI560" s="55"/>
      <c r="CJ560" s="55"/>
      <c r="CK560" s="55"/>
      <c r="CL560" s="55"/>
      <c r="CM560" s="55"/>
      <c r="CN560" s="55"/>
      <c r="CO560" s="55"/>
    </row>
    <row r="561" spans="1:93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/>
      <c r="BL561" s="55"/>
      <c r="BM561" s="55"/>
      <c r="BN561" s="55"/>
      <c r="BO561" s="55"/>
      <c r="BP561" s="55"/>
      <c r="BQ561" s="55"/>
      <c r="BR561" s="55"/>
      <c r="BS561" s="55"/>
      <c r="BT561" s="55"/>
      <c r="BU561" s="55"/>
      <c r="BV561" s="55"/>
      <c r="BW561" s="55"/>
      <c r="BX561" s="55"/>
      <c r="BY561" s="55"/>
      <c r="BZ561" s="55"/>
      <c r="CA561" s="55"/>
      <c r="CB561" s="55"/>
      <c r="CC561" s="55"/>
      <c r="CD561" s="55"/>
      <c r="CE561" s="55"/>
      <c r="CF561" s="55"/>
      <c r="CG561" s="55"/>
      <c r="CH561" s="55"/>
      <c r="CI561" s="55"/>
      <c r="CJ561" s="55"/>
      <c r="CK561" s="55"/>
      <c r="CL561" s="55"/>
      <c r="CM561" s="55"/>
      <c r="CN561" s="55"/>
      <c r="CO561" s="55"/>
    </row>
    <row r="562" spans="1:93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  <c r="BN562" s="55"/>
      <c r="BO562" s="55"/>
      <c r="BP562" s="55"/>
      <c r="BQ562" s="55"/>
      <c r="BR562" s="55"/>
      <c r="BS562" s="55"/>
      <c r="BT562" s="55"/>
      <c r="BU562" s="55"/>
      <c r="BV562" s="55"/>
      <c r="BW562" s="55"/>
      <c r="BX562" s="55"/>
      <c r="BY562" s="55"/>
      <c r="BZ562" s="55"/>
      <c r="CA562" s="55"/>
      <c r="CB562" s="55"/>
      <c r="CC562" s="55"/>
      <c r="CD562" s="55"/>
      <c r="CE562" s="55"/>
      <c r="CF562" s="55"/>
      <c r="CG562" s="55"/>
      <c r="CH562" s="55"/>
      <c r="CI562" s="55"/>
      <c r="CJ562" s="55"/>
      <c r="CK562" s="55"/>
      <c r="CL562" s="55"/>
      <c r="CM562" s="55"/>
      <c r="CN562" s="55"/>
      <c r="CO562" s="55"/>
    </row>
    <row r="563" spans="1:9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/>
      <c r="BL563" s="55"/>
      <c r="BM563" s="55"/>
      <c r="BN563" s="55"/>
      <c r="BO563" s="55"/>
      <c r="BP563" s="55"/>
      <c r="BQ563" s="55"/>
      <c r="BR563" s="55"/>
      <c r="BS563" s="55"/>
      <c r="BT563" s="55"/>
      <c r="BU563" s="55"/>
      <c r="BV563" s="55"/>
      <c r="BW563" s="55"/>
      <c r="BX563" s="55"/>
      <c r="BY563" s="55"/>
      <c r="BZ563" s="55"/>
      <c r="CA563" s="55"/>
      <c r="CB563" s="55"/>
      <c r="CC563" s="55"/>
      <c r="CD563" s="55"/>
      <c r="CE563" s="55"/>
      <c r="CF563" s="55"/>
      <c r="CG563" s="55"/>
      <c r="CH563" s="55"/>
      <c r="CI563" s="55"/>
      <c r="CJ563" s="55"/>
      <c r="CK563" s="55"/>
      <c r="CL563" s="55"/>
      <c r="CM563" s="55"/>
      <c r="CN563" s="55"/>
      <c r="CO563" s="55"/>
    </row>
    <row r="564" spans="1:93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/>
      <c r="BQ564" s="55"/>
      <c r="BR564" s="55"/>
      <c r="BS564" s="55"/>
      <c r="BT564" s="55"/>
      <c r="BU564" s="55"/>
      <c r="BV564" s="55"/>
      <c r="BW564" s="55"/>
      <c r="BX564" s="55"/>
      <c r="BY564" s="55"/>
      <c r="BZ564" s="55"/>
      <c r="CA564" s="55"/>
      <c r="CB564" s="55"/>
      <c r="CC564" s="55"/>
      <c r="CD564" s="55"/>
      <c r="CE564" s="55"/>
      <c r="CF564" s="55"/>
      <c r="CG564" s="55"/>
      <c r="CH564" s="55"/>
      <c r="CI564" s="55"/>
      <c r="CJ564" s="55"/>
      <c r="CK564" s="55"/>
      <c r="CL564" s="55"/>
      <c r="CM564" s="55"/>
      <c r="CN564" s="55"/>
      <c r="CO564" s="55"/>
    </row>
    <row r="565" spans="1:93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  <c r="BN565" s="55"/>
      <c r="BO565" s="55"/>
      <c r="BP565" s="55"/>
      <c r="BQ565" s="55"/>
      <c r="BR565" s="55"/>
      <c r="BS565" s="55"/>
      <c r="BT565" s="55"/>
      <c r="BU565" s="55"/>
      <c r="BV565" s="55"/>
      <c r="BW565" s="55"/>
      <c r="BX565" s="55"/>
      <c r="BY565" s="55"/>
      <c r="BZ565" s="55"/>
      <c r="CA565" s="55"/>
      <c r="CB565" s="55"/>
      <c r="CC565" s="55"/>
      <c r="CD565" s="55"/>
      <c r="CE565" s="55"/>
      <c r="CF565" s="55"/>
      <c r="CG565" s="55"/>
      <c r="CH565" s="55"/>
      <c r="CI565" s="55"/>
      <c r="CJ565" s="55"/>
      <c r="CK565" s="55"/>
      <c r="CL565" s="55"/>
      <c r="CM565" s="55"/>
      <c r="CN565" s="55"/>
      <c r="CO565" s="55"/>
    </row>
    <row r="566" spans="1:93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/>
      <c r="BL566" s="55"/>
      <c r="BM566" s="55"/>
      <c r="BN566" s="55"/>
      <c r="BO566" s="55"/>
      <c r="BP566" s="55"/>
      <c r="BQ566" s="55"/>
      <c r="BR566" s="55"/>
      <c r="BS566" s="55"/>
      <c r="BT566" s="55"/>
      <c r="BU566" s="55"/>
      <c r="BV566" s="55"/>
      <c r="BW566" s="55"/>
      <c r="BX566" s="55"/>
      <c r="BY566" s="55"/>
      <c r="BZ566" s="55"/>
      <c r="CA566" s="55"/>
      <c r="CB566" s="55"/>
      <c r="CC566" s="55"/>
      <c r="CD566" s="55"/>
      <c r="CE566" s="55"/>
      <c r="CF566" s="55"/>
      <c r="CG566" s="55"/>
      <c r="CH566" s="55"/>
      <c r="CI566" s="55"/>
      <c r="CJ566" s="55"/>
      <c r="CK566" s="55"/>
      <c r="CL566" s="55"/>
      <c r="CM566" s="55"/>
      <c r="CN566" s="55"/>
      <c r="CO566" s="55"/>
    </row>
    <row r="567" spans="1:93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  <c r="BN567" s="55"/>
      <c r="BO567" s="55"/>
      <c r="BP567" s="55"/>
      <c r="BQ567" s="55"/>
      <c r="BR567" s="55"/>
      <c r="BS567" s="55"/>
      <c r="BT567" s="55"/>
      <c r="BU567" s="55"/>
      <c r="BV567" s="55"/>
      <c r="BW567" s="55"/>
      <c r="BX567" s="55"/>
      <c r="BY567" s="55"/>
      <c r="BZ567" s="55"/>
      <c r="CA567" s="55"/>
      <c r="CB567" s="55"/>
      <c r="CC567" s="55"/>
      <c r="CD567" s="55"/>
      <c r="CE567" s="55"/>
      <c r="CF567" s="55"/>
      <c r="CG567" s="55"/>
      <c r="CH567" s="55"/>
      <c r="CI567" s="55"/>
      <c r="CJ567" s="55"/>
      <c r="CK567" s="55"/>
      <c r="CL567" s="55"/>
      <c r="CM567" s="55"/>
      <c r="CN567" s="55"/>
      <c r="CO567" s="55"/>
    </row>
    <row r="568" spans="1:93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  <c r="BD568" s="55"/>
      <c r="BE568" s="55"/>
      <c r="BF568" s="55"/>
      <c r="BG568" s="55"/>
      <c r="BH568" s="55"/>
      <c r="BI568" s="55"/>
      <c r="BJ568" s="55"/>
      <c r="BK568" s="55"/>
      <c r="BL568" s="55"/>
      <c r="BM568" s="55"/>
      <c r="BN568" s="55"/>
      <c r="BO568" s="55"/>
      <c r="BP568" s="55"/>
      <c r="BQ568" s="55"/>
      <c r="BR568" s="55"/>
      <c r="BS568" s="55"/>
      <c r="BT568" s="55"/>
      <c r="BU568" s="55"/>
      <c r="BV568" s="55"/>
      <c r="BW568" s="55"/>
      <c r="BX568" s="55"/>
      <c r="BY568" s="55"/>
      <c r="BZ568" s="55"/>
      <c r="CA568" s="55"/>
      <c r="CB568" s="55"/>
      <c r="CC568" s="55"/>
      <c r="CD568" s="55"/>
      <c r="CE568" s="55"/>
      <c r="CF568" s="55"/>
      <c r="CG568" s="55"/>
      <c r="CH568" s="55"/>
      <c r="CI568" s="55"/>
      <c r="CJ568" s="55"/>
      <c r="CK568" s="55"/>
      <c r="CL568" s="55"/>
      <c r="CM568" s="55"/>
      <c r="CN568" s="55"/>
      <c r="CO568" s="55"/>
    </row>
    <row r="569" spans="1:93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/>
      <c r="BN569" s="55"/>
      <c r="BO569" s="55"/>
      <c r="BP569" s="55"/>
      <c r="BQ569" s="55"/>
      <c r="BR569" s="55"/>
      <c r="BS569" s="55"/>
      <c r="BT569" s="55"/>
      <c r="BU569" s="55"/>
      <c r="BV569" s="55"/>
      <c r="BW569" s="55"/>
      <c r="BX569" s="55"/>
      <c r="BY569" s="55"/>
      <c r="BZ569" s="55"/>
      <c r="CA569" s="55"/>
      <c r="CB569" s="55"/>
      <c r="CC569" s="55"/>
      <c r="CD569" s="55"/>
      <c r="CE569" s="55"/>
      <c r="CF569" s="55"/>
      <c r="CG569" s="55"/>
      <c r="CH569" s="55"/>
      <c r="CI569" s="55"/>
      <c r="CJ569" s="55"/>
      <c r="CK569" s="55"/>
      <c r="CL569" s="55"/>
      <c r="CM569" s="55"/>
      <c r="CN569" s="55"/>
      <c r="CO569" s="55"/>
    </row>
    <row r="570" spans="1:93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/>
      <c r="BL570" s="55"/>
      <c r="BM570" s="55"/>
      <c r="BN570" s="55"/>
      <c r="BO570" s="55"/>
      <c r="BP570" s="55"/>
      <c r="BQ570" s="55"/>
      <c r="BR570" s="55"/>
      <c r="BS570" s="55"/>
      <c r="BT570" s="55"/>
      <c r="BU570" s="55"/>
      <c r="BV570" s="55"/>
      <c r="BW570" s="55"/>
      <c r="BX570" s="55"/>
      <c r="BY570" s="55"/>
      <c r="BZ570" s="55"/>
      <c r="CA570" s="55"/>
      <c r="CB570" s="55"/>
      <c r="CC570" s="55"/>
      <c r="CD570" s="55"/>
      <c r="CE570" s="55"/>
      <c r="CF570" s="55"/>
      <c r="CG570" s="55"/>
      <c r="CH570" s="55"/>
      <c r="CI570" s="55"/>
      <c r="CJ570" s="55"/>
      <c r="CK570" s="55"/>
      <c r="CL570" s="55"/>
      <c r="CM570" s="55"/>
      <c r="CN570" s="55"/>
      <c r="CO570" s="55"/>
    </row>
    <row r="571" spans="1:93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/>
      <c r="BQ571" s="55"/>
      <c r="BR571" s="55"/>
      <c r="BS571" s="55"/>
      <c r="BT571" s="55"/>
      <c r="BU571" s="55"/>
      <c r="BV571" s="55"/>
      <c r="BW571" s="55"/>
      <c r="BX571" s="55"/>
      <c r="BY571" s="55"/>
      <c r="BZ571" s="55"/>
      <c r="CA571" s="55"/>
      <c r="CB571" s="55"/>
      <c r="CC571" s="55"/>
      <c r="CD571" s="55"/>
      <c r="CE571" s="55"/>
      <c r="CF571" s="55"/>
      <c r="CG571" s="55"/>
      <c r="CH571" s="55"/>
      <c r="CI571" s="55"/>
      <c r="CJ571" s="55"/>
      <c r="CK571" s="55"/>
      <c r="CL571" s="55"/>
      <c r="CM571" s="55"/>
      <c r="CN571" s="55"/>
      <c r="CO571" s="55"/>
    </row>
    <row r="572" spans="1:93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/>
      <c r="BN572" s="55"/>
      <c r="BO572" s="55"/>
      <c r="BP572" s="55"/>
      <c r="BQ572" s="55"/>
      <c r="BR572" s="55"/>
      <c r="BS572" s="55"/>
      <c r="BT572" s="55"/>
      <c r="BU572" s="55"/>
      <c r="BV572" s="55"/>
      <c r="BW572" s="55"/>
      <c r="BX572" s="55"/>
      <c r="BY572" s="55"/>
      <c r="BZ572" s="55"/>
      <c r="CA572" s="55"/>
      <c r="CB572" s="55"/>
      <c r="CC572" s="55"/>
      <c r="CD572" s="55"/>
      <c r="CE572" s="55"/>
      <c r="CF572" s="55"/>
      <c r="CG572" s="55"/>
      <c r="CH572" s="55"/>
      <c r="CI572" s="55"/>
      <c r="CJ572" s="55"/>
      <c r="CK572" s="55"/>
      <c r="CL572" s="55"/>
      <c r="CM572" s="55"/>
      <c r="CN572" s="55"/>
      <c r="CO572" s="55"/>
    </row>
    <row r="573" spans="1:9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/>
      <c r="BS573" s="55"/>
      <c r="BT573" s="55"/>
      <c r="BU573" s="55"/>
      <c r="BV573" s="55"/>
      <c r="BW573" s="55"/>
      <c r="BX573" s="55"/>
      <c r="BY573" s="55"/>
      <c r="BZ573" s="55"/>
      <c r="CA573" s="55"/>
      <c r="CB573" s="55"/>
      <c r="CC573" s="55"/>
      <c r="CD573" s="55"/>
      <c r="CE573" s="55"/>
      <c r="CF573" s="55"/>
      <c r="CG573" s="55"/>
      <c r="CH573" s="55"/>
      <c r="CI573" s="55"/>
      <c r="CJ573" s="55"/>
      <c r="CK573" s="55"/>
      <c r="CL573" s="55"/>
      <c r="CM573" s="55"/>
      <c r="CN573" s="55"/>
      <c r="CO573" s="55"/>
    </row>
    <row r="574" spans="1:93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/>
      <c r="BS574" s="55"/>
      <c r="BT574" s="55"/>
      <c r="BU574" s="55"/>
      <c r="BV574" s="55"/>
      <c r="BW574" s="55"/>
      <c r="BX574" s="55"/>
      <c r="BY574" s="55"/>
      <c r="BZ574" s="55"/>
      <c r="CA574" s="55"/>
      <c r="CB574" s="55"/>
      <c r="CC574" s="55"/>
      <c r="CD574" s="55"/>
      <c r="CE574" s="55"/>
      <c r="CF574" s="55"/>
      <c r="CG574" s="55"/>
      <c r="CH574" s="55"/>
      <c r="CI574" s="55"/>
      <c r="CJ574" s="55"/>
      <c r="CK574" s="55"/>
      <c r="CL574" s="55"/>
      <c r="CM574" s="55"/>
      <c r="CN574" s="55"/>
      <c r="CO574" s="55"/>
    </row>
    <row r="575" spans="1:93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  <c r="BN575" s="55"/>
      <c r="BO575" s="55"/>
      <c r="BP575" s="55"/>
      <c r="BQ575" s="55"/>
      <c r="BR575" s="55"/>
      <c r="BS575" s="55"/>
      <c r="BT575" s="55"/>
      <c r="BU575" s="55"/>
      <c r="BV575" s="55"/>
      <c r="BW575" s="55"/>
      <c r="BX575" s="55"/>
      <c r="BY575" s="55"/>
      <c r="BZ575" s="55"/>
      <c r="CA575" s="55"/>
      <c r="CB575" s="55"/>
      <c r="CC575" s="55"/>
      <c r="CD575" s="55"/>
      <c r="CE575" s="55"/>
      <c r="CF575" s="55"/>
      <c r="CG575" s="55"/>
      <c r="CH575" s="55"/>
      <c r="CI575" s="55"/>
      <c r="CJ575" s="55"/>
      <c r="CK575" s="55"/>
      <c r="CL575" s="55"/>
      <c r="CM575" s="55"/>
      <c r="CN575" s="55"/>
      <c r="CO575" s="55"/>
    </row>
    <row r="576" spans="1:93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5"/>
      <c r="BU576" s="55"/>
      <c r="BV576" s="55"/>
      <c r="BW576" s="55"/>
      <c r="BX576" s="55"/>
      <c r="BY576" s="55"/>
      <c r="BZ576" s="55"/>
      <c r="CA576" s="55"/>
      <c r="CB576" s="55"/>
      <c r="CC576" s="55"/>
      <c r="CD576" s="55"/>
      <c r="CE576" s="55"/>
      <c r="CF576" s="55"/>
      <c r="CG576" s="55"/>
      <c r="CH576" s="55"/>
      <c r="CI576" s="55"/>
      <c r="CJ576" s="55"/>
      <c r="CK576" s="55"/>
      <c r="CL576" s="55"/>
      <c r="CM576" s="55"/>
      <c r="CN576" s="55"/>
      <c r="CO576" s="55"/>
    </row>
    <row r="577" spans="1:93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  <c r="BN577" s="55"/>
      <c r="BO577" s="55"/>
      <c r="BP577" s="55"/>
      <c r="BQ577" s="55"/>
      <c r="BR577" s="55"/>
      <c r="BS577" s="55"/>
      <c r="BT577" s="55"/>
      <c r="BU577" s="55"/>
      <c r="BV577" s="55"/>
      <c r="BW577" s="55"/>
      <c r="BX577" s="55"/>
      <c r="BY577" s="55"/>
      <c r="BZ577" s="55"/>
      <c r="CA577" s="55"/>
      <c r="CB577" s="55"/>
      <c r="CC577" s="55"/>
      <c r="CD577" s="55"/>
      <c r="CE577" s="55"/>
      <c r="CF577" s="55"/>
      <c r="CG577" s="55"/>
      <c r="CH577" s="55"/>
      <c r="CI577" s="55"/>
      <c r="CJ577" s="55"/>
      <c r="CK577" s="55"/>
      <c r="CL577" s="55"/>
      <c r="CM577" s="55"/>
      <c r="CN577" s="55"/>
      <c r="CO577" s="55"/>
    </row>
    <row r="578" spans="1:93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/>
      <c r="BL578" s="55"/>
      <c r="BM578" s="55"/>
      <c r="BN578" s="55"/>
      <c r="BO578" s="55"/>
      <c r="BP578" s="55"/>
      <c r="BQ578" s="55"/>
      <c r="BR578" s="55"/>
      <c r="BS578" s="55"/>
      <c r="BT578" s="55"/>
      <c r="BU578" s="55"/>
      <c r="BV578" s="55"/>
      <c r="BW578" s="55"/>
      <c r="BX578" s="55"/>
      <c r="BY578" s="55"/>
      <c r="BZ578" s="55"/>
      <c r="CA578" s="55"/>
      <c r="CB578" s="55"/>
      <c r="CC578" s="55"/>
      <c r="CD578" s="55"/>
      <c r="CE578" s="55"/>
      <c r="CF578" s="55"/>
      <c r="CG578" s="55"/>
      <c r="CH578" s="55"/>
      <c r="CI578" s="55"/>
      <c r="CJ578" s="55"/>
      <c r="CK578" s="55"/>
      <c r="CL578" s="55"/>
      <c r="CM578" s="55"/>
      <c r="CN578" s="55"/>
      <c r="CO578" s="55"/>
    </row>
    <row r="579" spans="1:93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  <c r="BN579" s="55"/>
      <c r="BO579" s="55"/>
      <c r="BP579" s="55"/>
      <c r="BQ579" s="55"/>
      <c r="BR579" s="55"/>
      <c r="BS579" s="55"/>
      <c r="BT579" s="55"/>
      <c r="BU579" s="55"/>
      <c r="BV579" s="55"/>
      <c r="BW579" s="55"/>
      <c r="BX579" s="55"/>
      <c r="BY579" s="55"/>
      <c r="BZ579" s="55"/>
      <c r="CA579" s="55"/>
      <c r="CB579" s="55"/>
      <c r="CC579" s="55"/>
      <c r="CD579" s="55"/>
      <c r="CE579" s="55"/>
      <c r="CF579" s="55"/>
      <c r="CG579" s="55"/>
      <c r="CH579" s="55"/>
      <c r="CI579" s="55"/>
      <c r="CJ579" s="55"/>
      <c r="CK579" s="55"/>
      <c r="CL579" s="55"/>
      <c r="CM579" s="55"/>
      <c r="CN579" s="55"/>
      <c r="CO579" s="55"/>
    </row>
    <row r="580" spans="1:93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/>
      <c r="BL580" s="55"/>
      <c r="BM580" s="55"/>
      <c r="BN580" s="55"/>
      <c r="BO580" s="55"/>
      <c r="BP580" s="55"/>
      <c r="BQ580" s="55"/>
      <c r="BR580" s="55"/>
      <c r="BS580" s="55"/>
      <c r="BT580" s="55"/>
      <c r="BU580" s="55"/>
      <c r="BV580" s="55"/>
      <c r="BW580" s="55"/>
      <c r="BX580" s="55"/>
      <c r="BY580" s="55"/>
      <c r="BZ580" s="55"/>
      <c r="CA580" s="55"/>
      <c r="CB580" s="55"/>
      <c r="CC580" s="55"/>
      <c r="CD580" s="55"/>
      <c r="CE580" s="55"/>
      <c r="CF580" s="55"/>
      <c r="CG580" s="55"/>
      <c r="CH580" s="55"/>
      <c r="CI580" s="55"/>
      <c r="CJ580" s="55"/>
      <c r="CK580" s="55"/>
      <c r="CL580" s="55"/>
      <c r="CM580" s="55"/>
      <c r="CN580" s="55"/>
      <c r="CO580" s="55"/>
    </row>
    <row r="581" spans="1:93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/>
      <c r="BS581" s="55"/>
      <c r="BT581" s="55"/>
      <c r="BU581" s="55"/>
      <c r="BV581" s="55"/>
      <c r="BW581" s="55"/>
      <c r="BX581" s="55"/>
      <c r="BY581" s="55"/>
      <c r="BZ581" s="55"/>
      <c r="CA581" s="55"/>
      <c r="CB581" s="55"/>
      <c r="CC581" s="55"/>
      <c r="CD581" s="55"/>
      <c r="CE581" s="55"/>
      <c r="CF581" s="55"/>
      <c r="CG581" s="55"/>
      <c r="CH581" s="55"/>
      <c r="CI581" s="55"/>
      <c r="CJ581" s="55"/>
      <c r="CK581" s="55"/>
      <c r="CL581" s="55"/>
      <c r="CM581" s="55"/>
      <c r="CN581" s="55"/>
      <c r="CO581" s="55"/>
    </row>
    <row r="582" spans="1:93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/>
      <c r="BL582" s="55"/>
      <c r="BM582" s="55"/>
      <c r="BN582" s="55"/>
      <c r="BO582" s="55"/>
      <c r="BP582" s="55"/>
      <c r="BQ582" s="55"/>
      <c r="BR582" s="55"/>
      <c r="BS582" s="55"/>
      <c r="BT582" s="55"/>
      <c r="BU582" s="55"/>
      <c r="BV582" s="55"/>
      <c r="BW582" s="55"/>
      <c r="BX582" s="55"/>
      <c r="BY582" s="55"/>
      <c r="BZ582" s="55"/>
      <c r="CA582" s="55"/>
      <c r="CB582" s="55"/>
      <c r="CC582" s="55"/>
      <c r="CD582" s="55"/>
      <c r="CE582" s="55"/>
      <c r="CF582" s="55"/>
      <c r="CG582" s="55"/>
      <c r="CH582" s="55"/>
      <c r="CI582" s="55"/>
      <c r="CJ582" s="55"/>
      <c r="CK582" s="55"/>
      <c r="CL582" s="55"/>
      <c r="CM582" s="55"/>
      <c r="CN582" s="55"/>
      <c r="CO582" s="55"/>
    </row>
    <row r="583" spans="1:9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5"/>
      <c r="BU583" s="55"/>
      <c r="BV583" s="55"/>
      <c r="BW583" s="55"/>
      <c r="BX583" s="55"/>
      <c r="BY583" s="55"/>
      <c r="BZ583" s="55"/>
      <c r="CA583" s="55"/>
      <c r="CB583" s="55"/>
      <c r="CC583" s="55"/>
      <c r="CD583" s="55"/>
      <c r="CE583" s="55"/>
      <c r="CF583" s="55"/>
      <c r="CG583" s="55"/>
      <c r="CH583" s="55"/>
      <c r="CI583" s="55"/>
      <c r="CJ583" s="55"/>
      <c r="CK583" s="55"/>
      <c r="CL583" s="55"/>
      <c r="CM583" s="55"/>
      <c r="CN583" s="55"/>
      <c r="CO583" s="55"/>
    </row>
    <row r="584" spans="1:93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/>
      <c r="BL584" s="55"/>
      <c r="BM584" s="55"/>
      <c r="BN584" s="55"/>
      <c r="BO584" s="55"/>
      <c r="BP584" s="55"/>
      <c r="BQ584" s="55"/>
      <c r="BR584" s="55"/>
      <c r="BS584" s="55"/>
      <c r="BT584" s="55"/>
      <c r="BU584" s="55"/>
      <c r="BV584" s="55"/>
      <c r="BW584" s="55"/>
      <c r="BX584" s="55"/>
      <c r="BY584" s="55"/>
      <c r="BZ584" s="55"/>
      <c r="CA584" s="55"/>
      <c r="CB584" s="55"/>
      <c r="CC584" s="55"/>
      <c r="CD584" s="55"/>
      <c r="CE584" s="55"/>
      <c r="CF584" s="55"/>
      <c r="CG584" s="55"/>
      <c r="CH584" s="55"/>
      <c r="CI584" s="55"/>
      <c r="CJ584" s="55"/>
      <c r="CK584" s="55"/>
      <c r="CL584" s="55"/>
      <c r="CM584" s="55"/>
      <c r="CN584" s="55"/>
      <c r="CO584" s="55"/>
    </row>
    <row r="585" spans="1:93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/>
      <c r="BL585" s="55"/>
      <c r="BM585" s="55"/>
      <c r="BN585" s="55"/>
      <c r="BO585" s="55"/>
      <c r="BP585" s="55"/>
      <c r="BQ585" s="55"/>
      <c r="BR585" s="55"/>
      <c r="BS585" s="55"/>
      <c r="BT585" s="55"/>
      <c r="BU585" s="55"/>
      <c r="BV585" s="55"/>
      <c r="BW585" s="55"/>
      <c r="BX585" s="55"/>
      <c r="BY585" s="55"/>
      <c r="BZ585" s="55"/>
      <c r="CA585" s="55"/>
      <c r="CB585" s="55"/>
      <c r="CC585" s="55"/>
      <c r="CD585" s="55"/>
      <c r="CE585" s="55"/>
      <c r="CF585" s="55"/>
      <c r="CG585" s="55"/>
      <c r="CH585" s="55"/>
      <c r="CI585" s="55"/>
      <c r="CJ585" s="55"/>
      <c r="CK585" s="55"/>
      <c r="CL585" s="55"/>
      <c r="CM585" s="55"/>
      <c r="CN585" s="55"/>
      <c r="CO585" s="55"/>
    </row>
    <row r="586" spans="1:93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/>
      <c r="BL586" s="55"/>
      <c r="BM586" s="55"/>
      <c r="BN586" s="55"/>
      <c r="BO586" s="55"/>
      <c r="BP586" s="55"/>
      <c r="BQ586" s="55"/>
      <c r="BR586" s="55"/>
      <c r="BS586" s="55"/>
      <c r="BT586" s="55"/>
      <c r="BU586" s="55"/>
      <c r="BV586" s="55"/>
      <c r="BW586" s="55"/>
      <c r="BX586" s="55"/>
      <c r="BY586" s="55"/>
      <c r="BZ586" s="55"/>
      <c r="CA586" s="55"/>
      <c r="CB586" s="55"/>
      <c r="CC586" s="55"/>
      <c r="CD586" s="55"/>
      <c r="CE586" s="55"/>
      <c r="CF586" s="55"/>
      <c r="CG586" s="55"/>
      <c r="CH586" s="55"/>
      <c r="CI586" s="55"/>
      <c r="CJ586" s="55"/>
      <c r="CK586" s="55"/>
      <c r="CL586" s="55"/>
      <c r="CM586" s="55"/>
      <c r="CN586" s="55"/>
      <c r="CO586" s="55"/>
    </row>
    <row r="587" spans="1:93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/>
      <c r="BL587" s="55"/>
      <c r="BM587" s="55"/>
      <c r="BN587" s="55"/>
      <c r="BO587" s="55"/>
      <c r="BP587" s="55"/>
      <c r="BQ587" s="55"/>
      <c r="BR587" s="55"/>
      <c r="BS587" s="55"/>
      <c r="BT587" s="55"/>
      <c r="BU587" s="55"/>
      <c r="BV587" s="55"/>
      <c r="BW587" s="55"/>
      <c r="BX587" s="55"/>
      <c r="BY587" s="55"/>
      <c r="BZ587" s="55"/>
      <c r="CA587" s="55"/>
      <c r="CB587" s="55"/>
      <c r="CC587" s="55"/>
      <c r="CD587" s="55"/>
      <c r="CE587" s="55"/>
      <c r="CF587" s="55"/>
      <c r="CG587" s="55"/>
      <c r="CH587" s="55"/>
      <c r="CI587" s="55"/>
      <c r="CJ587" s="55"/>
      <c r="CK587" s="55"/>
      <c r="CL587" s="55"/>
      <c r="CM587" s="55"/>
      <c r="CN587" s="55"/>
      <c r="CO587" s="55"/>
    </row>
    <row r="588" spans="1:93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  <c r="BN588" s="55"/>
      <c r="BO588" s="55"/>
      <c r="BP588" s="55"/>
      <c r="BQ588" s="55"/>
      <c r="BR588" s="55"/>
      <c r="BS588" s="55"/>
      <c r="BT588" s="55"/>
      <c r="BU588" s="55"/>
      <c r="BV588" s="55"/>
      <c r="BW588" s="55"/>
      <c r="BX588" s="55"/>
      <c r="BY588" s="55"/>
      <c r="BZ588" s="55"/>
      <c r="CA588" s="55"/>
      <c r="CB588" s="55"/>
      <c r="CC588" s="55"/>
      <c r="CD588" s="55"/>
      <c r="CE588" s="55"/>
      <c r="CF588" s="55"/>
      <c r="CG588" s="55"/>
      <c r="CH588" s="55"/>
      <c r="CI588" s="55"/>
      <c r="CJ588" s="55"/>
      <c r="CK588" s="55"/>
      <c r="CL588" s="55"/>
      <c r="CM588" s="55"/>
      <c r="CN588" s="55"/>
      <c r="CO588" s="55"/>
    </row>
    <row r="589" spans="1:93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5"/>
      <c r="BU589" s="55"/>
      <c r="BV589" s="55"/>
      <c r="BW589" s="55"/>
      <c r="BX589" s="55"/>
      <c r="BY589" s="55"/>
      <c r="BZ589" s="55"/>
      <c r="CA589" s="55"/>
      <c r="CB589" s="55"/>
      <c r="CC589" s="55"/>
      <c r="CD589" s="55"/>
      <c r="CE589" s="55"/>
      <c r="CF589" s="55"/>
      <c r="CG589" s="55"/>
      <c r="CH589" s="55"/>
      <c r="CI589" s="55"/>
      <c r="CJ589" s="55"/>
      <c r="CK589" s="55"/>
      <c r="CL589" s="55"/>
      <c r="CM589" s="55"/>
      <c r="CN589" s="55"/>
      <c r="CO589" s="55"/>
    </row>
    <row r="590" spans="1:93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  <c r="BN590" s="55"/>
      <c r="BO590" s="55"/>
      <c r="BP590" s="55"/>
      <c r="BQ590" s="55"/>
      <c r="BR590" s="55"/>
      <c r="BS590" s="55"/>
      <c r="BT590" s="55"/>
      <c r="BU590" s="55"/>
      <c r="BV590" s="55"/>
      <c r="BW590" s="55"/>
      <c r="BX590" s="55"/>
      <c r="BY590" s="55"/>
      <c r="BZ590" s="55"/>
      <c r="CA590" s="55"/>
      <c r="CB590" s="55"/>
      <c r="CC590" s="55"/>
      <c r="CD590" s="55"/>
      <c r="CE590" s="55"/>
      <c r="CF590" s="55"/>
      <c r="CG590" s="55"/>
      <c r="CH590" s="55"/>
      <c r="CI590" s="55"/>
      <c r="CJ590" s="55"/>
      <c r="CK590" s="55"/>
      <c r="CL590" s="55"/>
      <c r="CM590" s="55"/>
      <c r="CN590" s="55"/>
      <c r="CO590" s="55"/>
    </row>
    <row r="591" spans="1:93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  <c r="BN591" s="55"/>
      <c r="BO591" s="55"/>
      <c r="BP591" s="55"/>
      <c r="BQ591" s="55"/>
      <c r="BR591" s="55"/>
      <c r="BS591" s="55"/>
      <c r="BT591" s="55"/>
      <c r="BU591" s="55"/>
      <c r="BV591" s="55"/>
      <c r="BW591" s="55"/>
      <c r="BX591" s="55"/>
      <c r="BY591" s="55"/>
      <c r="BZ591" s="55"/>
      <c r="CA591" s="55"/>
      <c r="CB591" s="55"/>
      <c r="CC591" s="55"/>
      <c r="CD591" s="55"/>
      <c r="CE591" s="55"/>
      <c r="CF591" s="55"/>
      <c r="CG591" s="55"/>
      <c r="CH591" s="55"/>
      <c r="CI591" s="55"/>
      <c r="CJ591" s="55"/>
      <c r="CK591" s="55"/>
      <c r="CL591" s="55"/>
      <c r="CM591" s="55"/>
      <c r="CN591" s="55"/>
      <c r="CO591" s="55"/>
    </row>
    <row r="592" spans="1:93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  <c r="BN592" s="55"/>
      <c r="BO592" s="55"/>
      <c r="BP592" s="55"/>
      <c r="BQ592" s="55"/>
      <c r="BR592" s="55"/>
      <c r="BS592" s="55"/>
      <c r="BT592" s="55"/>
      <c r="BU592" s="55"/>
      <c r="BV592" s="55"/>
      <c r="BW592" s="55"/>
      <c r="BX592" s="55"/>
      <c r="BY592" s="55"/>
      <c r="BZ592" s="55"/>
      <c r="CA592" s="55"/>
      <c r="CB592" s="55"/>
      <c r="CC592" s="55"/>
      <c r="CD592" s="55"/>
      <c r="CE592" s="55"/>
      <c r="CF592" s="55"/>
      <c r="CG592" s="55"/>
      <c r="CH592" s="55"/>
      <c r="CI592" s="55"/>
      <c r="CJ592" s="55"/>
      <c r="CK592" s="55"/>
      <c r="CL592" s="55"/>
      <c r="CM592" s="55"/>
      <c r="CN592" s="55"/>
      <c r="CO592" s="55"/>
    </row>
    <row r="593" spans="1: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  <c r="BN593" s="55"/>
      <c r="BO593" s="55"/>
      <c r="BP593" s="55"/>
      <c r="BQ593" s="55"/>
      <c r="BR593" s="55"/>
      <c r="BS593" s="55"/>
      <c r="BT593" s="55"/>
      <c r="BU593" s="55"/>
      <c r="BV593" s="55"/>
      <c r="BW593" s="55"/>
      <c r="BX593" s="55"/>
      <c r="BY593" s="55"/>
      <c r="BZ593" s="55"/>
      <c r="CA593" s="55"/>
      <c r="CB593" s="55"/>
      <c r="CC593" s="55"/>
      <c r="CD593" s="55"/>
      <c r="CE593" s="55"/>
      <c r="CF593" s="55"/>
      <c r="CG593" s="55"/>
      <c r="CH593" s="55"/>
      <c r="CI593" s="55"/>
      <c r="CJ593" s="55"/>
      <c r="CK593" s="55"/>
      <c r="CL593" s="55"/>
      <c r="CM593" s="55"/>
      <c r="CN593" s="55"/>
      <c r="CO593" s="55"/>
    </row>
    <row r="594" spans="1:93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  <c r="BN594" s="55"/>
      <c r="BO594" s="55"/>
      <c r="BP594" s="55"/>
      <c r="BQ594" s="55"/>
      <c r="BR594" s="55"/>
      <c r="BS594" s="55"/>
      <c r="BT594" s="55"/>
      <c r="BU594" s="55"/>
      <c r="BV594" s="55"/>
      <c r="BW594" s="55"/>
      <c r="BX594" s="55"/>
      <c r="BY594" s="55"/>
      <c r="BZ594" s="55"/>
      <c r="CA594" s="55"/>
      <c r="CB594" s="55"/>
      <c r="CC594" s="55"/>
      <c r="CD594" s="55"/>
      <c r="CE594" s="55"/>
      <c r="CF594" s="55"/>
      <c r="CG594" s="55"/>
      <c r="CH594" s="55"/>
      <c r="CI594" s="55"/>
      <c r="CJ594" s="55"/>
      <c r="CK594" s="55"/>
      <c r="CL594" s="55"/>
      <c r="CM594" s="55"/>
      <c r="CN594" s="55"/>
      <c r="CO594" s="55"/>
    </row>
    <row r="595" spans="1:93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  <c r="BN595" s="55"/>
      <c r="BO595" s="55"/>
      <c r="BP595" s="55"/>
      <c r="BQ595" s="55"/>
      <c r="BR595" s="55"/>
      <c r="BS595" s="55"/>
      <c r="BT595" s="55"/>
      <c r="BU595" s="55"/>
      <c r="BV595" s="55"/>
      <c r="BW595" s="55"/>
      <c r="BX595" s="55"/>
      <c r="BY595" s="55"/>
      <c r="BZ595" s="55"/>
      <c r="CA595" s="55"/>
      <c r="CB595" s="55"/>
      <c r="CC595" s="55"/>
      <c r="CD595" s="55"/>
      <c r="CE595" s="55"/>
      <c r="CF595" s="55"/>
      <c r="CG595" s="55"/>
      <c r="CH595" s="55"/>
      <c r="CI595" s="55"/>
      <c r="CJ595" s="55"/>
      <c r="CK595" s="55"/>
      <c r="CL595" s="55"/>
      <c r="CM595" s="55"/>
      <c r="CN595" s="55"/>
      <c r="CO595" s="55"/>
    </row>
    <row r="596" spans="1:93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/>
      <c r="BQ596" s="55"/>
      <c r="BR596" s="55"/>
      <c r="BS596" s="55"/>
      <c r="BT596" s="55"/>
      <c r="BU596" s="55"/>
      <c r="BV596" s="55"/>
      <c r="BW596" s="55"/>
      <c r="BX596" s="55"/>
      <c r="BY596" s="55"/>
      <c r="BZ596" s="55"/>
      <c r="CA596" s="55"/>
      <c r="CB596" s="55"/>
      <c r="CC596" s="55"/>
      <c r="CD596" s="55"/>
      <c r="CE596" s="55"/>
      <c r="CF596" s="55"/>
      <c r="CG596" s="55"/>
      <c r="CH596" s="55"/>
      <c r="CI596" s="55"/>
      <c r="CJ596" s="55"/>
      <c r="CK596" s="55"/>
      <c r="CL596" s="55"/>
      <c r="CM596" s="55"/>
      <c r="CN596" s="55"/>
      <c r="CO596" s="55"/>
    </row>
    <row r="597" spans="1:93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/>
      <c r="BL597" s="55"/>
      <c r="BM597" s="55"/>
      <c r="BN597" s="55"/>
      <c r="BO597" s="55"/>
      <c r="BP597" s="55"/>
      <c r="BQ597" s="55"/>
      <c r="BR597" s="55"/>
      <c r="BS597" s="55"/>
      <c r="BT597" s="55"/>
      <c r="BU597" s="55"/>
      <c r="BV597" s="55"/>
      <c r="BW597" s="55"/>
      <c r="BX597" s="55"/>
      <c r="BY597" s="55"/>
      <c r="BZ597" s="55"/>
      <c r="CA597" s="55"/>
      <c r="CB597" s="55"/>
      <c r="CC597" s="55"/>
      <c r="CD597" s="55"/>
      <c r="CE597" s="55"/>
      <c r="CF597" s="55"/>
      <c r="CG597" s="55"/>
      <c r="CH597" s="55"/>
      <c r="CI597" s="55"/>
      <c r="CJ597" s="55"/>
      <c r="CK597" s="55"/>
      <c r="CL597" s="55"/>
      <c r="CM597" s="55"/>
      <c r="CN597" s="55"/>
      <c r="CO597" s="55"/>
    </row>
    <row r="598" spans="1:93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/>
      <c r="BT598" s="55"/>
      <c r="BU598" s="55"/>
      <c r="BV598" s="55"/>
      <c r="BW598" s="55"/>
      <c r="BX598" s="55"/>
      <c r="BY598" s="55"/>
      <c r="BZ598" s="55"/>
      <c r="CA598" s="55"/>
      <c r="CB598" s="55"/>
      <c r="CC598" s="55"/>
      <c r="CD598" s="55"/>
      <c r="CE598" s="55"/>
      <c r="CF598" s="55"/>
      <c r="CG598" s="55"/>
      <c r="CH598" s="55"/>
      <c r="CI598" s="55"/>
      <c r="CJ598" s="55"/>
      <c r="CK598" s="55"/>
      <c r="CL598" s="55"/>
      <c r="CM598" s="55"/>
      <c r="CN598" s="55"/>
      <c r="CO598" s="55"/>
    </row>
    <row r="599" spans="1:93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/>
      <c r="BL599" s="55"/>
      <c r="BM599" s="55"/>
      <c r="BN599" s="55"/>
      <c r="BO599" s="55"/>
      <c r="BP599" s="55"/>
      <c r="BQ599" s="55"/>
      <c r="BR599" s="55"/>
      <c r="BS599" s="55"/>
      <c r="BT599" s="55"/>
      <c r="BU599" s="55"/>
      <c r="BV599" s="55"/>
      <c r="BW599" s="55"/>
      <c r="BX599" s="55"/>
      <c r="BY599" s="55"/>
      <c r="BZ599" s="55"/>
      <c r="CA599" s="55"/>
      <c r="CB599" s="55"/>
      <c r="CC599" s="55"/>
      <c r="CD599" s="55"/>
      <c r="CE599" s="55"/>
      <c r="CF599" s="55"/>
      <c r="CG599" s="55"/>
      <c r="CH599" s="55"/>
      <c r="CI599" s="55"/>
      <c r="CJ599" s="55"/>
      <c r="CK599" s="55"/>
      <c r="CL599" s="55"/>
      <c r="CM599" s="55"/>
      <c r="CN599" s="55"/>
      <c r="CO599" s="55"/>
    </row>
    <row r="600" spans="1:93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/>
      <c r="BQ600" s="55"/>
      <c r="BR600" s="55"/>
      <c r="BS600" s="55"/>
      <c r="BT600" s="55"/>
      <c r="BU600" s="55"/>
      <c r="BV600" s="55"/>
      <c r="BW600" s="55"/>
      <c r="BX600" s="55"/>
      <c r="BY600" s="55"/>
      <c r="BZ600" s="55"/>
      <c r="CA600" s="55"/>
      <c r="CB600" s="55"/>
      <c r="CC600" s="55"/>
      <c r="CD600" s="55"/>
      <c r="CE600" s="55"/>
      <c r="CF600" s="55"/>
      <c r="CG600" s="55"/>
      <c r="CH600" s="55"/>
      <c r="CI600" s="55"/>
      <c r="CJ600" s="55"/>
      <c r="CK600" s="55"/>
      <c r="CL600" s="55"/>
      <c r="CM600" s="55"/>
      <c r="CN600" s="55"/>
      <c r="CO600" s="55"/>
    </row>
    <row r="601" spans="1:93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  <c r="BN601" s="55"/>
      <c r="BO601" s="55"/>
      <c r="BP601" s="55"/>
      <c r="BQ601" s="55"/>
      <c r="BR601" s="55"/>
      <c r="BS601" s="55"/>
      <c r="BT601" s="55"/>
      <c r="BU601" s="55"/>
      <c r="BV601" s="55"/>
      <c r="BW601" s="55"/>
      <c r="BX601" s="55"/>
      <c r="BY601" s="55"/>
      <c r="BZ601" s="55"/>
      <c r="CA601" s="55"/>
      <c r="CB601" s="55"/>
      <c r="CC601" s="55"/>
      <c r="CD601" s="55"/>
      <c r="CE601" s="55"/>
      <c r="CF601" s="55"/>
      <c r="CG601" s="55"/>
      <c r="CH601" s="55"/>
      <c r="CI601" s="55"/>
      <c r="CJ601" s="55"/>
      <c r="CK601" s="55"/>
      <c r="CL601" s="55"/>
      <c r="CM601" s="55"/>
      <c r="CN601" s="55"/>
      <c r="CO601" s="55"/>
    </row>
    <row r="602" spans="1:93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  <c r="BN602" s="55"/>
      <c r="BO602" s="55"/>
      <c r="BP602" s="55"/>
      <c r="BQ602" s="55"/>
      <c r="BR602" s="55"/>
      <c r="BS602" s="55"/>
      <c r="BT602" s="55"/>
      <c r="BU602" s="55"/>
      <c r="BV602" s="55"/>
      <c r="BW602" s="55"/>
      <c r="BX602" s="55"/>
      <c r="BY602" s="55"/>
      <c r="BZ602" s="55"/>
      <c r="CA602" s="55"/>
      <c r="CB602" s="55"/>
      <c r="CC602" s="55"/>
      <c r="CD602" s="55"/>
      <c r="CE602" s="55"/>
      <c r="CF602" s="55"/>
      <c r="CG602" s="55"/>
      <c r="CH602" s="55"/>
      <c r="CI602" s="55"/>
      <c r="CJ602" s="55"/>
      <c r="CK602" s="55"/>
      <c r="CL602" s="55"/>
      <c r="CM602" s="55"/>
      <c r="CN602" s="55"/>
      <c r="CO602" s="55"/>
    </row>
    <row r="603" spans="1:9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  <c r="BN603" s="55"/>
      <c r="BO603" s="55"/>
      <c r="BP603" s="55"/>
      <c r="BQ603" s="55"/>
      <c r="BR603" s="55"/>
      <c r="BS603" s="55"/>
      <c r="BT603" s="55"/>
      <c r="BU603" s="55"/>
      <c r="BV603" s="55"/>
      <c r="BW603" s="55"/>
      <c r="BX603" s="55"/>
      <c r="BY603" s="55"/>
      <c r="BZ603" s="55"/>
      <c r="CA603" s="55"/>
      <c r="CB603" s="55"/>
      <c r="CC603" s="55"/>
      <c r="CD603" s="55"/>
      <c r="CE603" s="55"/>
      <c r="CF603" s="55"/>
      <c r="CG603" s="55"/>
      <c r="CH603" s="55"/>
      <c r="CI603" s="55"/>
      <c r="CJ603" s="55"/>
      <c r="CK603" s="55"/>
      <c r="CL603" s="55"/>
      <c r="CM603" s="55"/>
      <c r="CN603" s="55"/>
      <c r="CO603" s="55"/>
    </row>
    <row r="604" spans="1:93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  <c r="BN604" s="55"/>
      <c r="BO604" s="55"/>
      <c r="BP604" s="55"/>
      <c r="BQ604" s="55"/>
      <c r="BR604" s="55"/>
      <c r="BS604" s="55"/>
      <c r="BT604" s="55"/>
      <c r="BU604" s="55"/>
      <c r="BV604" s="55"/>
      <c r="BW604" s="55"/>
      <c r="BX604" s="55"/>
      <c r="BY604" s="55"/>
      <c r="BZ604" s="55"/>
      <c r="CA604" s="55"/>
      <c r="CB604" s="55"/>
      <c r="CC604" s="55"/>
      <c r="CD604" s="55"/>
      <c r="CE604" s="55"/>
      <c r="CF604" s="55"/>
      <c r="CG604" s="55"/>
      <c r="CH604" s="55"/>
      <c r="CI604" s="55"/>
      <c r="CJ604" s="55"/>
      <c r="CK604" s="55"/>
      <c r="CL604" s="55"/>
      <c r="CM604" s="55"/>
      <c r="CN604" s="55"/>
      <c r="CO604" s="55"/>
    </row>
    <row r="605" spans="1:93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  <c r="BN605" s="55"/>
      <c r="BO605" s="55"/>
      <c r="BP605" s="55"/>
      <c r="BQ605" s="55"/>
      <c r="BR605" s="55"/>
      <c r="BS605" s="55"/>
      <c r="BT605" s="55"/>
      <c r="BU605" s="55"/>
      <c r="BV605" s="55"/>
      <c r="BW605" s="55"/>
      <c r="BX605" s="55"/>
      <c r="BY605" s="55"/>
      <c r="BZ605" s="55"/>
      <c r="CA605" s="55"/>
      <c r="CB605" s="55"/>
      <c r="CC605" s="55"/>
      <c r="CD605" s="55"/>
      <c r="CE605" s="55"/>
      <c r="CF605" s="55"/>
      <c r="CG605" s="55"/>
      <c r="CH605" s="55"/>
      <c r="CI605" s="55"/>
      <c r="CJ605" s="55"/>
      <c r="CK605" s="55"/>
      <c r="CL605" s="55"/>
      <c r="CM605" s="55"/>
      <c r="CN605" s="55"/>
      <c r="CO605" s="55"/>
    </row>
    <row r="606" spans="1:93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  <c r="BN606" s="55"/>
      <c r="BO606" s="55"/>
      <c r="BP606" s="55"/>
      <c r="BQ606" s="55"/>
      <c r="BR606" s="55"/>
      <c r="BS606" s="55"/>
      <c r="BT606" s="55"/>
      <c r="BU606" s="55"/>
      <c r="BV606" s="55"/>
      <c r="BW606" s="55"/>
      <c r="BX606" s="55"/>
      <c r="BY606" s="55"/>
      <c r="BZ606" s="55"/>
      <c r="CA606" s="55"/>
      <c r="CB606" s="55"/>
      <c r="CC606" s="55"/>
      <c r="CD606" s="55"/>
      <c r="CE606" s="55"/>
      <c r="CF606" s="55"/>
      <c r="CG606" s="55"/>
      <c r="CH606" s="55"/>
      <c r="CI606" s="55"/>
      <c r="CJ606" s="55"/>
      <c r="CK606" s="55"/>
      <c r="CL606" s="55"/>
      <c r="CM606" s="55"/>
      <c r="CN606" s="55"/>
      <c r="CO606" s="55"/>
    </row>
    <row r="607" spans="1:93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/>
      <c r="BL607" s="55"/>
      <c r="BM607" s="55"/>
      <c r="BN607" s="55"/>
      <c r="BO607" s="55"/>
      <c r="BP607" s="55"/>
      <c r="BQ607" s="55"/>
      <c r="BR607" s="55"/>
      <c r="BS607" s="55"/>
      <c r="BT607" s="55"/>
      <c r="BU607" s="55"/>
      <c r="BV607" s="55"/>
      <c r="BW607" s="55"/>
      <c r="BX607" s="55"/>
      <c r="BY607" s="55"/>
      <c r="BZ607" s="55"/>
      <c r="CA607" s="55"/>
      <c r="CB607" s="55"/>
      <c r="CC607" s="55"/>
      <c r="CD607" s="55"/>
      <c r="CE607" s="55"/>
      <c r="CF607" s="55"/>
      <c r="CG607" s="55"/>
      <c r="CH607" s="55"/>
      <c r="CI607" s="55"/>
      <c r="CJ607" s="55"/>
      <c r="CK607" s="55"/>
      <c r="CL607" s="55"/>
      <c r="CM607" s="55"/>
      <c r="CN607" s="55"/>
      <c r="CO607" s="55"/>
    </row>
    <row r="608" spans="1:93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  <c r="BN608" s="55"/>
      <c r="BO608" s="55"/>
      <c r="BP608" s="55"/>
      <c r="BQ608" s="55"/>
      <c r="BR608" s="55"/>
      <c r="BS608" s="55"/>
      <c r="BT608" s="55"/>
      <c r="BU608" s="55"/>
      <c r="BV608" s="55"/>
      <c r="BW608" s="55"/>
      <c r="BX608" s="55"/>
      <c r="BY608" s="55"/>
      <c r="BZ608" s="55"/>
      <c r="CA608" s="55"/>
      <c r="CB608" s="55"/>
      <c r="CC608" s="55"/>
      <c r="CD608" s="55"/>
      <c r="CE608" s="55"/>
      <c r="CF608" s="55"/>
      <c r="CG608" s="55"/>
      <c r="CH608" s="55"/>
      <c r="CI608" s="55"/>
      <c r="CJ608" s="55"/>
      <c r="CK608" s="55"/>
      <c r="CL608" s="55"/>
      <c r="CM608" s="55"/>
      <c r="CN608" s="55"/>
      <c r="CO608" s="55"/>
    </row>
    <row r="609" spans="1:93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  <c r="BN609" s="55"/>
      <c r="BO609" s="55"/>
      <c r="BP609" s="55"/>
      <c r="BQ609" s="55"/>
      <c r="BR609" s="55"/>
      <c r="BS609" s="55"/>
      <c r="BT609" s="55"/>
      <c r="BU609" s="55"/>
      <c r="BV609" s="55"/>
      <c r="BW609" s="55"/>
      <c r="BX609" s="55"/>
      <c r="BY609" s="55"/>
      <c r="BZ609" s="55"/>
      <c r="CA609" s="55"/>
      <c r="CB609" s="55"/>
      <c r="CC609" s="55"/>
      <c r="CD609" s="55"/>
      <c r="CE609" s="55"/>
      <c r="CF609" s="55"/>
      <c r="CG609" s="55"/>
      <c r="CH609" s="55"/>
      <c r="CI609" s="55"/>
      <c r="CJ609" s="55"/>
      <c r="CK609" s="55"/>
      <c r="CL609" s="55"/>
      <c r="CM609" s="55"/>
      <c r="CN609" s="55"/>
      <c r="CO609" s="55"/>
    </row>
    <row r="610" spans="1:93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/>
      <c r="BO610" s="55"/>
      <c r="BP610" s="55"/>
      <c r="BQ610" s="55"/>
      <c r="BR610" s="55"/>
      <c r="BS610" s="55"/>
      <c r="BT610" s="55"/>
      <c r="BU610" s="55"/>
      <c r="BV610" s="55"/>
      <c r="BW610" s="55"/>
      <c r="BX610" s="55"/>
      <c r="BY610" s="55"/>
      <c r="BZ610" s="55"/>
      <c r="CA610" s="55"/>
      <c r="CB610" s="55"/>
      <c r="CC610" s="55"/>
      <c r="CD610" s="55"/>
      <c r="CE610" s="55"/>
      <c r="CF610" s="55"/>
      <c r="CG610" s="55"/>
      <c r="CH610" s="55"/>
      <c r="CI610" s="55"/>
      <c r="CJ610" s="55"/>
      <c r="CK610" s="55"/>
      <c r="CL610" s="55"/>
      <c r="CM610" s="55"/>
      <c r="CN610" s="55"/>
      <c r="CO610" s="55"/>
    </row>
    <row r="611" spans="1:93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/>
      <c r="BM611" s="55"/>
      <c r="BN611" s="55"/>
      <c r="BO611" s="55"/>
      <c r="BP611" s="55"/>
      <c r="BQ611" s="55"/>
      <c r="BR611" s="55"/>
      <c r="BS611" s="55"/>
      <c r="BT611" s="55"/>
      <c r="BU611" s="55"/>
      <c r="BV611" s="55"/>
      <c r="BW611" s="55"/>
      <c r="BX611" s="55"/>
      <c r="BY611" s="55"/>
      <c r="BZ611" s="55"/>
      <c r="CA611" s="55"/>
      <c r="CB611" s="55"/>
      <c r="CC611" s="55"/>
      <c r="CD611" s="55"/>
      <c r="CE611" s="55"/>
      <c r="CF611" s="55"/>
      <c r="CG611" s="55"/>
      <c r="CH611" s="55"/>
      <c r="CI611" s="55"/>
      <c r="CJ611" s="55"/>
      <c r="CK611" s="55"/>
      <c r="CL611" s="55"/>
      <c r="CM611" s="55"/>
      <c r="CN611" s="55"/>
      <c r="CO611" s="55"/>
    </row>
    <row r="612" spans="1:93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  <c r="BN612" s="55"/>
      <c r="BO612" s="55"/>
      <c r="BP612" s="55"/>
      <c r="BQ612" s="55"/>
      <c r="BR612" s="55"/>
      <c r="BS612" s="55"/>
      <c r="BT612" s="55"/>
      <c r="BU612" s="55"/>
      <c r="BV612" s="55"/>
      <c r="BW612" s="55"/>
      <c r="BX612" s="55"/>
      <c r="BY612" s="55"/>
      <c r="BZ612" s="55"/>
      <c r="CA612" s="55"/>
      <c r="CB612" s="55"/>
      <c r="CC612" s="55"/>
      <c r="CD612" s="55"/>
      <c r="CE612" s="55"/>
      <c r="CF612" s="55"/>
      <c r="CG612" s="55"/>
      <c r="CH612" s="55"/>
      <c r="CI612" s="55"/>
      <c r="CJ612" s="55"/>
      <c r="CK612" s="55"/>
      <c r="CL612" s="55"/>
      <c r="CM612" s="55"/>
      <c r="CN612" s="55"/>
      <c r="CO612" s="55"/>
    </row>
    <row r="613" spans="1:9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  <c r="BN613" s="55"/>
      <c r="BO613" s="55"/>
      <c r="BP613" s="55"/>
      <c r="BQ613" s="55"/>
      <c r="BR613" s="55"/>
      <c r="BS613" s="55"/>
      <c r="BT613" s="55"/>
      <c r="BU613" s="55"/>
      <c r="BV613" s="55"/>
      <c r="BW613" s="55"/>
      <c r="BX613" s="55"/>
      <c r="BY613" s="55"/>
      <c r="BZ613" s="55"/>
      <c r="CA613" s="55"/>
      <c r="CB613" s="55"/>
      <c r="CC613" s="55"/>
      <c r="CD613" s="55"/>
      <c r="CE613" s="55"/>
      <c r="CF613" s="55"/>
      <c r="CG613" s="55"/>
      <c r="CH613" s="55"/>
      <c r="CI613" s="55"/>
      <c r="CJ613" s="55"/>
      <c r="CK613" s="55"/>
      <c r="CL613" s="55"/>
      <c r="CM613" s="55"/>
      <c r="CN613" s="55"/>
      <c r="CO613" s="55"/>
    </row>
    <row r="614" spans="1:93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  <c r="BN614" s="55"/>
      <c r="BO614" s="55"/>
      <c r="BP614" s="55"/>
      <c r="BQ614" s="55"/>
      <c r="BR614" s="55"/>
      <c r="BS614" s="55"/>
      <c r="BT614" s="55"/>
      <c r="BU614" s="55"/>
      <c r="BV614" s="55"/>
      <c r="BW614" s="55"/>
      <c r="BX614" s="55"/>
      <c r="BY614" s="55"/>
      <c r="BZ614" s="55"/>
      <c r="CA614" s="55"/>
      <c r="CB614" s="55"/>
      <c r="CC614" s="55"/>
      <c r="CD614" s="55"/>
      <c r="CE614" s="55"/>
      <c r="CF614" s="55"/>
      <c r="CG614" s="55"/>
      <c r="CH614" s="55"/>
      <c r="CI614" s="55"/>
      <c r="CJ614" s="55"/>
      <c r="CK614" s="55"/>
      <c r="CL614" s="55"/>
      <c r="CM614" s="55"/>
      <c r="CN614" s="55"/>
      <c r="CO614" s="55"/>
    </row>
    <row r="615" spans="1:93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/>
      <c r="BL615" s="55"/>
      <c r="BM615" s="55"/>
      <c r="BN615" s="55"/>
      <c r="BO615" s="55"/>
      <c r="BP615" s="55"/>
      <c r="BQ615" s="55"/>
      <c r="BR615" s="55"/>
      <c r="BS615" s="55"/>
      <c r="BT615" s="55"/>
      <c r="BU615" s="55"/>
      <c r="BV615" s="55"/>
      <c r="BW615" s="55"/>
      <c r="BX615" s="55"/>
      <c r="BY615" s="55"/>
      <c r="BZ615" s="55"/>
      <c r="CA615" s="55"/>
      <c r="CB615" s="55"/>
      <c r="CC615" s="55"/>
      <c r="CD615" s="55"/>
      <c r="CE615" s="55"/>
      <c r="CF615" s="55"/>
      <c r="CG615" s="55"/>
      <c r="CH615" s="55"/>
      <c r="CI615" s="55"/>
      <c r="CJ615" s="55"/>
      <c r="CK615" s="55"/>
      <c r="CL615" s="55"/>
      <c r="CM615" s="55"/>
      <c r="CN615" s="55"/>
      <c r="CO615" s="55"/>
    </row>
    <row r="616" spans="1:93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/>
      <c r="BN616" s="55"/>
      <c r="BO616" s="55"/>
      <c r="BP616" s="55"/>
      <c r="BQ616" s="55"/>
      <c r="BR616" s="55"/>
      <c r="BS616" s="55"/>
      <c r="BT616" s="55"/>
      <c r="BU616" s="55"/>
      <c r="BV616" s="55"/>
      <c r="BW616" s="55"/>
      <c r="BX616" s="55"/>
      <c r="BY616" s="55"/>
      <c r="BZ616" s="55"/>
      <c r="CA616" s="55"/>
      <c r="CB616" s="55"/>
      <c r="CC616" s="55"/>
      <c r="CD616" s="55"/>
      <c r="CE616" s="55"/>
      <c r="CF616" s="55"/>
      <c r="CG616" s="55"/>
      <c r="CH616" s="55"/>
      <c r="CI616" s="55"/>
      <c r="CJ616" s="55"/>
      <c r="CK616" s="55"/>
      <c r="CL616" s="55"/>
      <c r="CM616" s="55"/>
      <c r="CN616" s="55"/>
      <c r="CO616" s="55"/>
    </row>
    <row r="617" spans="1:93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/>
      <c r="BL617" s="55"/>
      <c r="BM617" s="55"/>
      <c r="BN617" s="55"/>
      <c r="BO617" s="55"/>
      <c r="BP617" s="55"/>
      <c r="BQ617" s="55"/>
      <c r="BR617" s="55"/>
      <c r="BS617" s="55"/>
      <c r="BT617" s="55"/>
      <c r="BU617" s="55"/>
      <c r="BV617" s="55"/>
      <c r="BW617" s="55"/>
      <c r="BX617" s="55"/>
      <c r="BY617" s="55"/>
      <c r="BZ617" s="55"/>
      <c r="CA617" s="55"/>
      <c r="CB617" s="55"/>
      <c r="CC617" s="55"/>
      <c r="CD617" s="55"/>
      <c r="CE617" s="55"/>
      <c r="CF617" s="55"/>
      <c r="CG617" s="55"/>
      <c r="CH617" s="55"/>
      <c r="CI617" s="55"/>
      <c r="CJ617" s="55"/>
      <c r="CK617" s="55"/>
      <c r="CL617" s="55"/>
      <c r="CM617" s="55"/>
      <c r="CN617" s="55"/>
      <c r="CO617" s="55"/>
    </row>
    <row r="618" spans="1:93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/>
      <c r="BL618" s="55"/>
      <c r="BM618" s="55"/>
      <c r="BN618" s="55"/>
      <c r="BO618" s="55"/>
      <c r="BP618" s="55"/>
      <c r="BQ618" s="55"/>
      <c r="BR618" s="55"/>
      <c r="BS618" s="55"/>
      <c r="BT618" s="55"/>
      <c r="BU618" s="55"/>
      <c r="BV618" s="55"/>
      <c r="BW618" s="55"/>
      <c r="BX618" s="55"/>
      <c r="BY618" s="55"/>
      <c r="BZ618" s="55"/>
      <c r="CA618" s="55"/>
      <c r="CB618" s="55"/>
      <c r="CC618" s="55"/>
      <c r="CD618" s="55"/>
      <c r="CE618" s="55"/>
      <c r="CF618" s="55"/>
      <c r="CG618" s="55"/>
      <c r="CH618" s="55"/>
      <c r="CI618" s="55"/>
      <c r="CJ618" s="55"/>
      <c r="CK618" s="55"/>
      <c r="CL618" s="55"/>
      <c r="CM618" s="55"/>
      <c r="CN618" s="55"/>
      <c r="CO618" s="55"/>
    </row>
    <row r="619" spans="1:93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/>
      <c r="BL619" s="55"/>
      <c r="BM619" s="55"/>
      <c r="BN619" s="55"/>
      <c r="BO619" s="55"/>
      <c r="BP619" s="55"/>
      <c r="BQ619" s="55"/>
      <c r="BR619" s="55"/>
      <c r="BS619" s="55"/>
      <c r="BT619" s="55"/>
      <c r="BU619" s="55"/>
      <c r="BV619" s="55"/>
      <c r="BW619" s="55"/>
      <c r="BX619" s="55"/>
      <c r="BY619" s="55"/>
      <c r="BZ619" s="55"/>
      <c r="CA619" s="55"/>
      <c r="CB619" s="55"/>
      <c r="CC619" s="55"/>
      <c r="CD619" s="55"/>
      <c r="CE619" s="55"/>
      <c r="CF619" s="55"/>
      <c r="CG619" s="55"/>
      <c r="CH619" s="55"/>
      <c r="CI619" s="55"/>
      <c r="CJ619" s="55"/>
      <c r="CK619" s="55"/>
      <c r="CL619" s="55"/>
      <c r="CM619" s="55"/>
      <c r="CN619" s="55"/>
      <c r="CO619" s="55"/>
    </row>
    <row r="620" spans="1:93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/>
      <c r="BT620" s="55"/>
      <c r="BU620" s="55"/>
      <c r="BV620" s="55"/>
      <c r="BW620" s="55"/>
      <c r="BX620" s="55"/>
      <c r="BY620" s="55"/>
      <c r="BZ620" s="55"/>
      <c r="CA620" s="55"/>
      <c r="CB620" s="55"/>
      <c r="CC620" s="55"/>
      <c r="CD620" s="55"/>
      <c r="CE620" s="55"/>
      <c r="CF620" s="55"/>
      <c r="CG620" s="55"/>
      <c r="CH620" s="55"/>
      <c r="CI620" s="55"/>
      <c r="CJ620" s="55"/>
      <c r="CK620" s="55"/>
      <c r="CL620" s="55"/>
      <c r="CM620" s="55"/>
      <c r="CN620" s="55"/>
      <c r="CO620" s="55"/>
    </row>
    <row r="621" spans="1:93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  <c r="BN621" s="55"/>
      <c r="BO621" s="55"/>
      <c r="BP621" s="55"/>
      <c r="BQ621" s="55"/>
      <c r="BR621" s="55"/>
      <c r="BS621" s="55"/>
      <c r="BT621" s="55"/>
      <c r="BU621" s="55"/>
      <c r="BV621" s="55"/>
      <c r="BW621" s="55"/>
      <c r="BX621" s="55"/>
      <c r="BY621" s="55"/>
      <c r="BZ621" s="55"/>
      <c r="CA621" s="55"/>
      <c r="CB621" s="55"/>
      <c r="CC621" s="55"/>
      <c r="CD621" s="55"/>
      <c r="CE621" s="55"/>
      <c r="CF621" s="55"/>
      <c r="CG621" s="55"/>
      <c r="CH621" s="55"/>
      <c r="CI621" s="55"/>
      <c r="CJ621" s="55"/>
      <c r="CK621" s="55"/>
      <c r="CL621" s="55"/>
      <c r="CM621" s="55"/>
      <c r="CN621" s="55"/>
      <c r="CO621" s="55"/>
    </row>
    <row r="622" spans="1:93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/>
      <c r="BT622" s="55"/>
      <c r="BU622" s="55"/>
      <c r="BV622" s="55"/>
      <c r="BW622" s="55"/>
      <c r="BX622" s="55"/>
      <c r="BY622" s="55"/>
      <c r="BZ622" s="55"/>
      <c r="CA622" s="55"/>
      <c r="CB622" s="55"/>
      <c r="CC622" s="55"/>
      <c r="CD622" s="55"/>
      <c r="CE622" s="55"/>
      <c r="CF622" s="55"/>
      <c r="CG622" s="55"/>
      <c r="CH622" s="55"/>
      <c r="CI622" s="55"/>
      <c r="CJ622" s="55"/>
      <c r="CK622" s="55"/>
      <c r="CL622" s="55"/>
      <c r="CM622" s="55"/>
      <c r="CN622" s="55"/>
      <c r="CO622" s="55"/>
    </row>
    <row r="623" spans="1:9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/>
      <c r="BO623" s="55"/>
      <c r="BP623" s="55"/>
      <c r="BQ623" s="55"/>
      <c r="BR623" s="55"/>
      <c r="BS623" s="55"/>
      <c r="BT623" s="55"/>
      <c r="BU623" s="55"/>
      <c r="BV623" s="55"/>
      <c r="BW623" s="55"/>
      <c r="BX623" s="55"/>
      <c r="BY623" s="55"/>
      <c r="BZ623" s="55"/>
      <c r="CA623" s="55"/>
      <c r="CB623" s="55"/>
      <c r="CC623" s="55"/>
      <c r="CD623" s="55"/>
      <c r="CE623" s="55"/>
      <c r="CF623" s="55"/>
      <c r="CG623" s="55"/>
      <c r="CH623" s="55"/>
      <c r="CI623" s="55"/>
      <c r="CJ623" s="55"/>
      <c r="CK623" s="55"/>
      <c r="CL623" s="55"/>
      <c r="CM623" s="55"/>
      <c r="CN623" s="55"/>
      <c r="CO623" s="55"/>
    </row>
    <row r="624" spans="1:93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/>
      <c r="BS624" s="55"/>
      <c r="BT624" s="55"/>
      <c r="BU624" s="55"/>
      <c r="BV624" s="55"/>
      <c r="BW624" s="55"/>
      <c r="BX624" s="55"/>
      <c r="BY624" s="55"/>
      <c r="BZ624" s="55"/>
      <c r="CA624" s="55"/>
      <c r="CB624" s="55"/>
      <c r="CC624" s="55"/>
      <c r="CD624" s="55"/>
      <c r="CE624" s="55"/>
      <c r="CF624" s="55"/>
      <c r="CG624" s="55"/>
      <c r="CH624" s="55"/>
      <c r="CI624" s="55"/>
      <c r="CJ624" s="55"/>
      <c r="CK624" s="55"/>
      <c r="CL624" s="55"/>
      <c r="CM624" s="55"/>
      <c r="CN624" s="55"/>
      <c r="CO624" s="55"/>
    </row>
    <row r="625" spans="1:93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/>
      <c r="BS625" s="55"/>
      <c r="BT625" s="55"/>
      <c r="BU625" s="55"/>
      <c r="BV625" s="55"/>
      <c r="BW625" s="55"/>
      <c r="BX625" s="55"/>
      <c r="BY625" s="55"/>
      <c r="BZ625" s="55"/>
      <c r="CA625" s="55"/>
      <c r="CB625" s="55"/>
      <c r="CC625" s="55"/>
      <c r="CD625" s="55"/>
      <c r="CE625" s="55"/>
      <c r="CF625" s="55"/>
      <c r="CG625" s="55"/>
      <c r="CH625" s="55"/>
      <c r="CI625" s="55"/>
      <c r="CJ625" s="55"/>
      <c r="CK625" s="55"/>
      <c r="CL625" s="55"/>
      <c r="CM625" s="55"/>
      <c r="CN625" s="55"/>
      <c r="CO625" s="55"/>
    </row>
    <row r="626" spans="1:93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/>
      <c r="BL626" s="55"/>
      <c r="BM626" s="55"/>
      <c r="BN626" s="55"/>
      <c r="BO626" s="55"/>
      <c r="BP626" s="55"/>
      <c r="BQ626" s="55"/>
      <c r="BR626" s="55"/>
      <c r="BS626" s="55"/>
      <c r="BT626" s="55"/>
      <c r="BU626" s="55"/>
      <c r="BV626" s="55"/>
      <c r="BW626" s="55"/>
      <c r="BX626" s="55"/>
      <c r="BY626" s="55"/>
      <c r="BZ626" s="55"/>
      <c r="CA626" s="55"/>
      <c r="CB626" s="55"/>
      <c r="CC626" s="55"/>
      <c r="CD626" s="55"/>
      <c r="CE626" s="55"/>
      <c r="CF626" s="55"/>
      <c r="CG626" s="55"/>
      <c r="CH626" s="55"/>
      <c r="CI626" s="55"/>
      <c r="CJ626" s="55"/>
      <c r="CK626" s="55"/>
      <c r="CL626" s="55"/>
      <c r="CM626" s="55"/>
      <c r="CN626" s="55"/>
      <c r="CO626" s="55"/>
    </row>
    <row r="627" spans="1:93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/>
      <c r="BL627" s="55"/>
      <c r="BM627" s="55"/>
      <c r="BN627" s="55"/>
      <c r="BO627" s="55"/>
      <c r="BP627" s="55"/>
      <c r="BQ627" s="55"/>
      <c r="BR627" s="55"/>
      <c r="BS627" s="55"/>
      <c r="BT627" s="55"/>
      <c r="BU627" s="55"/>
      <c r="BV627" s="55"/>
      <c r="BW627" s="55"/>
      <c r="BX627" s="55"/>
      <c r="BY627" s="55"/>
      <c r="BZ627" s="55"/>
      <c r="CA627" s="55"/>
      <c r="CB627" s="55"/>
      <c r="CC627" s="55"/>
      <c r="CD627" s="55"/>
      <c r="CE627" s="55"/>
      <c r="CF627" s="55"/>
      <c r="CG627" s="55"/>
      <c r="CH627" s="55"/>
      <c r="CI627" s="55"/>
      <c r="CJ627" s="55"/>
      <c r="CK627" s="55"/>
      <c r="CL627" s="55"/>
      <c r="CM627" s="55"/>
      <c r="CN627" s="55"/>
      <c r="CO627" s="55"/>
    </row>
    <row r="628" spans="1:93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/>
      <c r="BL628" s="55"/>
      <c r="BM628" s="55"/>
      <c r="BN628" s="55"/>
      <c r="BO628" s="55"/>
      <c r="BP628" s="55"/>
      <c r="BQ628" s="55"/>
      <c r="BR628" s="55"/>
      <c r="BS628" s="55"/>
      <c r="BT628" s="55"/>
      <c r="BU628" s="55"/>
      <c r="BV628" s="55"/>
      <c r="BW628" s="55"/>
      <c r="BX628" s="55"/>
      <c r="BY628" s="55"/>
      <c r="BZ628" s="55"/>
      <c r="CA628" s="55"/>
      <c r="CB628" s="55"/>
      <c r="CC628" s="55"/>
      <c r="CD628" s="55"/>
      <c r="CE628" s="55"/>
      <c r="CF628" s="55"/>
      <c r="CG628" s="55"/>
      <c r="CH628" s="55"/>
      <c r="CI628" s="55"/>
      <c r="CJ628" s="55"/>
      <c r="CK628" s="55"/>
      <c r="CL628" s="55"/>
      <c r="CM628" s="55"/>
      <c r="CN628" s="55"/>
      <c r="CO628" s="55"/>
    </row>
    <row r="629" spans="1:93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  <c r="BN629" s="55"/>
      <c r="BO629" s="55"/>
      <c r="BP629" s="55"/>
      <c r="BQ629" s="55"/>
      <c r="BR629" s="55"/>
      <c r="BS629" s="55"/>
      <c r="BT629" s="55"/>
      <c r="BU629" s="55"/>
      <c r="BV629" s="55"/>
      <c r="BW629" s="55"/>
      <c r="BX629" s="55"/>
      <c r="BY629" s="55"/>
      <c r="BZ629" s="55"/>
      <c r="CA629" s="55"/>
      <c r="CB629" s="55"/>
      <c r="CC629" s="55"/>
      <c r="CD629" s="55"/>
      <c r="CE629" s="55"/>
      <c r="CF629" s="55"/>
      <c r="CG629" s="55"/>
      <c r="CH629" s="55"/>
      <c r="CI629" s="55"/>
      <c r="CJ629" s="55"/>
      <c r="CK629" s="55"/>
      <c r="CL629" s="55"/>
      <c r="CM629" s="55"/>
      <c r="CN629" s="55"/>
      <c r="CO629" s="55"/>
    </row>
    <row r="630" spans="1:93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/>
      <c r="BO630" s="55"/>
      <c r="BP630" s="55"/>
      <c r="BQ630" s="55"/>
      <c r="BR630" s="55"/>
      <c r="BS630" s="55"/>
      <c r="BT630" s="55"/>
      <c r="BU630" s="55"/>
      <c r="BV630" s="55"/>
      <c r="BW630" s="55"/>
      <c r="BX630" s="55"/>
      <c r="BY630" s="55"/>
      <c r="BZ630" s="55"/>
      <c r="CA630" s="55"/>
      <c r="CB630" s="55"/>
      <c r="CC630" s="55"/>
      <c r="CD630" s="55"/>
      <c r="CE630" s="55"/>
      <c r="CF630" s="55"/>
      <c r="CG630" s="55"/>
      <c r="CH630" s="55"/>
      <c r="CI630" s="55"/>
      <c r="CJ630" s="55"/>
      <c r="CK630" s="55"/>
      <c r="CL630" s="55"/>
      <c r="CM630" s="55"/>
      <c r="CN630" s="55"/>
      <c r="CO630" s="55"/>
    </row>
    <row r="631" spans="1:93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  <c r="BN631" s="55"/>
      <c r="BO631" s="55"/>
      <c r="BP631" s="55"/>
      <c r="BQ631" s="55"/>
      <c r="BR631" s="55"/>
      <c r="BS631" s="55"/>
      <c r="BT631" s="55"/>
      <c r="BU631" s="55"/>
      <c r="BV631" s="55"/>
      <c r="BW631" s="55"/>
      <c r="BX631" s="55"/>
      <c r="BY631" s="55"/>
      <c r="BZ631" s="55"/>
      <c r="CA631" s="55"/>
      <c r="CB631" s="55"/>
      <c r="CC631" s="55"/>
      <c r="CD631" s="55"/>
      <c r="CE631" s="55"/>
      <c r="CF631" s="55"/>
      <c r="CG631" s="55"/>
      <c r="CH631" s="55"/>
      <c r="CI631" s="55"/>
      <c r="CJ631" s="55"/>
      <c r="CK631" s="55"/>
      <c r="CL631" s="55"/>
      <c r="CM631" s="55"/>
      <c r="CN631" s="55"/>
      <c r="CO631" s="55"/>
    </row>
    <row r="632" spans="1:93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/>
      <c r="BS632" s="55"/>
      <c r="BT632" s="55"/>
      <c r="BU632" s="55"/>
      <c r="BV632" s="55"/>
      <c r="BW632" s="55"/>
      <c r="BX632" s="55"/>
      <c r="BY632" s="55"/>
      <c r="BZ632" s="55"/>
      <c r="CA632" s="55"/>
      <c r="CB632" s="55"/>
      <c r="CC632" s="55"/>
      <c r="CD632" s="55"/>
      <c r="CE632" s="55"/>
      <c r="CF632" s="55"/>
      <c r="CG632" s="55"/>
      <c r="CH632" s="55"/>
      <c r="CI632" s="55"/>
      <c r="CJ632" s="55"/>
      <c r="CK632" s="55"/>
      <c r="CL632" s="55"/>
      <c r="CM632" s="55"/>
      <c r="CN632" s="55"/>
      <c r="CO632" s="55"/>
    </row>
    <row r="633" spans="1:9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/>
      <c r="BL633" s="55"/>
      <c r="BM633" s="55"/>
      <c r="BN633" s="55"/>
      <c r="BO633" s="55"/>
      <c r="BP633" s="55"/>
      <c r="BQ633" s="55"/>
      <c r="BR633" s="55"/>
      <c r="BS633" s="55"/>
      <c r="BT633" s="55"/>
      <c r="BU633" s="55"/>
      <c r="BV633" s="55"/>
      <c r="BW633" s="55"/>
      <c r="BX633" s="55"/>
      <c r="BY633" s="55"/>
      <c r="BZ633" s="55"/>
      <c r="CA633" s="55"/>
      <c r="CB633" s="55"/>
      <c r="CC633" s="55"/>
      <c r="CD633" s="55"/>
      <c r="CE633" s="55"/>
      <c r="CF633" s="55"/>
      <c r="CG633" s="55"/>
      <c r="CH633" s="55"/>
      <c r="CI633" s="55"/>
      <c r="CJ633" s="55"/>
      <c r="CK633" s="55"/>
      <c r="CL633" s="55"/>
      <c r="CM633" s="55"/>
      <c r="CN633" s="55"/>
      <c r="CO633" s="55"/>
    </row>
    <row r="634" spans="1:93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  <c r="BN634" s="55"/>
      <c r="BO634" s="55"/>
      <c r="BP634" s="55"/>
      <c r="BQ634" s="55"/>
      <c r="BR634" s="55"/>
      <c r="BS634" s="55"/>
      <c r="BT634" s="55"/>
      <c r="BU634" s="55"/>
      <c r="BV634" s="55"/>
      <c r="BW634" s="55"/>
      <c r="BX634" s="55"/>
      <c r="BY634" s="55"/>
      <c r="BZ634" s="55"/>
      <c r="CA634" s="55"/>
      <c r="CB634" s="55"/>
      <c r="CC634" s="55"/>
      <c r="CD634" s="55"/>
      <c r="CE634" s="55"/>
      <c r="CF634" s="55"/>
      <c r="CG634" s="55"/>
      <c r="CH634" s="55"/>
      <c r="CI634" s="55"/>
      <c r="CJ634" s="55"/>
      <c r="CK634" s="55"/>
      <c r="CL634" s="55"/>
      <c r="CM634" s="55"/>
      <c r="CN634" s="55"/>
      <c r="CO634" s="55"/>
    </row>
    <row r="635" spans="1:93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  <c r="BN635" s="55"/>
      <c r="BO635" s="55"/>
      <c r="BP635" s="55"/>
      <c r="BQ635" s="55"/>
      <c r="BR635" s="55"/>
      <c r="BS635" s="55"/>
      <c r="BT635" s="55"/>
      <c r="BU635" s="55"/>
      <c r="BV635" s="55"/>
      <c r="BW635" s="55"/>
      <c r="BX635" s="55"/>
      <c r="BY635" s="55"/>
      <c r="BZ635" s="55"/>
      <c r="CA635" s="55"/>
      <c r="CB635" s="55"/>
      <c r="CC635" s="55"/>
      <c r="CD635" s="55"/>
      <c r="CE635" s="55"/>
      <c r="CF635" s="55"/>
      <c r="CG635" s="55"/>
      <c r="CH635" s="55"/>
      <c r="CI635" s="55"/>
      <c r="CJ635" s="55"/>
      <c r="CK635" s="55"/>
      <c r="CL635" s="55"/>
      <c r="CM635" s="55"/>
      <c r="CN635" s="55"/>
      <c r="CO635" s="55"/>
    </row>
    <row r="636" spans="1:93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/>
      <c r="BL636" s="55"/>
      <c r="BM636" s="55"/>
      <c r="BN636" s="55"/>
      <c r="BO636" s="55"/>
      <c r="BP636" s="55"/>
      <c r="BQ636" s="55"/>
      <c r="BR636" s="55"/>
      <c r="BS636" s="55"/>
      <c r="BT636" s="55"/>
      <c r="BU636" s="55"/>
      <c r="BV636" s="55"/>
      <c r="BW636" s="55"/>
      <c r="BX636" s="55"/>
      <c r="BY636" s="55"/>
      <c r="BZ636" s="55"/>
      <c r="CA636" s="55"/>
      <c r="CB636" s="55"/>
      <c r="CC636" s="55"/>
      <c r="CD636" s="55"/>
      <c r="CE636" s="55"/>
      <c r="CF636" s="55"/>
      <c r="CG636" s="55"/>
      <c r="CH636" s="55"/>
      <c r="CI636" s="55"/>
      <c r="CJ636" s="55"/>
      <c r="CK636" s="55"/>
      <c r="CL636" s="55"/>
      <c r="CM636" s="55"/>
      <c r="CN636" s="55"/>
      <c r="CO636" s="55"/>
    </row>
    <row r="637" spans="1:93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/>
      <c r="BL637" s="55"/>
      <c r="BM637" s="55"/>
      <c r="BN637" s="55"/>
      <c r="BO637" s="55"/>
      <c r="BP637" s="55"/>
      <c r="BQ637" s="55"/>
      <c r="BR637" s="55"/>
      <c r="BS637" s="55"/>
      <c r="BT637" s="55"/>
      <c r="BU637" s="55"/>
      <c r="BV637" s="55"/>
      <c r="BW637" s="55"/>
      <c r="BX637" s="55"/>
      <c r="BY637" s="55"/>
      <c r="BZ637" s="55"/>
      <c r="CA637" s="55"/>
      <c r="CB637" s="55"/>
      <c r="CC637" s="55"/>
      <c r="CD637" s="55"/>
      <c r="CE637" s="55"/>
      <c r="CF637" s="55"/>
      <c r="CG637" s="55"/>
      <c r="CH637" s="55"/>
      <c r="CI637" s="55"/>
      <c r="CJ637" s="55"/>
      <c r="CK637" s="55"/>
      <c r="CL637" s="55"/>
      <c r="CM637" s="55"/>
      <c r="CN637" s="55"/>
      <c r="CO637" s="55"/>
    </row>
    <row r="638" spans="1:93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/>
      <c r="BL638" s="55"/>
      <c r="BM638" s="55"/>
      <c r="BN638" s="55"/>
      <c r="BO638" s="55"/>
      <c r="BP638" s="55"/>
      <c r="BQ638" s="55"/>
      <c r="BR638" s="55"/>
      <c r="BS638" s="55"/>
      <c r="BT638" s="55"/>
      <c r="BU638" s="55"/>
      <c r="BV638" s="55"/>
      <c r="BW638" s="55"/>
      <c r="BX638" s="55"/>
      <c r="BY638" s="55"/>
      <c r="BZ638" s="55"/>
      <c r="CA638" s="55"/>
      <c r="CB638" s="55"/>
      <c r="CC638" s="55"/>
      <c r="CD638" s="55"/>
      <c r="CE638" s="55"/>
      <c r="CF638" s="55"/>
      <c r="CG638" s="55"/>
      <c r="CH638" s="55"/>
      <c r="CI638" s="55"/>
      <c r="CJ638" s="55"/>
      <c r="CK638" s="55"/>
      <c r="CL638" s="55"/>
      <c r="CM638" s="55"/>
      <c r="CN638" s="55"/>
      <c r="CO638" s="55"/>
    </row>
    <row r="639" spans="1:93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/>
      <c r="BN639" s="55"/>
      <c r="BO639" s="55"/>
      <c r="BP639" s="55"/>
      <c r="BQ639" s="55"/>
      <c r="BR639" s="55"/>
      <c r="BS639" s="55"/>
      <c r="BT639" s="55"/>
      <c r="BU639" s="55"/>
      <c r="BV639" s="55"/>
      <c r="BW639" s="55"/>
      <c r="BX639" s="55"/>
      <c r="BY639" s="55"/>
      <c r="BZ639" s="55"/>
      <c r="CA639" s="55"/>
      <c r="CB639" s="55"/>
      <c r="CC639" s="55"/>
      <c r="CD639" s="55"/>
      <c r="CE639" s="55"/>
      <c r="CF639" s="55"/>
      <c r="CG639" s="55"/>
      <c r="CH639" s="55"/>
      <c r="CI639" s="55"/>
      <c r="CJ639" s="55"/>
      <c r="CK639" s="55"/>
      <c r="CL639" s="55"/>
      <c r="CM639" s="55"/>
      <c r="CN639" s="55"/>
      <c r="CO639" s="55"/>
    </row>
    <row r="640" spans="1:93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/>
      <c r="BL640" s="55"/>
      <c r="BM640" s="55"/>
      <c r="BN640" s="55"/>
      <c r="BO640" s="55"/>
      <c r="BP640" s="55"/>
      <c r="BQ640" s="55"/>
      <c r="BR640" s="55"/>
      <c r="BS640" s="55"/>
      <c r="BT640" s="55"/>
      <c r="BU640" s="55"/>
      <c r="BV640" s="55"/>
      <c r="BW640" s="55"/>
      <c r="BX640" s="55"/>
      <c r="BY640" s="55"/>
      <c r="BZ640" s="55"/>
      <c r="CA640" s="55"/>
      <c r="CB640" s="55"/>
      <c r="CC640" s="55"/>
      <c r="CD640" s="55"/>
      <c r="CE640" s="55"/>
      <c r="CF640" s="55"/>
      <c r="CG640" s="55"/>
      <c r="CH640" s="55"/>
      <c r="CI640" s="55"/>
      <c r="CJ640" s="55"/>
      <c r="CK640" s="55"/>
      <c r="CL640" s="55"/>
      <c r="CM640" s="55"/>
      <c r="CN640" s="55"/>
      <c r="CO640" s="55"/>
    </row>
    <row r="641" spans="1:93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/>
      <c r="BM641" s="55"/>
      <c r="BN641" s="55"/>
      <c r="BO641" s="55"/>
      <c r="BP641" s="55"/>
      <c r="BQ641" s="55"/>
      <c r="BR641" s="55"/>
      <c r="BS641" s="55"/>
      <c r="BT641" s="55"/>
      <c r="BU641" s="55"/>
      <c r="BV641" s="55"/>
      <c r="BW641" s="55"/>
      <c r="BX641" s="55"/>
      <c r="BY641" s="55"/>
      <c r="BZ641" s="55"/>
      <c r="CA641" s="55"/>
      <c r="CB641" s="55"/>
      <c r="CC641" s="55"/>
      <c r="CD641" s="55"/>
      <c r="CE641" s="55"/>
      <c r="CF641" s="55"/>
      <c r="CG641" s="55"/>
      <c r="CH641" s="55"/>
      <c r="CI641" s="55"/>
      <c r="CJ641" s="55"/>
      <c r="CK641" s="55"/>
      <c r="CL641" s="55"/>
      <c r="CM641" s="55"/>
      <c r="CN641" s="55"/>
      <c r="CO641" s="55"/>
    </row>
    <row r="642" spans="1:93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/>
      <c r="BN642" s="55"/>
      <c r="BO642" s="55"/>
      <c r="BP642" s="55"/>
      <c r="BQ642" s="55"/>
      <c r="BR642" s="55"/>
      <c r="BS642" s="55"/>
      <c r="BT642" s="55"/>
      <c r="BU642" s="55"/>
      <c r="BV642" s="55"/>
      <c r="BW642" s="55"/>
      <c r="BX642" s="55"/>
      <c r="BY642" s="55"/>
      <c r="BZ642" s="55"/>
      <c r="CA642" s="55"/>
      <c r="CB642" s="55"/>
      <c r="CC642" s="55"/>
      <c r="CD642" s="55"/>
      <c r="CE642" s="55"/>
      <c r="CF642" s="55"/>
      <c r="CG642" s="55"/>
      <c r="CH642" s="55"/>
      <c r="CI642" s="55"/>
      <c r="CJ642" s="55"/>
      <c r="CK642" s="55"/>
      <c r="CL642" s="55"/>
      <c r="CM642" s="55"/>
      <c r="CN642" s="55"/>
      <c r="CO642" s="55"/>
    </row>
    <row r="643" spans="1:9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  <c r="BN643" s="55"/>
      <c r="BO643" s="55"/>
      <c r="BP643" s="55"/>
      <c r="BQ643" s="55"/>
      <c r="BR643" s="55"/>
      <c r="BS643" s="55"/>
      <c r="BT643" s="55"/>
      <c r="BU643" s="55"/>
      <c r="BV643" s="55"/>
      <c r="BW643" s="55"/>
      <c r="BX643" s="55"/>
      <c r="BY643" s="55"/>
      <c r="BZ643" s="55"/>
      <c r="CA643" s="55"/>
      <c r="CB643" s="55"/>
      <c r="CC643" s="55"/>
      <c r="CD643" s="55"/>
      <c r="CE643" s="55"/>
      <c r="CF643" s="55"/>
      <c r="CG643" s="55"/>
      <c r="CH643" s="55"/>
      <c r="CI643" s="55"/>
      <c r="CJ643" s="55"/>
      <c r="CK643" s="55"/>
      <c r="CL643" s="55"/>
      <c r="CM643" s="55"/>
      <c r="CN643" s="55"/>
      <c r="CO643" s="55"/>
    </row>
    <row r="644" spans="1:93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  <c r="BN644" s="55"/>
      <c r="BO644" s="55"/>
      <c r="BP644" s="55"/>
      <c r="BQ644" s="55"/>
      <c r="BR644" s="55"/>
      <c r="BS644" s="55"/>
      <c r="BT644" s="55"/>
      <c r="BU644" s="55"/>
      <c r="BV644" s="55"/>
      <c r="BW644" s="55"/>
      <c r="BX644" s="55"/>
      <c r="BY644" s="55"/>
      <c r="BZ644" s="55"/>
      <c r="CA644" s="55"/>
      <c r="CB644" s="55"/>
      <c r="CC644" s="55"/>
      <c r="CD644" s="55"/>
      <c r="CE644" s="55"/>
      <c r="CF644" s="55"/>
      <c r="CG644" s="55"/>
      <c r="CH644" s="55"/>
      <c r="CI644" s="55"/>
      <c r="CJ644" s="55"/>
      <c r="CK644" s="55"/>
      <c r="CL644" s="55"/>
      <c r="CM644" s="55"/>
      <c r="CN644" s="55"/>
      <c r="CO644" s="55"/>
    </row>
    <row r="645" spans="1:93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/>
      <c r="BL645" s="55"/>
      <c r="BM645" s="55"/>
      <c r="BN645" s="55"/>
      <c r="BO645" s="55"/>
      <c r="BP645" s="55"/>
      <c r="BQ645" s="55"/>
      <c r="BR645" s="55"/>
      <c r="BS645" s="55"/>
      <c r="BT645" s="55"/>
      <c r="BU645" s="55"/>
      <c r="BV645" s="55"/>
      <c r="BW645" s="55"/>
      <c r="BX645" s="55"/>
      <c r="BY645" s="55"/>
      <c r="BZ645" s="55"/>
      <c r="CA645" s="55"/>
      <c r="CB645" s="55"/>
      <c r="CC645" s="55"/>
      <c r="CD645" s="55"/>
      <c r="CE645" s="55"/>
      <c r="CF645" s="55"/>
      <c r="CG645" s="55"/>
      <c r="CH645" s="55"/>
      <c r="CI645" s="55"/>
      <c r="CJ645" s="55"/>
      <c r="CK645" s="55"/>
      <c r="CL645" s="55"/>
      <c r="CM645" s="55"/>
      <c r="CN645" s="55"/>
      <c r="CO645" s="55"/>
    </row>
    <row r="646" spans="1:93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/>
      <c r="BL646" s="55"/>
      <c r="BM646" s="55"/>
      <c r="BN646" s="55"/>
      <c r="BO646" s="55"/>
      <c r="BP646" s="55"/>
      <c r="BQ646" s="55"/>
      <c r="BR646" s="55"/>
      <c r="BS646" s="55"/>
      <c r="BT646" s="55"/>
      <c r="BU646" s="55"/>
      <c r="BV646" s="55"/>
      <c r="BW646" s="55"/>
      <c r="BX646" s="55"/>
      <c r="BY646" s="55"/>
      <c r="BZ646" s="55"/>
      <c r="CA646" s="55"/>
      <c r="CB646" s="55"/>
      <c r="CC646" s="55"/>
      <c r="CD646" s="55"/>
      <c r="CE646" s="55"/>
      <c r="CF646" s="55"/>
      <c r="CG646" s="55"/>
      <c r="CH646" s="55"/>
      <c r="CI646" s="55"/>
      <c r="CJ646" s="55"/>
      <c r="CK646" s="55"/>
      <c r="CL646" s="55"/>
      <c r="CM646" s="55"/>
      <c r="CN646" s="55"/>
      <c r="CO646" s="55"/>
    </row>
    <row r="647" spans="1:93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  <c r="BN647" s="55"/>
      <c r="BO647" s="55"/>
      <c r="BP647" s="55"/>
      <c r="BQ647" s="55"/>
      <c r="BR647" s="55"/>
      <c r="BS647" s="55"/>
      <c r="BT647" s="55"/>
      <c r="BU647" s="55"/>
      <c r="BV647" s="55"/>
      <c r="BW647" s="55"/>
      <c r="BX647" s="55"/>
      <c r="BY647" s="55"/>
      <c r="BZ647" s="55"/>
      <c r="CA647" s="55"/>
      <c r="CB647" s="55"/>
      <c r="CC647" s="55"/>
      <c r="CD647" s="55"/>
      <c r="CE647" s="55"/>
      <c r="CF647" s="55"/>
      <c r="CG647" s="55"/>
      <c r="CH647" s="55"/>
      <c r="CI647" s="55"/>
      <c r="CJ647" s="55"/>
      <c r="CK647" s="55"/>
      <c r="CL647" s="55"/>
      <c r="CM647" s="55"/>
      <c r="CN647" s="55"/>
      <c r="CO647" s="55"/>
    </row>
    <row r="648" spans="1:93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  <c r="BN648" s="55"/>
      <c r="BO648" s="55"/>
      <c r="BP648" s="55"/>
      <c r="BQ648" s="55"/>
      <c r="BR648" s="55"/>
      <c r="BS648" s="55"/>
      <c r="BT648" s="55"/>
      <c r="BU648" s="55"/>
      <c r="BV648" s="55"/>
      <c r="BW648" s="55"/>
      <c r="BX648" s="55"/>
      <c r="BY648" s="55"/>
      <c r="BZ648" s="55"/>
      <c r="CA648" s="55"/>
      <c r="CB648" s="55"/>
      <c r="CC648" s="55"/>
      <c r="CD648" s="55"/>
      <c r="CE648" s="55"/>
      <c r="CF648" s="55"/>
      <c r="CG648" s="55"/>
      <c r="CH648" s="55"/>
      <c r="CI648" s="55"/>
      <c r="CJ648" s="55"/>
      <c r="CK648" s="55"/>
      <c r="CL648" s="55"/>
      <c r="CM648" s="55"/>
      <c r="CN648" s="55"/>
      <c r="CO648" s="55"/>
    </row>
    <row r="649" spans="1:93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/>
      <c r="BL649" s="55"/>
      <c r="BM649" s="55"/>
      <c r="BN649" s="55"/>
      <c r="BO649" s="55"/>
      <c r="BP649" s="55"/>
      <c r="BQ649" s="55"/>
      <c r="BR649" s="55"/>
      <c r="BS649" s="55"/>
      <c r="BT649" s="55"/>
      <c r="BU649" s="55"/>
      <c r="BV649" s="55"/>
      <c r="BW649" s="55"/>
      <c r="BX649" s="55"/>
      <c r="BY649" s="55"/>
      <c r="BZ649" s="55"/>
      <c r="CA649" s="55"/>
      <c r="CB649" s="55"/>
      <c r="CC649" s="55"/>
      <c r="CD649" s="55"/>
      <c r="CE649" s="55"/>
      <c r="CF649" s="55"/>
      <c r="CG649" s="55"/>
      <c r="CH649" s="55"/>
      <c r="CI649" s="55"/>
      <c r="CJ649" s="55"/>
      <c r="CK649" s="55"/>
      <c r="CL649" s="55"/>
      <c r="CM649" s="55"/>
      <c r="CN649" s="55"/>
      <c r="CO649" s="55"/>
    </row>
    <row r="650" spans="1:93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/>
      <c r="BL650" s="55"/>
      <c r="BM650" s="55"/>
      <c r="BN650" s="55"/>
      <c r="BO650" s="55"/>
      <c r="BP650" s="55"/>
      <c r="BQ650" s="55"/>
      <c r="BR650" s="55"/>
      <c r="BS650" s="55"/>
      <c r="BT650" s="55"/>
      <c r="BU650" s="55"/>
      <c r="BV650" s="55"/>
      <c r="BW650" s="55"/>
      <c r="BX650" s="55"/>
      <c r="BY650" s="55"/>
      <c r="BZ650" s="55"/>
      <c r="CA650" s="55"/>
      <c r="CB650" s="55"/>
      <c r="CC650" s="55"/>
      <c r="CD650" s="55"/>
      <c r="CE650" s="55"/>
      <c r="CF650" s="55"/>
      <c r="CG650" s="55"/>
      <c r="CH650" s="55"/>
      <c r="CI650" s="55"/>
      <c r="CJ650" s="55"/>
      <c r="CK650" s="55"/>
      <c r="CL650" s="55"/>
      <c r="CM650" s="55"/>
      <c r="CN650" s="55"/>
      <c r="CO650" s="55"/>
    </row>
    <row r="651" spans="1:93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  <c r="BN651" s="55"/>
      <c r="BO651" s="55"/>
      <c r="BP651" s="55"/>
      <c r="BQ651" s="55"/>
      <c r="BR651" s="55"/>
      <c r="BS651" s="55"/>
      <c r="BT651" s="55"/>
      <c r="BU651" s="55"/>
      <c r="BV651" s="55"/>
      <c r="BW651" s="55"/>
      <c r="BX651" s="55"/>
      <c r="BY651" s="55"/>
      <c r="BZ651" s="55"/>
      <c r="CA651" s="55"/>
      <c r="CB651" s="55"/>
      <c r="CC651" s="55"/>
      <c r="CD651" s="55"/>
      <c r="CE651" s="55"/>
      <c r="CF651" s="55"/>
      <c r="CG651" s="55"/>
      <c r="CH651" s="55"/>
      <c r="CI651" s="55"/>
      <c r="CJ651" s="55"/>
      <c r="CK651" s="55"/>
      <c r="CL651" s="55"/>
      <c r="CM651" s="55"/>
      <c r="CN651" s="55"/>
      <c r="CO651" s="55"/>
    </row>
    <row r="652" spans="1:93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  <c r="BD652" s="55"/>
      <c r="BE652" s="55"/>
      <c r="BF652" s="55"/>
      <c r="BG652" s="55"/>
      <c r="BH652" s="55"/>
      <c r="BI652" s="55"/>
      <c r="BJ652" s="55"/>
      <c r="BK652" s="55"/>
      <c r="BL652" s="55"/>
      <c r="BM652" s="55"/>
      <c r="BN652" s="55"/>
      <c r="BO652" s="55"/>
      <c r="BP652" s="55"/>
      <c r="BQ652" s="55"/>
      <c r="BR652" s="55"/>
      <c r="BS652" s="55"/>
      <c r="BT652" s="55"/>
      <c r="BU652" s="55"/>
      <c r="BV652" s="55"/>
      <c r="BW652" s="55"/>
      <c r="BX652" s="55"/>
      <c r="BY652" s="55"/>
      <c r="BZ652" s="55"/>
      <c r="CA652" s="55"/>
      <c r="CB652" s="55"/>
      <c r="CC652" s="55"/>
      <c r="CD652" s="55"/>
      <c r="CE652" s="55"/>
      <c r="CF652" s="55"/>
      <c r="CG652" s="55"/>
      <c r="CH652" s="55"/>
      <c r="CI652" s="55"/>
      <c r="CJ652" s="55"/>
      <c r="CK652" s="55"/>
      <c r="CL652" s="55"/>
      <c r="CM652" s="55"/>
      <c r="CN652" s="55"/>
      <c r="CO652" s="55"/>
    </row>
    <row r="653" spans="1:9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/>
      <c r="BM653" s="55"/>
      <c r="BN653" s="55"/>
      <c r="BO653" s="55"/>
      <c r="BP653" s="55"/>
      <c r="BQ653" s="55"/>
      <c r="BR653" s="55"/>
      <c r="BS653" s="55"/>
      <c r="BT653" s="55"/>
      <c r="BU653" s="55"/>
      <c r="BV653" s="55"/>
      <c r="BW653" s="55"/>
      <c r="BX653" s="55"/>
      <c r="BY653" s="55"/>
      <c r="BZ653" s="55"/>
      <c r="CA653" s="55"/>
      <c r="CB653" s="55"/>
      <c r="CC653" s="55"/>
      <c r="CD653" s="55"/>
      <c r="CE653" s="55"/>
      <c r="CF653" s="55"/>
      <c r="CG653" s="55"/>
      <c r="CH653" s="55"/>
      <c r="CI653" s="55"/>
      <c r="CJ653" s="55"/>
      <c r="CK653" s="55"/>
      <c r="CL653" s="55"/>
      <c r="CM653" s="55"/>
      <c r="CN653" s="55"/>
      <c r="CO653" s="55"/>
    </row>
    <row r="654" spans="1:93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/>
      <c r="BT654" s="55"/>
      <c r="BU654" s="55"/>
      <c r="BV654" s="55"/>
      <c r="BW654" s="55"/>
      <c r="BX654" s="55"/>
      <c r="BY654" s="55"/>
      <c r="BZ654" s="55"/>
      <c r="CA654" s="55"/>
      <c r="CB654" s="55"/>
      <c r="CC654" s="55"/>
      <c r="CD654" s="55"/>
      <c r="CE654" s="55"/>
      <c r="CF654" s="55"/>
      <c r="CG654" s="55"/>
      <c r="CH654" s="55"/>
      <c r="CI654" s="55"/>
      <c r="CJ654" s="55"/>
      <c r="CK654" s="55"/>
      <c r="CL654" s="55"/>
      <c r="CM654" s="55"/>
      <c r="CN654" s="55"/>
      <c r="CO654" s="55"/>
    </row>
    <row r="655" spans="1:93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  <c r="BD655" s="55"/>
      <c r="BE655" s="55"/>
      <c r="BF655" s="55"/>
      <c r="BG655" s="55"/>
      <c r="BH655" s="55"/>
      <c r="BI655" s="55"/>
      <c r="BJ655" s="55"/>
      <c r="BK655" s="55"/>
      <c r="BL655" s="55"/>
      <c r="BM655" s="55"/>
      <c r="BN655" s="55"/>
      <c r="BO655" s="55"/>
      <c r="BP655" s="55"/>
      <c r="BQ655" s="55"/>
      <c r="BR655" s="55"/>
      <c r="BS655" s="55"/>
      <c r="BT655" s="55"/>
      <c r="BU655" s="55"/>
      <c r="BV655" s="55"/>
      <c r="BW655" s="55"/>
      <c r="BX655" s="55"/>
      <c r="BY655" s="55"/>
      <c r="BZ655" s="55"/>
      <c r="CA655" s="55"/>
      <c r="CB655" s="55"/>
      <c r="CC655" s="55"/>
      <c r="CD655" s="55"/>
      <c r="CE655" s="55"/>
      <c r="CF655" s="55"/>
      <c r="CG655" s="55"/>
      <c r="CH655" s="55"/>
      <c r="CI655" s="55"/>
      <c r="CJ655" s="55"/>
      <c r="CK655" s="55"/>
      <c r="CL655" s="55"/>
      <c r="CM655" s="55"/>
      <c r="CN655" s="55"/>
      <c r="CO655" s="55"/>
    </row>
    <row r="656" spans="1:93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  <c r="BN656" s="55"/>
      <c r="BO656" s="55"/>
      <c r="BP656" s="55"/>
      <c r="BQ656" s="55"/>
      <c r="BR656" s="55"/>
      <c r="BS656" s="55"/>
      <c r="BT656" s="55"/>
      <c r="BU656" s="55"/>
      <c r="BV656" s="55"/>
      <c r="BW656" s="55"/>
      <c r="BX656" s="55"/>
      <c r="BY656" s="55"/>
      <c r="BZ656" s="55"/>
      <c r="CA656" s="55"/>
      <c r="CB656" s="55"/>
      <c r="CC656" s="55"/>
      <c r="CD656" s="55"/>
      <c r="CE656" s="55"/>
      <c r="CF656" s="55"/>
      <c r="CG656" s="55"/>
      <c r="CH656" s="55"/>
      <c r="CI656" s="55"/>
      <c r="CJ656" s="55"/>
      <c r="CK656" s="55"/>
      <c r="CL656" s="55"/>
      <c r="CM656" s="55"/>
      <c r="CN656" s="55"/>
      <c r="CO656" s="55"/>
    </row>
    <row r="657" spans="1:93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5"/>
      <c r="BU657" s="55"/>
      <c r="BV657" s="55"/>
      <c r="BW657" s="55"/>
      <c r="BX657" s="55"/>
      <c r="BY657" s="55"/>
      <c r="BZ657" s="55"/>
      <c r="CA657" s="55"/>
      <c r="CB657" s="55"/>
      <c r="CC657" s="55"/>
      <c r="CD657" s="55"/>
      <c r="CE657" s="55"/>
      <c r="CF657" s="55"/>
      <c r="CG657" s="55"/>
      <c r="CH657" s="55"/>
      <c r="CI657" s="55"/>
      <c r="CJ657" s="55"/>
      <c r="CK657" s="55"/>
      <c r="CL657" s="55"/>
      <c r="CM657" s="55"/>
      <c r="CN657" s="55"/>
      <c r="CO657" s="55"/>
    </row>
    <row r="658" spans="1:93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/>
      <c r="BL658" s="55"/>
      <c r="BM658" s="55"/>
      <c r="BN658" s="55"/>
      <c r="BO658" s="55"/>
      <c r="BP658" s="55"/>
      <c r="BQ658" s="55"/>
      <c r="BR658" s="55"/>
      <c r="BS658" s="55"/>
      <c r="BT658" s="55"/>
      <c r="BU658" s="55"/>
      <c r="BV658" s="55"/>
      <c r="BW658" s="55"/>
      <c r="BX658" s="55"/>
      <c r="BY658" s="55"/>
      <c r="BZ658" s="55"/>
      <c r="CA658" s="55"/>
      <c r="CB658" s="55"/>
      <c r="CC658" s="55"/>
      <c r="CD658" s="55"/>
      <c r="CE658" s="55"/>
      <c r="CF658" s="55"/>
      <c r="CG658" s="55"/>
      <c r="CH658" s="55"/>
      <c r="CI658" s="55"/>
      <c r="CJ658" s="55"/>
      <c r="CK658" s="55"/>
      <c r="CL658" s="55"/>
      <c r="CM658" s="55"/>
      <c r="CN658" s="55"/>
      <c r="CO658" s="55"/>
    </row>
    <row r="659" spans="1:93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/>
      <c r="BL659" s="55"/>
      <c r="BM659" s="55"/>
      <c r="BN659" s="55"/>
      <c r="BO659" s="55"/>
      <c r="BP659" s="55"/>
      <c r="BQ659" s="55"/>
      <c r="BR659" s="55"/>
      <c r="BS659" s="55"/>
      <c r="BT659" s="55"/>
      <c r="BU659" s="55"/>
      <c r="BV659" s="55"/>
      <c r="BW659" s="55"/>
      <c r="BX659" s="55"/>
      <c r="BY659" s="55"/>
      <c r="BZ659" s="55"/>
      <c r="CA659" s="55"/>
      <c r="CB659" s="55"/>
      <c r="CC659" s="55"/>
      <c r="CD659" s="55"/>
      <c r="CE659" s="55"/>
      <c r="CF659" s="55"/>
      <c r="CG659" s="55"/>
      <c r="CH659" s="55"/>
      <c r="CI659" s="55"/>
      <c r="CJ659" s="55"/>
      <c r="CK659" s="55"/>
      <c r="CL659" s="55"/>
      <c r="CM659" s="55"/>
      <c r="CN659" s="55"/>
      <c r="CO659" s="55"/>
    </row>
    <row r="660" spans="1:93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  <c r="BD660" s="55"/>
      <c r="BE660" s="55"/>
      <c r="BF660" s="55"/>
      <c r="BG660" s="55"/>
      <c r="BH660" s="55"/>
      <c r="BI660" s="55"/>
      <c r="BJ660" s="55"/>
      <c r="BK660" s="55"/>
      <c r="BL660" s="55"/>
      <c r="BM660" s="55"/>
      <c r="BN660" s="55"/>
      <c r="BO660" s="55"/>
      <c r="BP660" s="55"/>
      <c r="BQ660" s="55"/>
      <c r="BR660" s="55"/>
      <c r="BS660" s="55"/>
      <c r="BT660" s="55"/>
      <c r="BU660" s="55"/>
      <c r="BV660" s="55"/>
      <c r="BW660" s="55"/>
      <c r="BX660" s="55"/>
      <c r="BY660" s="55"/>
      <c r="BZ660" s="55"/>
      <c r="CA660" s="55"/>
      <c r="CB660" s="55"/>
      <c r="CC660" s="55"/>
      <c r="CD660" s="55"/>
      <c r="CE660" s="55"/>
      <c r="CF660" s="55"/>
      <c r="CG660" s="55"/>
      <c r="CH660" s="55"/>
      <c r="CI660" s="55"/>
      <c r="CJ660" s="55"/>
      <c r="CK660" s="55"/>
      <c r="CL660" s="55"/>
      <c r="CM660" s="55"/>
      <c r="CN660" s="55"/>
      <c r="CO660" s="55"/>
    </row>
    <row r="661" spans="1:93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/>
      <c r="BL661" s="55"/>
      <c r="BM661" s="55"/>
      <c r="BN661" s="55"/>
      <c r="BO661" s="55"/>
      <c r="BP661" s="55"/>
      <c r="BQ661" s="55"/>
      <c r="BR661" s="55"/>
      <c r="BS661" s="55"/>
      <c r="BT661" s="55"/>
      <c r="BU661" s="55"/>
      <c r="BV661" s="55"/>
      <c r="BW661" s="55"/>
      <c r="BX661" s="55"/>
      <c r="BY661" s="55"/>
      <c r="BZ661" s="55"/>
      <c r="CA661" s="55"/>
      <c r="CB661" s="55"/>
      <c r="CC661" s="55"/>
      <c r="CD661" s="55"/>
      <c r="CE661" s="55"/>
      <c r="CF661" s="55"/>
      <c r="CG661" s="55"/>
      <c r="CH661" s="55"/>
      <c r="CI661" s="55"/>
      <c r="CJ661" s="55"/>
      <c r="CK661" s="55"/>
      <c r="CL661" s="55"/>
      <c r="CM661" s="55"/>
      <c r="CN661" s="55"/>
      <c r="CO661" s="55"/>
    </row>
    <row r="662" spans="1:93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/>
      <c r="BL662" s="55"/>
      <c r="BM662" s="55"/>
      <c r="BN662" s="55"/>
      <c r="BO662" s="55"/>
      <c r="BP662" s="55"/>
      <c r="BQ662" s="55"/>
      <c r="BR662" s="55"/>
      <c r="BS662" s="55"/>
      <c r="BT662" s="55"/>
      <c r="BU662" s="55"/>
      <c r="BV662" s="55"/>
      <c r="BW662" s="55"/>
      <c r="BX662" s="55"/>
      <c r="BY662" s="55"/>
      <c r="BZ662" s="55"/>
      <c r="CA662" s="55"/>
      <c r="CB662" s="55"/>
      <c r="CC662" s="55"/>
      <c r="CD662" s="55"/>
      <c r="CE662" s="55"/>
      <c r="CF662" s="55"/>
      <c r="CG662" s="55"/>
      <c r="CH662" s="55"/>
      <c r="CI662" s="55"/>
      <c r="CJ662" s="55"/>
      <c r="CK662" s="55"/>
      <c r="CL662" s="55"/>
      <c r="CM662" s="55"/>
      <c r="CN662" s="55"/>
      <c r="CO662" s="55"/>
    </row>
    <row r="663" spans="1:9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/>
      <c r="BM663" s="55"/>
      <c r="BN663" s="55"/>
      <c r="BO663" s="55"/>
      <c r="BP663" s="55"/>
      <c r="BQ663" s="55"/>
      <c r="BR663" s="55"/>
      <c r="BS663" s="55"/>
      <c r="BT663" s="55"/>
      <c r="BU663" s="55"/>
      <c r="BV663" s="55"/>
      <c r="BW663" s="55"/>
      <c r="BX663" s="55"/>
      <c r="BY663" s="55"/>
      <c r="BZ663" s="55"/>
      <c r="CA663" s="55"/>
      <c r="CB663" s="55"/>
      <c r="CC663" s="55"/>
      <c r="CD663" s="55"/>
      <c r="CE663" s="55"/>
      <c r="CF663" s="55"/>
      <c r="CG663" s="55"/>
      <c r="CH663" s="55"/>
      <c r="CI663" s="55"/>
      <c r="CJ663" s="55"/>
      <c r="CK663" s="55"/>
      <c r="CL663" s="55"/>
      <c r="CM663" s="55"/>
      <c r="CN663" s="55"/>
      <c r="CO663" s="55"/>
    </row>
    <row r="664" spans="1:93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5"/>
      <c r="BU664" s="55"/>
      <c r="BV664" s="55"/>
      <c r="BW664" s="55"/>
      <c r="BX664" s="55"/>
      <c r="BY664" s="55"/>
      <c r="BZ664" s="55"/>
      <c r="CA664" s="55"/>
      <c r="CB664" s="55"/>
      <c r="CC664" s="55"/>
      <c r="CD664" s="55"/>
      <c r="CE664" s="55"/>
      <c r="CF664" s="55"/>
      <c r="CG664" s="55"/>
      <c r="CH664" s="55"/>
      <c r="CI664" s="55"/>
      <c r="CJ664" s="55"/>
      <c r="CK664" s="55"/>
      <c r="CL664" s="55"/>
      <c r="CM664" s="55"/>
      <c r="CN664" s="55"/>
      <c r="CO664" s="55"/>
    </row>
    <row r="665" spans="1:93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  <c r="BN665" s="55"/>
      <c r="BO665" s="55"/>
      <c r="BP665" s="55"/>
      <c r="BQ665" s="55"/>
      <c r="BR665" s="55"/>
      <c r="BS665" s="55"/>
      <c r="BT665" s="55"/>
      <c r="BU665" s="55"/>
      <c r="BV665" s="55"/>
      <c r="BW665" s="55"/>
      <c r="BX665" s="55"/>
      <c r="BY665" s="55"/>
      <c r="BZ665" s="55"/>
      <c r="CA665" s="55"/>
      <c r="CB665" s="55"/>
      <c r="CC665" s="55"/>
      <c r="CD665" s="55"/>
      <c r="CE665" s="55"/>
      <c r="CF665" s="55"/>
      <c r="CG665" s="55"/>
      <c r="CH665" s="55"/>
      <c r="CI665" s="55"/>
      <c r="CJ665" s="55"/>
      <c r="CK665" s="55"/>
      <c r="CL665" s="55"/>
      <c r="CM665" s="55"/>
      <c r="CN665" s="55"/>
      <c r="CO665" s="55"/>
    </row>
    <row r="666" spans="1:93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/>
      <c r="BL666" s="55"/>
      <c r="BM666" s="55"/>
      <c r="BN666" s="55"/>
      <c r="BO666" s="55"/>
      <c r="BP666" s="55"/>
      <c r="BQ666" s="55"/>
      <c r="BR666" s="55"/>
      <c r="BS666" s="55"/>
      <c r="BT666" s="55"/>
      <c r="BU666" s="55"/>
      <c r="BV666" s="55"/>
      <c r="BW666" s="55"/>
      <c r="BX666" s="55"/>
      <c r="BY666" s="55"/>
      <c r="BZ666" s="55"/>
      <c r="CA666" s="55"/>
      <c r="CB666" s="55"/>
      <c r="CC666" s="55"/>
      <c r="CD666" s="55"/>
      <c r="CE666" s="55"/>
      <c r="CF666" s="55"/>
      <c r="CG666" s="55"/>
      <c r="CH666" s="55"/>
      <c r="CI666" s="55"/>
      <c r="CJ666" s="55"/>
      <c r="CK666" s="55"/>
      <c r="CL666" s="55"/>
      <c r="CM666" s="55"/>
      <c r="CN666" s="55"/>
      <c r="CO666" s="55"/>
    </row>
    <row r="667" spans="1:93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/>
      <c r="BJ667" s="55"/>
      <c r="BK667" s="55"/>
      <c r="BL667" s="55"/>
      <c r="BM667" s="55"/>
      <c r="BN667" s="55"/>
      <c r="BO667" s="55"/>
      <c r="BP667" s="55"/>
      <c r="BQ667" s="55"/>
      <c r="BR667" s="55"/>
      <c r="BS667" s="55"/>
      <c r="BT667" s="55"/>
      <c r="BU667" s="55"/>
      <c r="BV667" s="55"/>
      <c r="BW667" s="55"/>
      <c r="BX667" s="55"/>
      <c r="BY667" s="55"/>
      <c r="BZ667" s="55"/>
      <c r="CA667" s="55"/>
      <c r="CB667" s="55"/>
      <c r="CC667" s="55"/>
      <c r="CD667" s="55"/>
      <c r="CE667" s="55"/>
      <c r="CF667" s="55"/>
      <c r="CG667" s="55"/>
      <c r="CH667" s="55"/>
      <c r="CI667" s="55"/>
      <c r="CJ667" s="55"/>
      <c r="CK667" s="55"/>
      <c r="CL667" s="55"/>
      <c r="CM667" s="55"/>
      <c r="CN667" s="55"/>
      <c r="CO667" s="55"/>
    </row>
    <row r="668" spans="1:93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/>
      <c r="BL668" s="55"/>
      <c r="BM668" s="55"/>
      <c r="BN668" s="55"/>
      <c r="BO668" s="55"/>
      <c r="BP668" s="55"/>
      <c r="BQ668" s="55"/>
      <c r="BR668" s="55"/>
      <c r="BS668" s="55"/>
      <c r="BT668" s="55"/>
      <c r="BU668" s="55"/>
      <c r="BV668" s="55"/>
      <c r="BW668" s="55"/>
      <c r="BX668" s="55"/>
      <c r="BY668" s="55"/>
      <c r="BZ668" s="55"/>
      <c r="CA668" s="55"/>
      <c r="CB668" s="55"/>
      <c r="CC668" s="55"/>
      <c r="CD668" s="55"/>
      <c r="CE668" s="55"/>
      <c r="CF668" s="55"/>
      <c r="CG668" s="55"/>
      <c r="CH668" s="55"/>
      <c r="CI668" s="55"/>
      <c r="CJ668" s="55"/>
      <c r="CK668" s="55"/>
      <c r="CL668" s="55"/>
      <c r="CM668" s="55"/>
      <c r="CN668" s="55"/>
      <c r="CO668" s="55"/>
    </row>
    <row r="669" spans="1:93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/>
      <c r="BL669" s="55"/>
      <c r="BM669" s="55"/>
      <c r="BN669" s="55"/>
      <c r="BO669" s="55"/>
      <c r="BP669" s="55"/>
      <c r="BQ669" s="55"/>
      <c r="BR669" s="55"/>
      <c r="BS669" s="55"/>
      <c r="BT669" s="55"/>
      <c r="BU669" s="55"/>
      <c r="BV669" s="55"/>
      <c r="BW669" s="55"/>
      <c r="BX669" s="55"/>
      <c r="BY669" s="55"/>
      <c r="BZ669" s="55"/>
      <c r="CA669" s="55"/>
      <c r="CB669" s="55"/>
      <c r="CC669" s="55"/>
      <c r="CD669" s="55"/>
      <c r="CE669" s="55"/>
      <c r="CF669" s="55"/>
      <c r="CG669" s="55"/>
      <c r="CH669" s="55"/>
      <c r="CI669" s="55"/>
      <c r="CJ669" s="55"/>
      <c r="CK669" s="55"/>
      <c r="CL669" s="55"/>
      <c r="CM669" s="55"/>
      <c r="CN669" s="55"/>
      <c r="CO669" s="55"/>
    </row>
    <row r="670" spans="1:93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/>
      <c r="BL670" s="55"/>
      <c r="BM670" s="55"/>
      <c r="BN670" s="55"/>
      <c r="BO670" s="55"/>
      <c r="BP670" s="55"/>
      <c r="BQ670" s="55"/>
      <c r="BR670" s="55"/>
      <c r="BS670" s="55"/>
      <c r="BT670" s="55"/>
      <c r="BU670" s="55"/>
      <c r="BV670" s="55"/>
      <c r="BW670" s="55"/>
      <c r="BX670" s="55"/>
      <c r="BY670" s="55"/>
      <c r="BZ670" s="55"/>
      <c r="CA670" s="55"/>
      <c r="CB670" s="55"/>
      <c r="CC670" s="55"/>
      <c r="CD670" s="55"/>
      <c r="CE670" s="55"/>
      <c r="CF670" s="55"/>
      <c r="CG670" s="55"/>
      <c r="CH670" s="55"/>
      <c r="CI670" s="55"/>
      <c r="CJ670" s="55"/>
      <c r="CK670" s="55"/>
      <c r="CL670" s="55"/>
      <c r="CM670" s="55"/>
      <c r="CN670" s="55"/>
      <c r="CO670" s="55"/>
    </row>
    <row r="671" spans="1:93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/>
      <c r="BL671" s="55"/>
      <c r="BM671" s="55"/>
      <c r="BN671" s="55"/>
      <c r="BO671" s="55"/>
      <c r="BP671" s="55"/>
      <c r="BQ671" s="55"/>
      <c r="BR671" s="55"/>
      <c r="BS671" s="55"/>
      <c r="BT671" s="55"/>
      <c r="BU671" s="55"/>
      <c r="BV671" s="55"/>
      <c r="BW671" s="55"/>
      <c r="BX671" s="55"/>
      <c r="BY671" s="55"/>
      <c r="BZ671" s="55"/>
      <c r="CA671" s="55"/>
      <c r="CB671" s="55"/>
      <c r="CC671" s="55"/>
      <c r="CD671" s="55"/>
      <c r="CE671" s="55"/>
      <c r="CF671" s="55"/>
      <c r="CG671" s="55"/>
      <c r="CH671" s="55"/>
      <c r="CI671" s="55"/>
      <c r="CJ671" s="55"/>
      <c r="CK671" s="55"/>
      <c r="CL671" s="55"/>
      <c r="CM671" s="55"/>
      <c r="CN671" s="55"/>
      <c r="CO671" s="55"/>
    </row>
    <row r="672" spans="1:93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  <c r="BN672" s="55"/>
      <c r="BO672" s="55"/>
      <c r="BP672" s="55"/>
      <c r="BQ672" s="55"/>
      <c r="BR672" s="55"/>
      <c r="BS672" s="55"/>
      <c r="BT672" s="55"/>
      <c r="BU672" s="55"/>
      <c r="BV672" s="55"/>
      <c r="BW672" s="55"/>
      <c r="BX672" s="55"/>
      <c r="BY672" s="55"/>
      <c r="BZ672" s="55"/>
      <c r="CA672" s="55"/>
      <c r="CB672" s="55"/>
      <c r="CC672" s="55"/>
      <c r="CD672" s="55"/>
      <c r="CE672" s="55"/>
      <c r="CF672" s="55"/>
      <c r="CG672" s="55"/>
      <c r="CH672" s="55"/>
      <c r="CI672" s="55"/>
      <c r="CJ672" s="55"/>
      <c r="CK672" s="55"/>
      <c r="CL672" s="55"/>
      <c r="CM672" s="55"/>
      <c r="CN672" s="55"/>
      <c r="CO672" s="55"/>
    </row>
    <row r="673" spans="1:9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  <c r="BN673" s="55"/>
      <c r="BO673" s="55"/>
      <c r="BP673" s="55"/>
      <c r="BQ673" s="55"/>
      <c r="BR673" s="55"/>
      <c r="BS673" s="55"/>
      <c r="BT673" s="55"/>
      <c r="BU673" s="55"/>
      <c r="BV673" s="55"/>
      <c r="BW673" s="55"/>
      <c r="BX673" s="55"/>
      <c r="BY673" s="55"/>
      <c r="BZ673" s="55"/>
      <c r="CA673" s="55"/>
      <c r="CB673" s="55"/>
      <c r="CC673" s="55"/>
      <c r="CD673" s="55"/>
      <c r="CE673" s="55"/>
      <c r="CF673" s="55"/>
      <c r="CG673" s="55"/>
      <c r="CH673" s="55"/>
      <c r="CI673" s="55"/>
      <c r="CJ673" s="55"/>
      <c r="CK673" s="55"/>
      <c r="CL673" s="55"/>
      <c r="CM673" s="55"/>
      <c r="CN673" s="55"/>
      <c r="CO673" s="55"/>
    </row>
    <row r="674" spans="1:93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  <c r="BN674" s="55"/>
      <c r="BO674" s="55"/>
      <c r="BP674" s="55"/>
      <c r="BQ674" s="55"/>
      <c r="BR674" s="55"/>
      <c r="BS674" s="55"/>
      <c r="BT674" s="55"/>
      <c r="BU674" s="55"/>
      <c r="BV674" s="55"/>
      <c r="BW674" s="55"/>
      <c r="BX674" s="55"/>
      <c r="BY674" s="55"/>
      <c r="BZ674" s="55"/>
      <c r="CA674" s="55"/>
      <c r="CB674" s="55"/>
      <c r="CC674" s="55"/>
      <c r="CD674" s="55"/>
      <c r="CE674" s="55"/>
      <c r="CF674" s="55"/>
      <c r="CG674" s="55"/>
      <c r="CH674" s="55"/>
      <c r="CI674" s="55"/>
      <c r="CJ674" s="55"/>
      <c r="CK674" s="55"/>
      <c r="CL674" s="55"/>
      <c r="CM674" s="55"/>
      <c r="CN674" s="55"/>
      <c r="CO674" s="55"/>
    </row>
    <row r="675" spans="1:93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/>
      <c r="BQ675" s="55"/>
      <c r="BR675" s="55"/>
      <c r="BS675" s="55"/>
      <c r="BT675" s="55"/>
      <c r="BU675" s="55"/>
      <c r="BV675" s="55"/>
      <c r="BW675" s="55"/>
      <c r="BX675" s="55"/>
      <c r="BY675" s="55"/>
      <c r="BZ675" s="55"/>
      <c r="CA675" s="55"/>
      <c r="CB675" s="55"/>
      <c r="CC675" s="55"/>
      <c r="CD675" s="55"/>
      <c r="CE675" s="55"/>
      <c r="CF675" s="55"/>
      <c r="CG675" s="55"/>
      <c r="CH675" s="55"/>
      <c r="CI675" s="55"/>
      <c r="CJ675" s="55"/>
      <c r="CK675" s="55"/>
      <c r="CL675" s="55"/>
      <c r="CM675" s="55"/>
      <c r="CN675" s="55"/>
      <c r="CO675" s="55"/>
    </row>
    <row r="676" spans="1:93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5"/>
      <c r="BU676" s="55"/>
      <c r="BV676" s="55"/>
      <c r="BW676" s="55"/>
      <c r="BX676" s="55"/>
      <c r="BY676" s="55"/>
      <c r="BZ676" s="55"/>
      <c r="CA676" s="55"/>
      <c r="CB676" s="55"/>
      <c r="CC676" s="55"/>
      <c r="CD676" s="55"/>
      <c r="CE676" s="55"/>
      <c r="CF676" s="55"/>
      <c r="CG676" s="55"/>
      <c r="CH676" s="55"/>
      <c r="CI676" s="55"/>
      <c r="CJ676" s="55"/>
      <c r="CK676" s="55"/>
      <c r="CL676" s="55"/>
      <c r="CM676" s="55"/>
      <c r="CN676" s="55"/>
      <c r="CO676" s="55"/>
    </row>
    <row r="677" spans="1:93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/>
      <c r="BN677" s="55"/>
      <c r="BO677" s="55"/>
      <c r="BP677" s="55"/>
      <c r="BQ677" s="55"/>
      <c r="BR677" s="55"/>
      <c r="BS677" s="55"/>
      <c r="BT677" s="55"/>
      <c r="BU677" s="55"/>
      <c r="BV677" s="55"/>
      <c r="BW677" s="55"/>
      <c r="BX677" s="55"/>
      <c r="BY677" s="55"/>
      <c r="BZ677" s="55"/>
      <c r="CA677" s="55"/>
      <c r="CB677" s="55"/>
      <c r="CC677" s="55"/>
      <c r="CD677" s="55"/>
      <c r="CE677" s="55"/>
      <c r="CF677" s="55"/>
      <c r="CG677" s="55"/>
      <c r="CH677" s="55"/>
      <c r="CI677" s="55"/>
      <c r="CJ677" s="55"/>
      <c r="CK677" s="55"/>
      <c r="CL677" s="55"/>
      <c r="CM677" s="55"/>
      <c r="CN677" s="55"/>
      <c r="CO677" s="55"/>
    </row>
    <row r="678" spans="1:93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/>
      <c r="BL678" s="55"/>
      <c r="BM678" s="55"/>
      <c r="BN678" s="55"/>
      <c r="BO678" s="55"/>
      <c r="BP678" s="55"/>
      <c r="BQ678" s="55"/>
      <c r="BR678" s="55"/>
      <c r="BS678" s="55"/>
      <c r="BT678" s="55"/>
      <c r="BU678" s="55"/>
      <c r="BV678" s="55"/>
      <c r="BW678" s="55"/>
      <c r="BX678" s="55"/>
      <c r="BY678" s="55"/>
      <c r="BZ678" s="55"/>
      <c r="CA678" s="55"/>
      <c r="CB678" s="55"/>
      <c r="CC678" s="55"/>
      <c r="CD678" s="55"/>
      <c r="CE678" s="55"/>
      <c r="CF678" s="55"/>
      <c r="CG678" s="55"/>
      <c r="CH678" s="55"/>
      <c r="CI678" s="55"/>
      <c r="CJ678" s="55"/>
      <c r="CK678" s="55"/>
      <c r="CL678" s="55"/>
      <c r="CM678" s="55"/>
      <c r="CN678" s="55"/>
      <c r="CO678" s="55"/>
    </row>
    <row r="679" spans="1:93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/>
      <c r="BL679" s="55"/>
      <c r="BM679" s="55"/>
      <c r="BN679" s="55"/>
      <c r="BO679" s="55"/>
      <c r="BP679" s="55"/>
      <c r="BQ679" s="55"/>
      <c r="BR679" s="55"/>
      <c r="BS679" s="55"/>
      <c r="BT679" s="55"/>
      <c r="BU679" s="55"/>
      <c r="BV679" s="55"/>
      <c r="BW679" s="55"/>
      <c r="BX679" s="55"/>
      <c r="BY679" s="55"/>
      <c r="BZ679" s="55"/>
      <c r="CA679" s="55"/>
      <c r="CB679" s="55"/>
      <c r="CC679" s="55"/>
      <c r="CD679" s="55"/>
      <c r="CE679" s="55"/>
      <c r="CF679" s="55"/>
      <c r="CG679" s="55"/>
      <c r="CH679" s="55"/>
      <c r="CI679" s="55"/>
      <c r="CJ679" s="55"/>
      <c r="CK679" s="55"/>
      <c r="CL679" s="55"/>
      <c r="CM679" s="55"/>
      <c r="CN679" s="55"/>
      <c r="CO679" s="55"/>
    </row>
    <row r="680" spans="1:93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  <c r="BN680" s="55"/>
      <c r="BO680" s="55"/>
      <c r="BP680" s="55"/>
      <c r="BQ680" s="55"/>
      <c r="BR680" s="55"/>
      <c r="BS680" s="55"/>
      <c r="BT680" s="55"/>
      <c r="BU680" s="55"/>
      <c r="BV680" s="55"/>
      <c r="BW680" s="55"/>
      <c r="BX680" s="55"/>
      <c r="BY680" s="55"/>
      <c r="BZ680" s="55"/>
      <c r="CA680" s="55"/>
      <c r="CB680" s="55"/>
      <c r="CC680" s="55"/>
      <c r="CD680" s="55"/>
      <c r="CE680" s="55"/>
      <c r="CF680" s="55"/>
      <c r="CG680" s="55"/>
      <c r="CH680" s="55"/>
      <c r="CI680" s="55"/>
      <c r="CJ680" s="55"/>
      <c r="CK680" s="55"/>
      <c r="CL680" s="55"/>
      <c r="CM680" s="55"/>
      <c r="CN680" s="55"/>
      <c r="CO680" s="55"/>
    </row>
    <row r="681" spans="1:93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/>
      <c r="BL681" s="55"/>
      <c r="BM681" s="55"/>
      <c r="BN681" s="55"/>
      <c r="BO681" s="55"/>
      <c r="BP681" s="55"/>
      <c r="BQ681" s="55"/>
      <c r="BR681" s="55"/>
      <c r="BS681" s="55"/>
      <c r="BT681" s="55"/>
      <c r="BU681" s="55"/>
      <c r="BV681" s="55"/>
      <c r="BW681" s="55"/>
      <c r="BX681" s="55"/>
      <c r="BY681" s="55"/>
      <c r="BZ681" s="55"/>
      <c r="CA681" s="55"/>
      <c r="CB681" s="55"/>
      <c r="CC681" s="55"/>
      <c r="CD681" s="55"/>
      <c r="CE681" s="55"/>
      <c r="CF681" s="55"/>
      <c r="CG681" s="55"/>
      <c r="CH681" s="55"/>
      <c r="CI681" s="55"/>
      <c r="CJ681" s="55"/>
      <c r="CK681" s="55"/>
      <c r="CL681" s="55"/>
      <c r="CM681" s="55"/>
      <c r="CN681" s="55"/>
      <c r="CO681" s="55"/>
    </row>
    <row r="682" spans="1:93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/>
      <c r="BL682" s="55"/>
      <c r="BM682" s="55"/>
      <c r="BN682" s="55"/>
      <c r="BO682" s="55"/>
      <c r="BP682" s="55"/>
      <c r="BQ682" s="55"/>
      <c r="BR682" s="55"/>
      <c r="BS682" s="55"/>
      <c r="BT682" s="55"/>
      <c r="BU682" s="55"/>
      <c r="BV682" s="55"/>
      <c r="BW682" s="55"/>
      <c r="BX682" s="55"/>
      <c r="BY682" s="55"/>
      <c r="BZ682" s="55"/>
      <c r="CA682" s="55"/>
      <c r="CB682" s="55"/>
      <c r="CC682" s="55"/>
      <c r="CD682" s="55"/>
      <c r="CE682" s="55"/>
      <c r="CF682" s="55"/>
      <c r="CG682" s="55"/>
      <c r="CH682" s="55"/>
      <c r="CI682" s="55"/>
      <c r="CJ682" s="55"/>
      <c r="CK682" s="55"/>
      <c r="CL682" s="55"/>
      <c r="CM682" s="55"/>
      <c r="CN682" s="55"/>
      <c r="CO682" s="55"/>
    </row>
    <row r="683" spans="1:9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  <c r="BN683" s="55"/>
      <c r="BO683" s="55"/>
      <c r="BP683" s="55"/>
      <c r="BQ683" s="55"/>
      <c r="BR683" s="55"/>
      <c r="BS683" s="55"/>
      <c r="BT683" s="55"/>
      <c r="BU683" s="55"/>
      <c r="BV683" s="55"/>
      <c r="BW683" s="55"/>
      <c r="BX683" s="55"/>
      <c r="BY683" s="55"/>
      <c r="BZ683" s="55"/>
      <c r="CA683" s="55"/>
      <c r="CB683" s="55"/>
      <c r="CC683" s="55"/>
      <c r="CD683" s="55"/>
      <c r="CE683" s="55"/>
      <c r="CF683" s="55"/>
      <c r="CG683" s="55"/>
      <c r="CH683" s="55"/>
      <c r="CI683" s="55"/>
      <c r="CJ683" s="55"/>
      <c r="CK683" s="55"/>
      <c r="CL683" s="55"/>
      <c r="CM683" s="55"/>
      <c r="CN683" s="55"/>
      <c r="CO683" s="55"/>
    </row>
    <row r="684" spans="1:93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  <c r="BN684" s="55"/>
      <c r="BO684" s="55"/>
      <c r="BP684" s="55"/>
      <c r="BQ684" s="55"/>
      <c r="BR684" s="55"/>
      <c r="BS684" s="55"/>
      <c r="BT684" s="55"/>
      <c r="BU684" s="55"/>
      <c r="BV684" s="55"/>
      <c r="BW684" s="55"/>
      <c r="BX684" s="55"/>
      <c r="BY684" s="55"/>
      <c r="BZ684" s="55"/>
      <c r="CA684" s="55"/>
      <c r="CB684" s="55"/>
      <c r="CC684" s="55"/>
      <c r="CD684" s="55"/>
      <c r="CE684" s="55"/>
      <c r="CF684" s="55"/>
      <c r="CG684" s="55"/>
      <c r="CH684" s="55"/>
      <c r="CI684" s="55"/>
      <c r="CJ684" s="55"/>
      <c r="CK684" s="55"/>
      <c r="CL684" s="55"/>
      <c r="CM684" s="55"/>
      <c r="CN684" s="55"/>
      <c r="CO684" s="55"/>
    </row>
    <row r="685" spans="1:93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/>
      <c r="BL685" s="55"/>
      <c r="BM685" s="55"/>
      <c r="BN685" s="55"/>
      <c r="BO685" s="55"/>
      <c r="BP685" s="55"/>
      <c r="BQ685" s="55"/>
      <c r="BR685" s="55"/>
      <c r="BS685" s="55"/>
      <c r="BT685" s="55"/>
      <c r="BU685" s="55"/>
      <c r="BV685" s="55"/>
      <c r="BW685" s="55"/>
      <c r="BX685" s="55"/>
      <c r="BY685" s="55"/>
      <c r="BZ685" s="55"/>
      <c r="CA685" s="55"/>
      <c r="CB685" s="55"/>
      <c r="CC685" s="55"/>
      <c r="CD685" s="55"/>
      <c r="CE685" s="55"/>
      <c r="CF685" s="55"/>
      <c r="CG685" s="55"/>
      <c r="CH685" s="55"/>
      <c r="CI685" s="55"/>
      <c r="CJ685" s="55"/>
      <c r="CK685" s="55"/>
      <c r="CL685" s="55"/>
      <c r="CM685" s="55"/>
      <c r="CN685" s="55"/>
      <c r="CO685" s="55"/>
    </row>
    <row r="686" spans="1:93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/>
      <c r="BL686" s="55"/>
      <c r="BM686" s="55"/>
      <c r="BN686" s="55"/>
      <c r="BO686" s="55"/>
      <c r="BP686" s="55"/>
      <c r="BQ686" s="55"/>
      <c r="BR686" s="55"/>
      <c r="BS686" s="55"/>
      <c r="BT686" s="55"/>
      <c r="BU686" s="55"/>
      <c r="BV686" s="55"/>
      <c r="BW686" s="55"/>
      <c r="BX686" s="55"/>
      <c r="BY686" s="55"/>
      <c r="BZ686" s="55"/>
      <c r="CA686" s="55"/>
      <c r="CB686" s="55"/>
      <c r="CC686" s="55"/>
      <c r="CD686" s="55"/>
      <c r="CE686" s="55"/>
      <c r="CF686" s="55"/>
      <c r="CG686" s="55"/>
      <c r="CH686" s="55"/>
      <c r="CI686" s="55"/>
      <c r="CJ686" s="55"/>
      <c r="CK686" s="55"/>
      <c r="CL686" s="55"/>
      <c r="CM686" s="55"/>
      <c r="CN686" s="55"/>
      <c r="CO686" s="55"/>
    </row>
    <row r="687" spans="1:93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/>
      <c r="BR687" s="55"/>
      <c r="BS687" s="55"/>
      <c r="BT687" s="55"/>
      <c r="BU687" s="55"/>
      <c r="BV687" s="55"/>
      <c r="BW687" s="55"/>
      <c r="BX687" s="55"/>
      <c r="BY687" s="55"/>
      <c r="BZ687" s="55"/>
      <c r="CA687" s="55"/>
      <c r="CB687" s="55"/>
      <c r="CC687" s="55"/>
      <c r="CD687" s="55"/>
      <c r="CE687" s="55"/>
      <c r="CF687" s="55"/>
      <c r="CG687" s="55"/>
      <c r="CH687" s="55"/>
      <c r="CI687" s="55"/>
      <c r="CJ687" s="55"/>
      <c r="CK687" s="55"/>
      <c r="CL687" s="55"/>
      <c r="CM687" s="55"/>
      <c r="CN687" s="55"/>
      <c r="CO687" s="55"/>
    </row>
    <row r="688" spans="1:93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/>
      <c r="BL688" s="55"/>
      <c r="BM688" s="55"/>
      <c r="BN688" s="55"/>
      <c r="BO688" s="55"/>
      <c r="BP688" s="55"/>
      <c r="BQ688" s="55"/>
      <c r="BR688" s="55"/>
      <c r="BS688" s="55"/>
      <c r="BT688" s="55"/>
      <c r="BU688" s="55"/>
      <c r="BV688" s="55"/>
      <c r="BW688" s="55"/>
      <c r="BX688" s="55"/>
      <c r="BY688" s="55"/>
      <c r="BZ688" s="55"/>
      <c r="CA688" s="55"/>
      <c r="CB688" s="55"/>
      <c r="CC688" s="55"/>
      <c r="CD688" s="55"/>
      <c r="CE688" s="55"/>
      <c r="CF688" s="55"/>
      <c r="CG688" s="55"/>
      <c r="CH688" s="55"/>
      <c r="CI688" s="55"/>
      <c r="CJ688" s="55"/>
      <c r="CK688" s="55"/>
      <c r="CL688" s="55"/>
      <c r="CM688" s="55"/>
      <c r="CN688" s="55"/>
      <c r="CO688" s="55"/>
    </row>
    <row r="689" spans="1:93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  <c r="BD689" s="55"/>
      <c r="BE689" s="55"/>
      <c r="BF689" s="55"/>
      <c r="BG689" s="55"/>
      <c r="BH689" s="55"/>
      <c r="BI689" s="55"/>
      <c r="BJ689" s="55"/>
      <c r="BK689" s="55"/>
      <c r="BL689" s="55"/>
      <c r="BM689" s="55"/>
      <c r="BN689" s="55"/>
      <c r="BO689" s="55"/>
      <c r="BP689" s="55"/>
      <c r="BQ689" s="55"/>
      <c r="BR689" s="55"/>
      <c r="BS689" s="55"/>
      <c r="BT689" s="55"/>
      <c r="BU689" s="55"/>
      <c r="BV689" s="55"/>
      <c r="BW689" s="55"/>
      <c r="BX689" s="55"/>
      <c r="BY689" s="55"/>
      <c r="BZ689" s="55"/>
      <c r="CA689" s="55"/>
      <c r="CB689" s="55"/>
      <c r="CC689" s="55"/>
      <c r="CD689" s="55"/>
      <c r="CE689" s="55"/>
      <c r="CF689" s="55"/>
      <c r="CG689" s="55"/>
      <c r="CH689" s="55"/>
      <c r="CI689" s="55"/>
      <c r="CJ689" s="55"/>
      <c r="CK689" s="55"/>
      <c r="CL689" s="55"/>
      <c r="CM689" s="55"/>
      <c r="CN689" s="55"/>
      <c r="CO689" s="55"/>
    </row>
    <row r="690" spans="1:93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/>
      <c r="BL690" s="55"/>
      <c r="BM690" s="55"/>
      <c r="BN690" s="55"/>
      <c r="BO690" s="55"/>
      <c r="BP690" s="55"/>
      <c r="BQ690" s="55"/>
      <c r="BR690" s="55"/>
      <c r="BS690" s="55"/>
      <c r="BT690" s="55"/>
      <c r="BU690" s="55"/>
      <c r="BV690" s="55"/>
      <c r="BW690" s="55"/>
      <c r="BX690" s="55"/>
      <c r="BY690" s="55"/>
      <c r="BZ690" s="55"/>
      <c r="CA690" s="55"/>
      <c r="CB690" s="55"/>
      <c r="CC690" s="55"/>
      <c r="CD690" s="55"/>
      <c r="CE690" s="55"/>
      <c r="CF690" s="55"/>
      <c r="CG690" s="55"/>
      <c r="CH690" s="55"/>
      <c r="CI690" s="55"/>
      <c r="CJ690" s="55"/>
      <c r="CK690" s="55"/>
      <c r="CL690" s="55"/>
      <c r="CM690" s="55"/>
      <c r="CN690" s="55"/>
      <c r="CO690" s="55"/>
    </row>
    <row r="691" spans="1:93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  <c r="BN691" s="55"/>
      <c r="BO691" s="55"/>
      <c r="BP691" s="55"/>
      <c r="BQ691" s="55"/>
      <c r="BR691" s="55"/>
      <c r="BS691" s="55"/>
      <c r="BT691" s="55"/>
      <c r="BU691" s="55"/>
      <c r="BV691" s="55"/>
      <c r="BW691" s="55"/>
      <c r="BX691" s="55"/>
      <c r="BY691" s="55"/>
      <c r="BZ691" s="55"/>
      <c r="CA691" s="55"/>
      <c r="CB691" s="55"/>
      <c r="CC691" s="55"/>
      <c r="CD691" s="55"/>
      <c r="CE691" s="55"/>
      <c r="CF691" s="55"/>
      <c r="CG691" s="55"/>
      <c r="CH691" s="55"/>
      <c r="CI691" s="55"/>
      <c r="CJ691" s="55"/>
      <c r="CK691" s="55"/>
      <c r="CL691" s="55"/>
      <c r="CM691" s="55"/>
      <c r="CN691" s="55"/>
      <c r="CO691" s="55"/>
    </row>
    <row r="692" spans="1:93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  <c r="BN692" s="55"/>
      <c r="BO692" s="55"/>
      <c r="BP692" s="55"/>
      <c r="BQ692" s="55"/>
      <c r="BR692" s="55"/>
      <c r="BS692" s="55"/>
      <c r="BT692" s="55"/>
      <c r="BU692" s="55"/>
      <c r="BV692" s="55"/>
      <c r="BW692" s="55"/>
      <c r="BX692" s="55"/>
      <c r="BY692" s="55"/>
      <c r="BZ692" s="55"/>
      <c r="CA692" s="55"/>
      <c r="CB692" s="55"/>
      <c r="CC692" s="55"/>
      <c r="CD692" s="55"/>
      <c r="CE692" s="55"/>
      <c r="CF692" s="55"/>
      <c r="CG692" s="55"/>
      <c r="CH692" s="55"/>
      <c r="CI692" s="55"/>
      <c r="CJ692" s="55"/>
      <c r="CK692" s="55"/>
      <c r="CL692" s="55"/>
      <c r="CM692" s="55"/>
      <c r="CN692" s="55"/>
      <c r="CO692" s="55"/>
    </row>
    <row r="693" spans="1: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  <c r="BD693" s="55"/>
      <c r="BE693" s="55"/>
      <c r="BF693" s="55"/>
      <c r="BG693" s="55"/>
      <c r="BH693" s="55"/>
      <c r="BI693" s="55"/>
      <c r="BJ693" s="55"/>
      <c r="BK693" s="55"/>
      <c r="BL693" s="55"/>
      <c r="BM693" s="55"/>
      <c r="BN693" s="55"/>
      <c r="BO693" s="55"/>
      <c r="BP693" s="55"/>
      <c r="BQ693" s="55"/>
      <c r="BR693" s="55"/>
      <c r="BS693" s="55"/>
      <c r="BT693" s="55"/>
      <c r="BU693" s="55"/>
      <c r="BV693" s="55"/>
      <c r="BW693" s="55"/>
      <c r="BX693" s="55"/>
      <c r="BY693" s="55"/>
      <c r="BZ693" s="55"/>
      <c r="CA693" s="55"/>
      <c r="CB693" s="55"/>
      <c r="CC693" s="55"/>
      <c r="CD693" s="55"/>
      <c r="CE693" s="55"/>
      <c r="CF693" s="55"/>
      <c r="CG693" s="55"/>
      <c r="CH693" s="55"/>
      <c r="CI693" s="55"/>
      <c r="CJ693" s="55"/>
      <c r="CK693" s="55"/>
      <c r="CL693" s="55"/>
      <c r="CM693" s="55"/>
      <c r="CN693" s="55"/>
      <c r="CO693" s="55"/>
    </row>
    <row r="694" spans="1:93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/>
      <c r="BL694" s="55"/>
      <c r="BM694" s="55"/>
      <c r="BN694" s="55"/>
      <c r="BO694" s="55"/>
      <c r="BP694" s="55"/>
      <c r="BQ694" s="55"/>
      <c r="BR694" s="55"/>
      <c r="BS694" s="55"/>
      <c r="BT694" s="55"/>
      <c r="BU694" s="55"/>
      <c r="BV694" s="55"/>
      <c r="BW694" s="55"/>
      <c r="BX694" s="55"/>
      <c r="BY694" s="55"/>
      <c r="BZ694" s="55"/>
      <c r="CA694" s="55"/>
      <c r="CB694" s="55"/>
      <c r="CC694" s="55"/>
      <c r="CD694" s="55"/>
      <c r="CE694" s="55"/>
      <c r="CF694" s="55"/>
      <c r="CG694" s="55"/>
      <c r="CH694" s="55"/>
      <c r="CI694" s="55"/>
      <c r="CJ694" s="55"/>
      <c r="CK694" s="55"/>
      <c r="CL694" s="55"/>
      <c r="CM694" s="55"/>
      <c r="CN694" s="55"/>
      <c r="CO694" s="55"/>
    </row>
    <row r="695" spans="1:93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  <c r="BD695" s="55"/>
      <c r="BE695" s="55"/>
      <c r="BF695" s="55"/>
      <c r="BG695" s="55"/>
      <c r="BH695" s="55"/>
      <c r="BI695" s="55"/>
      <c r="BJ695" s="55"/>
      <c r="BK695" s="55"/>
      <c r="BL695" s="55"/>
      <c r="BM695" s="55"/>
      <c r="BN695" s="55"/>
      <c r="BO695" s="55"/>
      <c r="BP695" s="55"/>
      <c r="BQ695" s="55"/>
      <c r="BR695" s="55"/>
      <c r="BS695" s="55"/>
      <c r="BT695" s="55"/>
      <c r="BU695" s="55"/>
      <c r="BV695" s="55"/>
      <c r="BW695" s="55"/>
      <c r="BX695" s="55"/>
      <c r="BY695" s="55"/>
      <c r="BZ695" s="55"/>
      <c r="CA695" s="55"/>
      <c r="CB695" s="55"/>
      <c r="CC695" s="55"/>
      <c r="CD695" s="55"/>
      <c r="CE695" s="55"/>
      <c r="CF695" s="55"/>
      <c r="CG695" s="55"/>
      <c r="CH695" s="55"/>
      <c r="CI695" s="55"/>
      <c r="CJ695" s="55"/>
      <c r="CK695" s="55"/>
      <c r="CL695" s="55"/>
      <c r="CM695" s="55"/>
      <c r="CN695" s="55"/>
      <c r="CO695" s="55"/>
    </row>
    <row r="696" spans="1:93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/>
      <c r="BL696" s="55"/>
      <c r="BM696" s="55"/>
      <c r="BN696" s="55"/>
      <c r="BO696" s="55"/>
      <c r="BP696" s="55"/>
      <c r="BQ696" s="55"/>
      <c r="BR696" s="55"/>
      <c r="BS696" s="55"/>
      <c r="BT696" s="55"/>
      <c r="BU696" s="55"/>
      <c r="BV696" s="55"/>
      <c r="BW696" s="55"/>
      <c r="BX696" s="55"/>
      <c r="BY696" s="55"/>
      <c r="BZ696" s="55"/>
      <c r="CA696" s="55"/>
      <c r="CB696" s="55"/>
      <c r="CC696" s="55"/>
      <c r="CD696" s="55"/>
      <c r="CE696" s="55"/>
      <c r="CF696" s="55"/>
      <c r="CG696" s="55"/>
      <c r="CH696" s="55"/>
      <c r="CI696" s="55"/>
      <c r="CJ696" s="55"/>
      <c r="CK696" s="55"/>
      <c r="CL696" s="55"/>
      <c r="CM696" s="55"/>
      <c r="CN696" s="55"/>
      <c r="CO696" s="55"/>
    </row>
    <row r="697" spans="1:93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  <c r="BN697" s="55"/>
      <c r="BO697" s="55"/>
      <c r="BP697" s="55"/>
      <c r="BQ697" s="55"/>
      <c r="BR697" s="55"/>
      <c r="BS697" s="55"/>
      <c r="BT697" s="55"/>
      <c r="BU697" s="55"/>
      <c r="BV697" s="55"/>
      <c r="BW697" s="55"/>
      <c r="BX697" s="55"/>
      <c r="BY697" s="55"/>
      <c r="BZ697" s="55"/>
      <c r="CA697" s="55"/>
      <c r="CB697" s="55"/>
      <c r="CC697" s="55"/>
      <c r="CD697" s="55"/>
      <c r="CE697" s="55"/>
      <c r="CF697" s="55"/>
      <c r="CG697" s="55"/>
      <c r="CH697" s="55"/>
      <c r="CI697" s="55"/>
      <c r="CJ697" s="55"/>
      <c r="CK697" s="55"/>
      <c r="CL697" s="55"/>
      <c r="CM697" s="55"/>
      <c r="CN697" s="55"/>
      <c r="CO697" s="55"/>
    </row>
    <row r="698" spans="1:93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/>
      <c r="BI698" s="55"/>
      <c r="BJ698" s="55"/>
      <c r="BK698" s="55"/>
      <c r="BL698" s="55"/>
      <c r="BM698" s="55"/>
      <c r="BN698" s="55"/>
      <c r="BO698" s="55"/>
      <c r="BP698" s="55"/>
      <c r="BQ698" s="55"/>
      <c r="BR698" s="55"/>
      <c r="BS698" s="55"/>
      <c r="BT698" s="55"/>
      <c r="BU698" s="55"/>
      <c r="BV698" s="55"/>
      <c r="BW698" s="55"/>
      <c r="BX698" s="55"/>
      <c r="BY698" s="55"/>
      <c r="BZ698" s="55"/>
      <c r="CA698" s="55"/>
      <c r="CB698" s="55"/>
      <c r="CC698" s="55"/>
      <c r="CD698" s="55"/>
      <c r="CE698" s="55"/>
      <c r="CF698" s="55"/>
      <c r="CG698" s="55"/>
      <c r="CH698" s="55"/>
      <c r="CI698" s="55"/>
      <c r="CJ698" s="55"/>
      <c r="CK698" s="55"/>
      <c r="CL698" s="55"/>
      <c r="CM698" s="55"/>
      <c r="CN698" s="55"/>
      <c r="CO698" s="55"/>
    </row>
    <row r="699" spans="1:93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/>
      <c r="BN699" s="55"/>
      <c r="BO699" s="55"/>
      <c r="BP699" s="55"/>
      <c r="BQ699" s="55"/>
      <c r="BR699" s="55"/>
      <c r="BS699" s="55"/>
      <c r="BT699" s="55"/>
      <c r="BU699" s="55"/>
      <c r="BV699" s="55"/>
      <c r="BW699" s="55"/>
      <c r="BX699" s="55"/>
      <c r="BY699" s="55"/>
      <c r="BZ699" s="55"/>
      <c r="CA699" s="55"/>
      <c r="CB699" s="55"/>
      <c r="CC699" s="55"/>
      <c r="CD699" s="55"/>
      <c r="CE699" s="55"/>
      <c r="CF699" s="55"/>
      <c r="CG699" s="55"/>
      <c r="CH699" s="55"/>
      <c r="CI699" s="55"/>
      <c r="CJ699" s="55"/>
      <c r="CK699" s="55"/>
      <c r="CL699" s="55"/>
      <c r="CM699" s="55"/>
      <c r="CN699" s="55"/>
      <c r="CO699" s="55"/>
    </row>
    <row r="700" spans="1:93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/>
      <c r="BR700" s="55"/>
      <c r="BS700" s="55"/>
      <c r="BT700" s="55"/>
      <c r="BU700" s="55"/>
      <c r="BV700" s="55"/>
      <c r="BW700" s="55"/>
      <c r="BX700" s="55"/>
      <c r="BY700" s="55"/>
      <c r="BZ700" s="55"/>
      <c r="CA700" s="55"/>
      <c r="CB700" s="55"/>
      <c r="CC700" s="55"/>
      <c r="CD700" s="55"/>
      <c r="CE700" s="55"/>
      <c r="CF700" s="55"/>
      <c r="CG700" s="55"/>
      <c r="CH700" s="55"/>
      <c r="CI700" s="55"/>
      <c r="CJ700" s="55"/>
      <c r="CK700" s="55"/>
      <c r="CL700" s="55"/>
      <c r="CM700" s="55"/>
      <c r="CN700" s="55"/>
      <c r="CO700" s="55"/>
    </row>
    <row r="701" spans="1:93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/>
      <c r="BI701" s="55"/>
      <c r="BJ701" s="55"/>
      <c r="BK701" s="55"/>
      <c r="BL701" s="55"/>
      <c r="BM701" s="55"/>
      <c r="BN701" s="55"/>
      <c r="BO701" s="55"/>
      <c r="BP701" s="55"/>
      <c r="BQ701" s="55"/>
      <c r="BR701" s="55"/>
      <c r="BS701" s="55"/>
      <c r="BT701" s="55"/>
      <c r="BU701" s="55"/>
      <c r="BV701" s="55"/>
      <c r="BW701" s="55"/>
      <c r="BX701" s="55"/>
      <c r="BY701" s="55"/>
      <c r="BZ701" s="55"/>
      <c r="CA701" s="55"/>
      <c r="CB701" s="55"/>
      <c r="CC701" s="55"/>
      <c r="CD701" s="55"/>
      <c r="CE701" s="55"/>
      <c r="CF701" s="55"/>
      <c r="CG701" s="55"/>
      <c r="CH701" s="55"/>
      <c r="CI701" s="55"/>
      <c r="CJ701" s="55"/>
      <c r="CK701" s="55"/>
      <c r="CL701" s="55"/>
      <c r="CM701" s="55"/>
      <c r="CN701" s="55"/>
      <c r="CO701" s="55"/>
    </row>
    <row r="702" spans="1:93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/>
      <c r="BN702" s="55"/>
      <c r="BO702" s="55"/>
      <c r="BP702" s="55"/>
      <c r="BQ702" s="55"/>
      <c r="BR702" s="55"/>
      <c r="BS702" s="55"/>
      <c r="BT702" s="55"/>
      <c r="BU702" s="55"/>
      <c r="BV702" s="55"/>
      <c r="BW702" s="55"/>
      <c r="BX702" s="55"/>
      <c r="BY702" s="55"/>
      <c r="BZ702" s="55"/>
      <c r="CA702" s="55"/>
      <c r="CB702" s="55"/>
      <c r="CC702" s="55"/>
      <c r="CD702" s="55"/>
      <c r="CE702" s="55"/>
      <c r="CF702" s="55"/>
      <c r="CG702" s="55"/>
      <c r="CH702" s="55"/>
      <c r="CI702" s="55"/>
      <c r="CJ702" s="55"/>
      <c r="CK702" s="55"/>
      <c r="CL702" s="55"/>
      <c r="CM702" s="55"/>
      <c r="CN702" s="55"/>
      <c r="CO702" s="55"/>
    </row>
    <row r="703" spans="1:9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/>
      <c r="BL703" s="55"/>
      <c r="BM703" s="55"/>
      <c r="BN703" s="55"/>
      <c r="BO703" s="55"/>
      <c r="BP703" s="55"/>
      <c r="BQ703" s="55"/>
      <c r="BR703" s="55"/>
      <c r="BS703" s="55"/>
      <c r="BT703" s="55"/>
      <c r="BU703" s="55"/>
      <c r="BV703" s="55"/>
      <c r="BW703" s="55"/>
      <c r="BX703" s="55"/>
      <c r="BY703" s="55"/>
      <c r="BZ703" s="55"/>
      <c r="CA703" s="55"/>
      <c r="CB703" s="55"/>
      <c r="CC703" s="55"/>
      <c r="CD703" s="55"/>
      <c r="CE703" s="55"/>
      <c r="CF703" s="55"/>
      <c r="CG703" s="55"/>
      <c r="CH703" s="55"/>
      <c r="CI703" s="55"/>
      <c r="CJ703" s="55"/>
      <c r="CK703" s="55"/>
      <c r="CL703" s="55"/>
      <c r="CM703" s="55"/>
      <c r="CN703" s="55"/>
      <c r="CO703" s="55"/>
    </row>
    <row r="704" spans="1:93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/>
      <c r="BL704" s="55"/>
      <c r="BM704" s="55"/>
      <c r="BN704" s="55"/>
      <c r="BO704" s="55"/>
      <c r="BP704" s="55"/>
      <c r="BQ704" s="55"/>
      <c r="BR704" s="55"/>
      <c r="BS704" s="55"/>
      <c r="BT704" s="55"/>
      <c r="BU704" s="55"/>
      <c r="BV704" s="55"/>
      <c r="BW704" s="55"/>
      <c r="BX704" s="55"/>
      <c r="BY704" s="55"/>
      <c r="BZ704" s="55"/>
      <c r="CA704" s="55"/>
      <c r="CB704" s="55"/>
      <c r="CC704" s="55"/>
      <c r="CD704" s="55"/>
      <c r="CE704" s="55"/>
      <c r="CF704" s="55"/>
      <c r="CG704" s="55"/>
      <c r="CH704" s="55"/>
      <c r="CI704" s="55"/>
      <c r="CJ704" s="55"/>
      <c r="CK704" s="55"/>
      <c r="CL704" s="55"/>
      <c r="CM704" s="55"/>
      <c r="CN704" s="55"/>
      <c r="CO704" s="55"/>
    </row>
    <row r="705" spans="1:93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/>
      <c r="BN705" s="55"/>
      <c r="BO705" s="55"/>
      <c r="BP705" s="55"/>
      <c r="BQ705" s="55"/>
      <c r="BR705" s="55"/>
      <c r="BS705" s="55"/>
      <c r="BT705" s="55"/>
      <c r="BU705" s="55"/>
      <c r="BV705" s="55"/>
      <c r="BW705" s="55"/>
      <c r="BX705" s="55"/>
      <c r="BY705" s="55"/>
      <c r="BZ705" s="55"/>
      <c r="CA705" s="55"/>
      <c r="CB705" s="55"/>
      <c r="CC705" s="55"/>
      <c r="CD705" s="55"/>
      <c r="CE705" s="55"/>
      <c r="CF705" s="55"/>
      <c r="CG705" s="55"/>
      <c r="CH705" s="55"/>
      <c r="CI705" s="55"/>
      <c r="CJ705" s="55"/>
      <c r="CK705" s="55"/>
      <c r="CL705" s="55"/>
      <c r="CM705" s="55"/>
      <c r="CN705" s="55"/>
      <c r="CO705" s="55"/>
    </row>
    <row r="706" spans="1:93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/>
      <c r="BN706" s="55"/>
      <c r="BO706" s="55"/>
      <c r="BP706" s="55"/>
      <c r="BQ706" s="55"/>
      <c r="BR706" s="55"/>
      <c r="BS706" s="55"/>
      <c r="BT706" s="55"/>
      <c r="BU706" s="55"/>
      <c r="BV706" s="55"/>
      <c r="BW706" s="55"/>
      <c r="BX706" s="55"/>
      <c r="BY706" s="55"/>
      <c r="BZ706" s="55"/>
      <c r="CA706" s="55"/>
      <c r="CB706" s="55"/>
      <c r="CC706" s="55"/>
      <c r="CD706" s="55"/>
      <c r="CE706" s="55"/>
      <c r="CF706" s="55"/>
      <c r="CG706" s="55"/>
      <c r="CH706" s="55"/>
      <c r="CI706" s="55"/>
      <c r="CJ706" s="55"/>
      <c r="CK706" s="55"/>
      <c r="CL706" s="55"/>
      <c r="CM706" s="55"/>
      <c r="CN706" s="55"/>
      <c r="CO706" s="55"/>
    </row>
    <row r="707" spans="1:93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/>
      <c r="BT707" s="55"/>
      <c r="BU707" s="55"/>
      <c r="BV707" s="55"/>
      <c r="BW707" s="55"/>
      <c r="BX707" s="55"/>
      <c r="BY707" s="55"/>
      <c r="BZ707" s="55"/>
      <c r="CA707" s="55"/>
      <c r="CB707" s="55"/>
      <c r="CC707" s="55"/>
      <c r="CD707" s="55"/>
      <c r="CE707" s="55"/>
      <c r="CF707" s="55"/>
      <c r="CG707" s="55"/>
      <c r="CH707" s="55"/>
      <c r="CI707" s="55"/>
      <c r="CJ707" s="55"/>
      <c r="CK707" s="55"/>
      <c r="CL707" s="55"/>
      <c r="CM707" s="55"/>
      <c r="CN707" s="55"/>
      <c r="CO707" s="55"/>
    </row>
    <row r="708" spans="1:93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/>
      <c r="BM708" s="55"/>
      <c r="BN708" s="55"/>
      <c r="BO708" s="55"/>
      <c r="BP708" s="55"/>
      <c r="BQ708" s="55"/>
      <c r="BR708" s="55"/>
      <c r="BS708" s="55"/>
      <c r="BT708" s="55"/>
      <c r="BU708" s="55"/>
      <c r="BV708" s="55"/>
      <c r="BW708" s="55"/>
      <c r="BX708" s="55"/>
      <c r="BY708" s="55"/>
      <c r="BZ708" s="55"/>
      <c r="CA708" s="55"/>
      <c r="CB708" s="55"/>
      <c r="CC708" s="55"/>
      <c r="CD708" s="55"/>
      <c r="CE708" s="55"/>
      <c r="CF708" s="55"/>
      <c r="CG708" s="55"/>
      <c r="CH708" s="55"/>
      <c r="CI708" s="55"/>
      <c r="CJ708" s="55"/>
      <c r="CK708" s="55"/>
      <c r="CL708" s="55"/>
      <c r="CM708" s="55"/>
      <c r="CN708" s="55"/>
      <c r="CO708" s="55"/>
    </row>
    <row r="709" spans="1:93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/>
      <c r="BN709" s="55"/>
      <c r="BO709" s="55"/>
      <c r="BP709" s="55"/>
      <c r="BQ709" s="55"/>
      <c r="BR709" s="55"/>
      <c r="BS709" s="55"/>
      <c r="BT709" s="55"/>
      <c r="BU709" s="55"/>
      <c r="BV709" s="55"/>
      <c r="BW709" s="55"/>
      <c r="BX709" s="55"/>
      <c r="BY709" s="55"/>
      <c r="BZ709" s="55"/>
      <c r="CA709" s="55"/>
      <c r="CB709" s="55"/>
      <c r="CC709" s="55"/>
      <c r="CD709" s="55"/>
      <c r="CE709" s="55"/>
      <c r="CF709" s="55"/>
      <c r="CG709" s="55"/>
      <c r="CH709" s="55"/>
      <c r="CI709" s="55"/>
      <c r="CJ709" s="55"/>
      <c r="CK709" s="55"/>
      <c r="CL709" s="55"/>
      <c r="CM709" s="55"/>
      <c r="CN709" s="55"/>
      <c r="CO709" s="55"/>
    </row>
    <row r="710" spans="1:93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/>
      <c r="BL710" s="55"/>
      <c r="BM710" s="55"/>
      <c r="BN710" s="55"/>
      <c r="BO710" s="55"/>
      <c r="BP710" s="55"/>
      <c r="BQ710" s="55"/>
      <c r="BR710" s="55"/>
      <c r="BS710" s="55"/>
      <c r="BT710" s="55"/>
      <c r="BU710" s="55"/>
      <c r="BV710" s="55"/>
      <c r="BW710" s="55"/>
      <c r="BX710" s="55"/>
      <c r="BY710" s="55"/>
      <c r="BZ710" s="55"/>
      <c r="CA710" s="55"/>
      <c r="CB710" s="55"/>
      <c r="CC710" s="55"/>
      <c r="CD710" s="55"/>
      <c r="CE710" s="55"/>
      <c r="CF710" s="55"/>
      <c r="CG710" s="55"/>
      <c r="CH710" s="55"/>
      <c r="CI710" s="55"/>
      <c r="CJ710" s="55"/>
      <c r="CK710" s="55"/>
      <c r="CL710" s="55"/>
      <c r="CM710" s="55"/>
      <c r="CN710" s="55"/>
      <c r="CO710" s="55"/>
    </row>
    <row r="711" spans="1:93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/>
      <c r="BT711" s="55"/>
      <c r="BU711" s="55"/>
      <c r="BV711" s="55"/>
      <c r="BW711" s="55"/>
      <c r="BX711" s="55"/>
      <c r="BY711" s="55"/>
      <c r="BZ711" s="55"/>
      <c r="CA711" s="55"/>
      <c r="CB711" s="55"/>
      <c r="CC711" s="55"/>
      <c r="CD711" s="55"/>
      <c r="CE711" s="55"/>
      <c r="CF711" s="55"/>
      <c r="CG711" s="55"/>
      <c r="CH711" s="55"/>
      <c r="CI711" s="55"/>
      <c r="CJ711" s="55"/>
      <c r="CK711" s="55"/>
      <c r="CL711" s="55"/>
      <c r="CM711" s="55"/>
      <c r="CN711" s="55"/>
      <c r="CO711" s="55"/>
    </row>
    <row r="712" spans="1:93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/>
      <c r="BL712" s="55"/>
      <c r="BM712" s="55"/>
      <c r="BN712" s="55"/>
      <c r="BO712" s="55"/>
      <c r="BP712" s="55"/>
      <c r="BQ712" s="55"/>
      <c r="BR712" s="55"/>
      <c r="BS712" s="55"/>
      <c r="BT712" s="55"/>
      <c r="BU712" s="55"/>
      <c r="BV712" s="55"/>
      <c r="BW712" s="55"/>
      <c r="BX712" s="55"/>
      <c r="BY712" s="55"/>
      <c r="BZ712" s="55"/>
      <c r="CA712" s="55"/>
      <c r="CB712" s="55"/>
      <c r="CC712" s="55"/>
      <c r="CD712" s="55"/>
      <c r="CE712" s="55"/>
      <c r="CF712" s="55"/>
      <c r="CG712" s="55"/>
      <c r="CH712" s="55"/>
      <c r="CI712" s="55"/>
      <c r="CJ712" s="55"/>
      <c r="CK712" s="55"/>
      <c r="CL712" s="55"/>
      <c r="CM712" s="55"/>
      <c r="CN712" s="55"/>
      <c r="CO712" s="55"/>
    </row>
    <row r="713" spans="1:9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/>
      <c r="BL713" s="55"/>
      <c r="BM713" s="55"/>
      <c r="BN713" s="55"/>
      <c r="BO713" s="55"/>
      <c r="BP713" s="55"/>
      <c r="BQ713" s="55"/>
      <c r="BR713" s="55"/>
      <c r="BS713" s="55"/>
      <c r="BT713" s="55"/>
      <c r="BU713" s="55"/>
      <c r="BV713" s="55"/>
      <c r="BW713" s="55"/>
      <c r="BX713" s="55"/>
      <c r="BY713" s="55"/>
      <c r="BZ713" s="55"/>
      <c r="CA713" s="55"/>
      <c r="CB713" s="55"/>
      <c r="CC713" s="55"/>
      <c r="CD713" s="55"/>
      <c r="CE713" s="55"/>
      <c r="CF713" s="55"/>
      <c r="CG713" s="55"/>
      <c r="CH713" s="55"/>
      <c r="CI713" s="55"/>
      <c r="CJ713" s="55"/>
      <c r="CK713" s="55"/>
      <c r="CL713" s="55"/>
      <c r="CM713" s="55"/>
      <c r="CN713" s="55"/>
      <c r="CO713" s="55"/>
    </row>
    <row r="714" spans="1:93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/>
      <c r="BL714" s="55"/>
      <c r="BM714" s="55"/>
      <c r="BN714" s="55"/>
      <c r="BO714" s="55"/>
      <c r="BP714" s="55"/>
      <c r="BQ714" s="55"/>
      <c r="BR714" s="55"/>
      <c r="BS714" s="55"/>
      <c r="BT714" s="55"/>
      <c r="BU714" s="55"/>
      <c r="BV714" s="55"/>
      <c r="BW714" s="55"/>
      <c r="BX714" s="55"/>
      <c r="BY714" s="55"/>
      <c r="BZ714" s="55"/>
      <c r="CA714" s="55"/>
      <c r="CB714" s="55"/>
      <c r="CC714" s="55"/>
      <c r="CD714" s="55"/>
      <c r="CE714" s="55"/>
      <c r="CF714" s="55"/>
      <c r="CG714" s="55"/>
      <c r="CH714" s="55"/>
      <c r="CI714" s="55"/>
      <c r="CJ714" s="55"/>
      <c r="CK714" s="55"/>
      <c r="CL714" s="55"/>
      <c r="CM714" s="55"/>
      <c r="CN714" s="55"/>
      <c r="CO714" s="55"/>
    </row>
    <row r="715" spans="1:93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/>
      <c r="BL715" s="55"/>
      <c r="BM715" s="55"/>
      <c r="BN715" s="55"/>
      <c r="BO715" s="55"/>
      <c r="BP715" s="55"/>
      <c r="BQ715" s="55"/>
      <c r="BR715" s="55"/>
      <c r="BS715" s="55"/>
      <c r="BT715" s="55"/>
      <c r="BU715" s="55"/>
      <c r="BV715" s="55"/>
      <c r="BW715" s="55"/>
      <c r="BX715" s="55"/>
      <c r="BY715" s="55"/>
      <c r="BZ715" s="55"/>
      <c r="CA715" s="55"/>
      <c r="CB715" s="55"/>
      <c r="CC715" s="55"/>
      <c r="CD715" s="55"/>
      <c r="CE715" s="55"/>
      <c r="CF715" s="55"/>
      <c r="CG715" s="55"/>
      <c r="CH715" s="55"/>
      <c r="CI715" s="55"/>
      <c r="CJ715" s="55"/>
      <c r="CK715" s="55"/>
      <c r="CL715" s="55"/>
      <c r="CM715" s="55"/>
      <c r="CN715" s="55"/>
      <c r="CO715" s="55"/>
    </row>
    <row r="716" spans="1:93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  <c r="BN716" s="55"/>
      <c r="BO716" s="55"/>
      <c r="BP716" s="55"/>
      <c r="BQ716" s="55"/>
      <c r="BR716" s="55"/>
      <c r="BS716" s="55"/>
      <c r="BT716" s="55"/>
      <c r="BU716" s="55"/>
      <c r="BV716" s="55"/>
      <c r="BW716" s="55"/>
      <c r="BX716" s="55"/>
      <c r="BY716" s="55"/>
      <c r="BZ716" s="55"/>
      <c r="CA716" s="55"/>
      <c r="CB716" s="55"/>
      <c r="CC716" s="55"/>
      <c r="CD716" s="55"/>
      <c r="CE716" s="55"/>
      <c r="CF716" s="55"/>
      <c r="CG716" s="55"/>
      <c r="CH716" s="55"/>
      <c r="CI716" s="55"/>
      <c r="CJ716" s="55"/>
      <c r="CK716" s="55"/>
      <c r="CL716" s="55"/>
      <c r="CM716" s="55"/>
      <c r="CN716" s="55"/>
      <c r="CO716" s="55"/>
    </row>
    <row r="717" spans="1:93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  <c r="BD717" s="55"/>
      <c r="BE717" s="55"/>
      <c r="BF717" s="55"/>
      <c r="BG717" s="55"/>
      <c r="BH717" s="55"/>
      <c r="BI717" s="55"/>
      <c r="BJ717" s="55"/>
      <c r="BK717" s="55"/>
      <c r="BL717" s="55"/>
      <c r="BM717" s="55"/>
      <c r="BN717" s="55"/>
      <c r="BO717" s="55"/>
      <c r="BP717" s="55"/>
      <c r="BQ717" s="55"/>
      <c r="BR717" s="55"/>
      <c r="BS717" s="55"/>
      <c r="BT717" s="55"/>
      <c r="BU717" s="55"/>
      <c r="BV717" s="55"/>
      <c r="BW717" s="55"/>
      <c r="BX717" s="55"/>
      <c r="BY717" s="55"/>
      <c r="BZ717" s="55"/>
      <c r="CA717" s="55"/>
      <c r="CB717" s="55"/>
      <c r="CC717" s="55"/>
      <c r="CD717" s="55"/>
      <c r="CE717" s="55"/>
      <c r="CF717" s="55"/>
      <c r="CG717" s="55"/>
      <c r="CH717" s="55"/>
      <c r="CI717" s="55"/>
      <c r="CJ717" s="55"/>
      <c r="CK717" s="55"/>
      <c r="CL717" s="55"/>
      <c r="CM717" s="55"/>
      <c r="CN717" s="55"/>
      <c r="CO717" s="55"/>
    </row>
    <row r="718" spans="1:93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  <c r="BN718" s="55"/>
      <c r="BO718" s="55"/>
      <c r="BP718" s="55"/>
      <c r="BQ718" s="55"/>
      <c r="BR718" s="55"/>
      <c r="BS718" s="55"/>
      <c r="BT718" s="55"/>
      <c r="BU718" s="55"/>
      <c r="BV718" s="55"/>
      <c r="BW718" s="55"/>
      <c r="BX718" s="55"/>
      <c r="BY718" s="55"/>
      <c r="BZ718" s="55"/>
      <c r="CA718" s="55"/>
      <c r="CB718" s="55"/>
      <c r="CC718" s="55"/>
      <c r="CD718" s="55"/>
      <c r="CE718" s="55"/>
      <c r="CF718" s="55"/>
      <c r="CG718" s="55"/>
      <c r="CH718" s="55"/>
      <c r="CI718" s="55"/>
      <c r="CJ718" s="55"/>
      <c r="CK718" s="55"/>
      <c r="CL718" s="55"/>
      <c r="CM718" s="55"/>
      <c r="CN718" s="55"/>
      <c r="CO718" s="55"/>
    </row>
    <row r="719" spans="1:93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/>
      <c r="BL719" s="55"/>
      <c r="BM719" s="55"/>
      <c r="BN719" s="55"/>
      <c r="BO719" s="55"/>
      <c r="BP719" s="55"/>
      <c r="BQ719" s="55"/>
      <c r="BR719" s="55"/>
      <c r="BS719" s="55"/>
      <c r="BT719" s="55"/>
      <c r="BU719" s="55"/>
      <c r="BV719" s="55"/>
      <c r="BW719" s="55"/>
      <c r="BX719" s="55"/>
      <c r="BY719" s="55"/>
      <c r="BZ719" s="55"/>
      <c r="CA719" s="55"/>
      <c r="CB719" s="55"/>
      <c r="CC719" s="55"/>
      <c r="CD719" s="55"/>
      <c r="CE719" s="55"/>
      <c r="CF719" s="55"/>
      <c r="CG719" s="55"/>
      <c r="CH719" s="55"/>
      <c r="CI719" s="55"/>
      <c r="CJ719" s="55"/>
      <c r="CK719" s="55"/>
      <c r="CL719" s="55"/>
      <c r="CM719" s="55"/>
      <c r="CN719" s="55"/>
      <c r="CO719" s="55"/>
    </row>
    <row r="720" spans="1:93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/>
      <c r="BR720" s="55"/>
      <c r="BS720" s="55"/>
      <c r="BT720" s="55"/>
      <c r="BU720" s="55"/>
      <c r="BV720" s="55"/>
      <c r="BW720" s="55"/>
      <c r="BX720" s="55"/>
      <c r="BY720" s="55"/>
      <c r="BZ720" s="55"/>
      <c r="CA720" s="55"/>
      <c r="CB720" s="55"/>
      <c r="CC720" s="55"/>
      <c r="CD720" s="55"/>
      <c r="CE720" s="55"/>
      <c r="CF720" s="55"/>
      <c r="CG720" s="55"/>
      <c r="CH720" s="55"/>
      <c r="CI720" s="55"/>
      <c r="CJ720" s="55"/>
      <c r="CK720" s="55"/>
      <c r="CL720" s="55"/>
      <c r="CM720" s="55"/>
      <c r="CN720" s="55"/>
      <c r="CO720" s="55"/>
    </row>
    <row r="721" spans="1:93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/>
      <c r="BN721" s="55"/>
      <c r="BO721" s="55"/>
      <c r="BP721" s="55"/>
      <c r="BQ721" s="55"/>
      <c r="BR721" s="55"/>
      <c r="BS721" s="55"/>
      <c r="BT721" s="55"/>
      <c r="BU721" s="55"/>
      <c r="BV721" s="55"/>
      <c r="BW721" s="55"/>
      <c r="BX721" s="55"/>
      <c r="BY721" s="55"/>
      <c r="BZ721" s="55"/>
      <c r="CA721" s="55"/>
      <c r="CB721" s="55"/>
      <c r="CC721" s="55"/>
      <c r="CD721" s="55"/>
      <c r="CE721" s="55"/>
      <c r="CF721" s="55"/>
      <c r="CG721" s="55"/>
      <c r="CH721" s="55"/>
      <c r="CI721" s="55"/>
      <c r="CJ721" s="55"/>
      <c r="CK721" s="55"/>
      <c r="CL721" s="55"/>
      <c r="CM721" s="55"/>
      <c r="CN721" s="55"/>
      <c r="CO721" s="55"/>
    </row>
    <row r="722" spans="1:93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  <c r="BN722" s="55"/>
      <c r="BO722" s="55"/>
      <c r="BP722" s="55"/>
      <c r="BQ722" s="55"/>
      <c r="BR722" s="55"/>
      <c r="BS722" s="55"/>
      <c r="BT722" s="55"/>
      <c r="BU722" s="55"/>
      <c r="BV722" s="55"/>
      <c r="BW722" s="55"/>
      <c r="BX722" s="55"/>
      <c r="BY722" s="55"/>
      <c r="BZ722" s="55"/>
      <c r="CA722" s="55"/>
      <c r="CB722" s="55"/>
      <c r="CC722" s="55"/>
      <c r="CD722" s="55"/>
      <c r="CE722" s="55"/>
      <c r="CF722" s="55"/>
      <c r="CG722" s="55"/>
      <c r="CH722" s="55"/>
      <c r="CI722" s="55"/>
      <c r="CJ722" s="55"/>
      <c r="CK722" s="55"/>
      <c r="CL722" s="55"/>
      <c r="CM722" s="55"/>
      <c r="CN722" s="55"/>
      <c r="CO722" s="55"/>
    </row>
    <row r="723" spans="1:9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  <c r="BD723" s="55"/>
      <c r="BE723" s="55"/>
      <c r="BF723" s="55"/>
      <c r="BG723" s="55"/>
      <c r="BH723" s="55"/>
      <c r="BI723" s="55"/>
      <c r="BJ723" s="55"/>
      <c r="BK723" s="55"/>
      <c r="BL723" s="55"/>
      <c r="BM723" s="55"/>
      <c r="BN723" s="55"/>
      <c r="BO723" s="55"/>
      <c r="BP723" s="55"/>
      <c r="BQ723" s="55"/>
      <c r="BR723" s="55"/>
      <c r="BS723" s="55"/>
      <c r="BT723" s="55"/>
      <c r="BU723" s="55"/>
      <c r="BV723" s="55"/>
      <c r="BW723" s="55"/>
      <c r="BX723" s="55"/>
      <c r="BY723" s="55"/>
      <c r="BZ723" s="55"/>
      <c r="CA723" s="55"/>
      <c r="CB723" s="55"/>
      <c r="CC723" s="55"/>
      <c r="CD723" s="55"/>
      <c r="CE723" s="55"/>
      <c r="CF723" s="55"/>
      <c r="CG723" s="55"/>
      <c r="CH723" s="55"/>
      <c r="CI723" s="55"/>
      <c r="CJ723" s="55"/>
      <c r="CK723" s="55"/>
      <c r="CL723" s="55"/>
      <c r="CM723" s="55"/>
      <c r="CN723" s="55"/>
      <c r="CO723" s="55"/>
    </row>
    <row r="724" spans="1:93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5"/>
      <c r="BU724" s="55"/>
      <c r="BV724" s="55"/>
      <c r="BW724" s="55"/>
      <c r="BX724" s="55"/>
      <c r="BY724" s="55"/>
      <c r="BZ724" s="55"/>
      <c r="CA724" s="55"/>
      <c r="CB724" s="55"/>
      <c r="CC724" s="55"/>
      <c r="CD724" s="55"/>
      <c r="CE724" s="55"/>
      <c r="CF724" s="55"/>
      <c r="CG724" s="55"/>
      <c r="CH724" s="55"/>
      <c r="CI724" s="55"/>
      <c r="CJ724" s="55"/>
      <c r="CK724" s="55"/>
      <c r="CL724" s="55"/>
      <c r="CM724" s="55"/>
      <c r="CN724" s="55"/>
      <c r="CO724" s="55"/>
    </row>
    <row r="725" spans="1:93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/>
      <c r="BS725" s="55"/>
      <c r="BT725" s="55"/>
      <c r="BU725" s="55"/>
      <c r="BV725" s="55"/>
      <c r="BW725" s="55"/>
      <c r="BX725" s="55"/>
      <c r="BY725" s="55"/>
      <c r="BZ725" s="55"/>
      <c r="CA725" s="55"/>
      <c r="CB725" s="55"/>
      <c r="CC725" s="55"/>
      <c r="CD725" s="55"/>
      <c r="CE725" s="55"/>
      <c r="CF725" s="55"/>
      <c r="CG725" s="55"/>
      <c r="CH725" s="55"/>
      <c r="CI725" s="55"/>
      <c r="CJ725" s="55"/>
      <c r="CK725" s="55"/>
      <c r="CL725" s="55"/>
      <c r="CM725" s="55"/>
      <c r="CN725" s="55"/>
      <c r="CO725" s="55"/>
    </row>
    <row r="726" spans="1:93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/>
      <c r="BL726" s="55"/>
      <c r="BM726" s="55"/>
      <c r="BN726" s="55"/>
      <c r="BO726" s="55"/>
      <c r="BP726" s="55"/>
      <c r="BQ726" s="55"/>
      <c r="BR726" s="55"/>
      <c r="BS726" s="55"/>
      <c r="BT726" s="55"/>
      <c r="BU726" s="55"/>
      <c r="BV726" s="55"/>
      <c r="BW726" s="55"/>
      <c r="BX726" s="55"/>
      <c r="BY726" s="55"/>
      <c r="BZ726" s="55"/>
      <c r="CA726" s="55"/>
      <c r="CB726" s="55"/>
      <c r="CC726" s="55"/>
      <c r="CD726" s="55"/>
      <c r="CE726" s="55"/>
      <c r="CF726" s="55"/>
      <c r="CG726" s="55"/>
      <c r="CH726" s="55"/>
      <c r="CI726" s="55"/>
      <c r="CJ726" s="55"/>
      <c r="CK726" s="55"/>
      <c r="CL726" s="55"/>
      <c r="CM726" s="55"/>
      <c r="CN726" s="55"/>
      <c r="CO726" s="55"/>
    </row>
    <row r="727" spans="1:93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/>
      <c r="BL727" s="55"/>
      <c r="BM727" s="55"/>
      <c r="BN727" s="55"/>
      <c r="BO727" s="55"/>
      <c r="BP727" s="55"/>
      <c r="BQ727" s="55"/>
      <c r="BR727" s="55"/>
      <c r="BS727" s="55"/>
      <c r="BT727" s="55"/>
      <c r="BU727" s="55"/>
      <c r="BV727" s="55"/>
      <c r="BW727" s="55"/>
      <c r="BX727" s="55"/>
      <c r="BY727" s="55"/>
      <c r="BZ727" s="55"/>
      <c r="CA727" s="55"/>
      <c r="CB727" s="55"/>
      <c r="CC727" s="55"/>
      <c r="CD727" s="55"/>
      <c r="CE727" s="55"/>
      <c r="CF727" s="55"/>
      <c r="CG727" s="55"/>
      <c r="CH727" s="55"/>
      <c r="CI727" s="55"/>
      <c r="CJ727" s="55"/>
      <c r="CK727" s="55"/>
      <c r="CL727" s="55"/>
      <c r="CM727" s="55"/>
      <c r="CN727" s="55"/>
      <c r="CO727" s="55"/>
    </row>
    <row r="728" spans="1:93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/>
      <c r="BL728" s="55"/>
      <c r="BM728" s="55"/>
      <c r="BN728" s="55"/>
      <c r="BO728" s="55"/>
      <c r="BP728" s="55"/>
      <c r="BQ728" s="55"/>
      <c r="BR728" s="55"/>
      <c r="BS728" s="55"/>
      <c r="BT728" s="55"/>
      <c r="BU728" s="55"/>
      <c r="BV728" s="55"/>
      <c r="BW728" s="55"/>
      <c r="BX728" s="55"/>
      <c r="BY728" s="55"/>
      <c r="BZ728" s="55"/>
      <c r="CA728" s="55"/>
      <c r="CB728" s="55"/>
      <c r="CC728" s="55"/>
      <c r="CD728" s="55"/>
      <c r="CE728" s="55"/>
      <c r="CF728" s="55"/>
      <c r="CG728" s="55"/>
      <c r="CH728" s="55"/>
      <c r="CI728" s="55"/>
      <c r="CJ728" s="55"/>
      <c r="CK728" s="55"/>
      <c r="CL728" s="55"/>
      <c r="CM728" s="55"/>
      <c r="CN728" s="55"/>
      <c r="CO728" s="55"/>
    </row>
    <row r="729" spans="1:93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  <c r="BN729" s="55"/>
      <c r="BO729" s="55"/>
      <c r="BP729" s="55"/>
      <c r="BQ729" s="55"/>
      <c r="BR729" s="55"/>
      <c r="BS729" s="55"/>
      <c r="BT729" s="55"/>
      <c r="BU729" s="55"/>
      <c r="BV729" s="55"/>
      <c r="BW729" s="55"/>
      <c r="BX729" s="55"/>
      <c r="BY729" s="55"/>
      <c r="BZ729" s="55"/>
      <c r="CA729" s="55"/>
      <c r="CB729" s="55"/>
      <c r="CC729" s="55"/>
      <c r="CD729" s="55"/>
      <c r="CE729" s="55"/>
      <c r="CF729" s="55"/>
      <c r="CG729" s="55"/>
      <c r="CH729" s="55"/>
      <c r="CI729" s="55"/>
      <c r="CJ729" s="55"/>
      <c r="CK729" s="55"/>
      <c r="CL729" s="55"/>
      <c r="CM729" s="55"/>
      <c r="CN729" s="55"/>
      <c r="CO729" s="55"/>
    </row>
    <row r="730" spans="1:93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/>
      <c r="BL730" s="55"/>
      <c r="BM730" s="55"/>
      <c r="BN730" s="55"/>
      <c r="BO730" s="55"/>
      <c r="BP730" s="55"/>
      <c r="BQ730" s="55"/>
      <c r="BR730" s="55"/>
      <c r="BS730" s="55"/>
      <c r="BT730" s="55"/>
      <c r="BU730" s="55"/>
      <c r="BV730" s="55"/>
      <c r="BW730" s="55"/>
      <c r="BX730" s="55"/>
      <c r="BY730" s="55"/>
      <c r="BZ730" s="55"/>
      <c r="CA730" s="55"/>
      <c r="CB730" s="55"/>
      <c r="CC730" s="55"/>
      <c r="CD730" s="55"/>
      <c r="CE730" s="55"/>
      <c r="CF730" s="55"/>
      <c r="CG730" s="55"/>
      <c r="CH730" s="55"/>
      <c r="CI730" s="55"/>
      <c r="CJ730" s="55"/>
      <c r="CK730" s="55"/>
      <c r="CL730" s="55"/>
      <c r="CM730" s="55"/>
      <c r="CN730" s="55"/>
      <c r="CO730" s="55"/>
    </row>
    <row r="731" spans="1:93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/>
      <c r="BN731" s="55"/>
      <c r="BO731" s="55"/>
      <c r="BP731" s="55"/>
      <c r="BQ731" s="55"/>
      <c r="BR731" s="55"/>
      <c r="BS731" s="55"/>
      <c r="BT731" s="55"/>
      <c r="BU731" s="55"/>
      <c r="BV731" s="55"/>
      <c r="BW731" s="55"/>
      <c r="BX731" s="55"/>
      <c r="BY731" s="55"/>
      <c r="BZ731" s="55"/>
      <c r="CA731" s="55"/>
      <c r="CB731" s="55"/>
      <c r="CC731" s="55"/>
      <c r="CD731" s="55"/>
      <c r="CE731" s="55"/>
      <c r="CF731" s="55"/>
      <c r="CG731" s="55"/>
      <c r="CH731" s="55"/>
      <c r="CI731" s="55"/>
      <c r="CJ731" s="55"/>
      <c r="CK731" s="55"/>
      <c r="CL731" s="55"/>
      <c r="CM731" s="55"/>
      <c r="CN731" s="55"/>
      <c r="CO731" s="55"/>
    </row>
    <row r="732" spans="1:93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/>
      <c r="BL732" s="55"/>
      <c r="BM732" s="55"/>
      <c r="BN732" s="55"/>
      <c r="BO732" s="55"/>
      <c r="BP732" s="55"/>
      <c r="BQ732" s="55"/>
      <c r="BR732" s="55"/>
      <c r="BS732" s="55"/>
      <c r="BT732" s="55"/>
      <c r="BU732" s="55"/>
      <c r="BV732" s="55"/>
      <c r="BW732" s="55"/>
      <c r="BX732" s="55"/>
      <c r="BY732" s="55"/>
      <c r="BZ732" s="55"/>
      <c r="CA732" s="55"/>
      <c r="CB732" s="55"/>
      <c r="CC732" s="55"/>
      <c r="CD732" s="55"/>
      <c r="CE732" s="55"/>
      <c r="CF732" s="55"/>
      <c r="CG732" s="55"/>
      <c r="CH732" s="55"/>
      <c r="CI732" s="55"/>
      <c r="CJ732" s="55"/>
      <c r="CK732" s="55"/>
      <c r="CL732" s="55"/>
      <c r="CM732" s="55"/>
      <c r="CN732" s="55"/>
      <c r="CO732" s="55"/>
    </row>
    <row r="733" spans="1:9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  <c r="BN733" s="55"/>
      <c r="BO733" s="55"/>
      <c r="BP733" s="55"/>
      <c r="BQ733" s="55"/>
      <c r="BR733" s="55"/>
      <c r="BS733" s="55"/>
      <c r="BT733" s="55"/>
      <c r="BU733" s="55"/>
      <c r="BV733" s="55"/>
      <c r="BW733" s="55"/>
      <c r="BX733" s="55"/>
      <c r="BY733" s="55"/>
      <c r="BZ733" s="55"/>
      <c r="CA733" s="55"/>
      <c r="CB733" s="55"/>
      <c r="CC733" s="55"/>
      <c r="CD733" s="55"/>
      <c r="CE733" s="55"/>
      <c r="CF733" s="55"/>
      <c r="CG733" s="55"/>
      <c r="CH733" s="55"/>
      <c r="CI733" s="55"/>
      <c r="CJ733" s="55"/>
      <c r="CK733" s="55"/>
      <c r="CL733" s="55"/>
      <c r="CM733" s="55"/>
      <c r="CN733" s="55"/>
      <c r="CO733" s="55"/>
    </row>
    <row r="734" spans="1:93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/>
      <c r="BT734" s="55"/>
      <c r="BU734" s="55"/>
      <c r="BV734" s="55"/>
      <c r="BW734" s="55"/>
      <c r="BX734" s="55"/>
      <c r="BY734" s="55"/>
      <c r="BZ734" s="55"/>
      <c r="CA734" s="55"/>
      <c r="CB734" s="55"/>
      <c r="CC734" s="55"/>
      <c r="CD734" s="55"/>
      <c r="CE734" s="55"/>
      <c r="CF734" s="55"/>
      <c r="CG734" s="55"/>
      <c r="CH734" s="55"/>
      <c r="CI734" s="55"/>
      <c r="CJ734" s="55"/>
      <c r="CK734" s="55"/>
      <c r="CL734" s="55"/>
      <c r="CM734" s="55"/>
      <c r="CN734" s="55"/>
      <c r="CO734" s="55"/>
    </row>
    <row r="735" spans="1:93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  <c r="BN735" s="55"/>
      <c r="BO735" s="55"/>
      <c r="BP735" s="55"/>
      <c r="BQ735" s="55"/>
      <c r="BR735" s="55"/>
      <c r="BS735" s="55"/>
      <c r="BT735" s="55"/>
      <c r="BU735" s="55"/>
      <c r="BV735" s="55"/>
      <c r="BW735" s="55"/>
      <c r="BX735" s="55"/>
      <c r="BY735" s="55"/>
      <c r="BZ735" s="55"/>
      <c r="CA735" s="55"/>
      <c r="CB735" s="55"/>
      <c r="CC735" s="55"/>
      <c r="CD735" s="55"/>
      <c r="CE735" s="55"/>
      <c r="CF735" s="55"/>
      <c r="CG735" s="55"/>
      <c r="CH735" s="55"/>
      <c r="CI735" s="55"/>
      <c r="CJ735" s="55"/>
      <c r="CK735" s="55"/>
      <c r="CL735" s="55"/>
      <c r="CM735" s="55"/>
      <c r="CN735" s="55"/>
      <c r="CO735" s="55"/>
    </row>
    <row r="736" spans="1:93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/>
      <c r="BL736" s="55"/>
      <c r="BM736" s="55"/>
      <c r="BN736" s="55"/>
      <c r="BO736" s="55"/>
      <c r="BP736" s="55"/>
      <c r="BQ736" s="55"/>
      <c r="BR736" s="55"/>
      <c r="BS736" s="55"/>
      <c r="BT736" s="55"/>
      <c r="BU736" s="55"/>
      <c r="BV736" s="55"/>
      <c r="BW736" s="55"/>
      <c r="BX736" s="55"/>
      <c r="BY736" s="55"/>
      <c r="BZ736" s="55"/>
      <c r="CA736" s="55"/>
      <c r="CB736" s="55"/>
      <c r="CC736" s="55"/>
      <c r="CD736" s="55"/>
      <c r="CE736" s="55"/>
      <c r="CF736" s="55"/>
      <c r="CG736" s="55"/>
      <c r="CH736" s="55"/>
      <c r="CI736" s="55"/>
      <c r="CJ736" s="55"/>
      <c r="CK736" s="55"/>
      <c r="CL736" s="55"/>
      <c r="CM736" s="55"/>
      <c r="CN736" s="55"/>
      <c r="CO736" s="55"/>
    </row>
    <row r="737" spans="1:93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  <c r="BN737" s="55"/>
      <c r="BO737" s="55"/>
      <c r="BP737" s="55"/>
      <c r="BQ737" s="55"/>
      <c r="BR737" s="55"/>
      <c r="BS737" s="55"/>
      <c r="BT737" s="55"/>
      <c r="BU737" s="55"/>
      <c r="BV737" s="55"/>
      <c r="BW737" s="55"/>
      <c r="BX737" s="55"/>
      <c r="BY737" s="55"/>
      <c r="BZ737" s="55"/>
      <c r="CA737" s="55"/>
      <c r="CB737" s="55"/>
      <c r="CC737" s="55"/>
      <c r="CD737" s="55"/>
      <c r="CE737" s="55"/>
      <c r="CF737" s="55"/>
      <c r="CG737" s="55"/>
      <c r="CH737" s="55"/>
      <c r="CI737" s="55"/>
      <c r="CJ737" s="55"/>
      <c r="CK737" s="55"/>
      <c r="CL737" s="55"/>
      <c r="CM737" s="55"/>
      <c r="CN737" s="55"/>
      <c r="CO737" s="55"/>
    </row>
    <row r="738" spans="1:93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  <c r="BN738" s="55"/>
      <c r="BO738" s="55"/>
      <c r="BP738" s="55"/>
      <c r="BQ738" s="55"/>
      <c r="BR738" s="55"/>
      <c r="BS738" s="55"/>
      <c r="BT738" s="55"/>
      <c r="BU738" s="55"/>
      <c r="BV738" s="55"/>
      <c r="BW738" s="55"/>
      <c r="BX738" s="55"/>
      <c r="BY738" s="55"/>
      <c r="BZ738" s="55"/>
      <c r="CA738" s="55"/>
      <c r="CB738" s="55"/>
      <c r="CC738" s="55"/>
      <c r="CD738" s="55"/>
      <c r="CE738" s="55"/>
      <c r="CF738" s="55"/>
      <c r="CG738" s="55"/>
      <c r="CH738" s="55"/>
      <c r="CI738" s="55"/>
      <c r="CJ738" s="55"/>
      <c r="CK738" s="55"/>
      <c r="CL738" s="55"/>
      <c r="CM738" s="55"/>
      <c r="CN738" s="55"/>
      <c r="CO738" s="55"/>
    </row>
    <row r="739" spans="1:93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  <c r="BD739" s="55"/>
      <c r="BE739" s="55"/>
      <c r="BF739" s="55"/>
      <c r="BG739" s="55"/>
      <c r="BH739" s="55"/>
      <c r="BI739" s="55"/>
      <c r="BJ739" s="55"/>
      <c r="BK739" s="55"/>
      <c r="BL739" s="55"/>
      <c r="BM739" s="55"/>
      <c r="BN739" s="55"/>
      <c r="BO739" s="55"/>
      <c r="BP739" s="55"/>
      <c r="BQ739" s="55"/>
      <c r="BR739" s="55"/>
      <c r="BS739" s="55"/>
      <c r="BT739" s="55"/>
      <c r="BU739" s="55"/>
      <c r="BV739" s="55"/>
      <c r="BW739" s="55"/>
      <c r="BX739" s="55"/>
      <c r="BY739" s="55"/>
      <c r="BZ739" s="55"/>
      <c r="CA739" s="55"/>
      <c r="CB739" s="55"/>
      <c r="CC739" s="55"/>
      <c r="CD739" s="55"/>
      <c r="CE739" s="55"/>
      <c r="CF739" s="55"/>
      <c r="CG739" s="55"/>
      <c r="CH739" s="55"/>
      <c r="CI739" s="55"/>
      <c r="CJ739" s="55"/>
      <c r="CK739" s="55"/>
      <c r="CL739" s="55"/>
      <c r="CM739" s="55"/>
      <c r="CN739" s="55"/>
      <c r="CO739" s="55"/>
    </row>
    <row r="740" spans="1:93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  <c r="BD740" s="55"/>
      <c r="BE740" s="55"/>
      <c r="BF740" s="55"/>
      <c r="BG740" s="55"/>
      <c r="BH740" s="55"/>
      <c r="BI740" s="55"/>
      <c r="BJ740" s="55"/>
      <c r="BK740" s="55"/>
      <c r="BL740" s="55"/>
      <c r="BM740" s="55"/>
      <c r="BN740" s="55"/>
      <c r="BO740" s="55"/>
      <c r="BP740" s="55"/>
      <c r="BQ740" s="55"/>
      <c r="BR740" s="55"/>
      <c r="BS740" s="55"/>
      <c r="BT740" s="55"/>
      <c r="BU740" s="55"/>
      <c r="BV740" s="55"/>
      <c r="BW740" s="55"/>
      <c r="BX740" s="55"/>
      <c r="BY740" s="55"/>
      <c r="BZ740" s="55"/>
      <c r="CA740" s="55"/>
      <c r="CB740" s="55"/>
      <c r="CC740" s="55"/>
      <c r="CD740" s="55"/>
      <c r="CE740" s="55"/>
      <c r="CF740" s="55"/>
      <c r="CG740" s="55"/>
      <c r="CH740" s="55"/>
      <c r="CI740" s="55"/>
      <c r="CJ740" s="55"/>
      <c r="CK740" s="55"/>
      <c r="CL740" s="55"/>
      <c r="CM740" s="55"/>
      <c r="CN740" s="55"/>
      <c r="CO740" s="55"/>
    </row>
    <row r="741" spans="1:93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/>
      <c r="BM741" s="55"/>
      <c r="BN741" s="55"/>
      <c r="BO741" s="55"/>
      <c r="BP741" s="55"/>
      <c r="BQ741" s="55"/>
      <c r="BR741" s="55"/>
      <c r="BS741" s="55"/>
      <c r="BT741" s="55"/>
      <c r="BU741" s="55"/>
      <c r="BV741" s="55"/>
      <c r="BW741" s="55"/>
      <c r="BX741" s="55"/>
      <c r="BY741" s="55"/>
      <c r="BZ741" s="55"/>
      <c r="CA741" s="55"/>
      <c r="CB741" s="55"/>
      <c r="CC741" s="55"/>
      <c r="CD741" s="55"/>
      <c r="CE741" s="55"/>
      <c r="CF741" s="55"/>
      <c r="CG741" s="55"/>
      <c r="CH741" s="55"/>
      <c r="CI741" s="55"/>
      <c r="CJ741" s="55"/>
      <c r="CK741" s="55"/>
      <c r="CL741" s="55"/>
      <c r="CM741" s="55"/>
      <c r="CN741" s="55"/>
      <c r="CO741" s="55"/>
    </row>
    <row r="742" spans="1:93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/>
      <c r="BM742" s="55"/>
      <c r="BN742" s="55"/>
      <c r="BO742" s="55"/>
      <c r="BP742" s="55"/>
      <c r="BQ742" s="55"/>
      <c r="BR742" s="55"/>
      <c r="BS742" s="55"/>
      <c r="BT742" s="55"/>
      <c r="BU742" s="55"/>
      <c r="BV742" s="55"/>
      <c r="BW742" s="55"/>
      <c r="BX742" s="55"/>
      <c r="BY742" s="55"/>
      <c r="BZ742" s="55"/>
      <c r="CA742" s="55"/>
      <c r="CB742" s="55"/>
      <c r="CC742" s="55"/>
      <c r="CD742" s="55"/>
      <c r="CE742" s="55"/>
      <c r="CF742" s="55"/>
      <c r="CG742" s="55"/>
      <c r="CH742" s="55"/>
      <c r="CI742" s="55"/>
      <c r="CJ742" s="55"/>
      <c r="CK742" s="55"/>
      <c r="CL742" s="55"/>
      <c r="CM742" s="55"/>
      <c r="CN742" s="55"/>
      <c r="CO742" s="55"/>
    </row>
    <row r="743" spans="1:9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/>
      <c r="BJ743" s="55"/>
      <c r="BK743" s="55"/>
      <c r="BL743" s="55"/>
      <c r="BM743" s="55"/>
      <c r="BN743" s="55"/>
      <c r="BO743" s="55"/>
      <c r="BP743" s="55"/>
      <c r="BQ743" s="55"/>
      <c r="BR743" s="55"/>
      <c r="BS743" s="55"/>
      <c r="BT743" s="55"/>
      <c r="BU743" s="55"/>
      <c r="BV743" s="55"/>
      <c r="BW743" s="55"/>
      <c r="BX743" s="55"/>
      <c r="BY743" s="55"/>
      <c r="BZ743" s="55"/>
      <c r="CA743" s="55"/>
      <c r="CB743" s="55"/>
      <c r="CC743" s="55"/>
      <c r="CD743" s="55"/>
      <c r="CE743" s="55"/>
      <c r="CF743" s="55"/>
      <c r="CG743" s="55"/>
      <c r="CH743" s="55"/>
      <c r="CI743" s="55"/>
      <c r="CJ743" s="55"/>
      <c r="CK743" s="55"/>
      <c r="CL743" s="55"/>
      <c r="CM743" s="55"/>
      <c r="CN743" s="55"/>
      <c r="CO743" s="55"/>
    </row>
    <row r="744" spans="1:93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  <c r="BN744" s="55"/>
      <c r="BO744" s="55"/>
      <c r="BP744" s="55"/>
      <c r="BQ744" s="55"/>
      <c r="BR744" s="55"/>
      <c r="BS744" s="55"/>
      <c r="BT744" s="55"/>
      <c r="BU744" s="55"/>
      <c r="BV744" s="55"/>
      <c r="BW744" s="55"/>
      <c r="BX744" s="55"/>
      <c r="BY744" s="55"/>
      <c r="BZ744" s="55"/>
      <c r="CA744" s="55"/>
      <c r="CB744" s="55"/>
      <c r="CC744" s="55"/>
      <c r="CD744" s="55"/>
      <c r="CE744" s="55"/>
      <c r="CF744" s="55"/>
      <c r="CG744" s="55"/>
      <c r="CH744" s="55"/>
      <c r="CI744" s="55"/>
      <c r="CJ744" s="55"/>
      <c r="CK744" s="55"/>
      <c r="CL744" s="55"/>
      <c r="CM744" s="55"/>
      <c r="CN744" s="55"/>
      <c r="CO744" s="55"/>
    </row>
    <row r="745" spans="1:93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/>
      <c r="BT745" s="55"/>
      <c r="BU745" s="55"/>
      <c r="BV745" s="55"/>
      <c r="BW745" s="55"/>
      <c r="BX745" s="55"/>
      <c r="BY745" s="55"/>
      <c r="BZ745" s="55"/>
      <c r="CA745" s="55"/>
      <c r="CB745" s="55"/>
      <c r="CC745" s="55"/>
      <c r="CD745" s="55"/>
      <c r="CE745" s="55"/>
      <c r="CF745" s="55"/>
      <c r="CG745" s="55"/>
      <c r="CH745" s="55"/>
      <c r="CI745" s="55"/>
      <c r="CJ745" s="55"/>
      <c r="CK745" s="55"/>
      <c r="CL745" s="55"/>
      <c r="CM745" s="55"/>
      <c r="CN745" s="55"/>
      <c r="CO745" s="55"/>
    </row>
    <row r="746" spans="1:93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  <c r="BD746" s="55"/>
      <c r="BE746" s="55"/>
      <c r="BF746" s="55"/>
      <c r="BG746" s="55"/>
      <c r="BH746" s="55"/>
      <c r="BI746" s="55"/>
      <c r="BJ746" s="55"/>
      <c r="BK746" s="55"/>
      <c r="BL746" s="55"/>
      <c r="BM746" s="55"/>
      <c r="BN746" s="55"/>
      <c r="BO746" s="55"/>
      <c r="BP746" s="55"/>
      <c r="BQ746" s="55"/>
      <c r="BR746" s="55"/>
      <c r="BS746" s="55"/>
      <c r="BT746" s="55"/>
      <c r="BU746" s="55"/>
      <c r="BV746" s="55"/>
      <c r="BW746" s="55"/>
      <c r="BX746" s="55"/>
      <c r="BY746" s="55"/>
      <c r="BZ746" s="55"/>
      <c r="CA746" s="55"/>
      <c r="CB746" s="55"/>
      <c r="CC746" s="55"/>
      <c r="CD746" s="55"/>
      <c r="CE746" s="55"/>
      <c r="CF746" s="55"/>
      <c r="CG746" s="55"/>
      <c r="CH746" s="55"/>
      <c r="CI746" s="55"/>
      <c r="CJ746" s="55"/>
      <c r="CK746" s="55"/>
      <c r="CL746" s="55"/>
      <c r="CM746" s="55"/>
      <c r="CN746" s="55"/>
      <c r="CO746" s="55"/>
    </row>
    <row r="747" spans="1:93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/>
      <c r="BL747" s="55"/>
      <c r="BM747" s="55"/>
      <c r="BN747" s="55"/>
      <c r="BO747" s="55"/>
      <c r="BP747" s="55"/>
      <c r="BQ747" s="55"/>
      <c r="BR747" s="55"/>
      <c r="BS747" s="55"/>
      <c r="BT747" s="55"/>
      <c r="BU747" s="55"/>
      <c r="BV747" s="55"/>
      <c r="BW747" s="55"/>
      <c r="BX747" s="55"/>
      <c r="BY747" s="55"/>
      <c r="BZ747" s="55"/>
      <c r="CA747" s="55"/>
      <c r="CB747" s="55"/>
      <c r="CC747" s="55"/>
      <c r="CD747" s="55"/>
      <c r="CE747" s="55"/>
      <c r="CF747" s="55"/>
      <c r="CG747" s="55"/>
      <c r="CH747" s="55"/>
      <c r="CI747" s="55"/>
      <c r="CJ747" s="55"/>
      <c r="CK747" s="55"/>
      <c r="CL747" s="55"/>
      <c r="CM747" s="55"/>
      <c r="CN747" s="55"/>
      <c r="CO747" s="55"/>
    </row>
    <row r="748" spans="1:93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/>
      <c r="BL748" s="55"/>
      <c r="BM748" s="55"/>
      <c r="BN748" s="55"/>
      <c r="BO748" s="55"/>
      <c r="BP748" s="55"/>
      <c r="BQ748" s="55"/>
      <c r="BR748" s="55"/>
      <c r="BS748" s="55"/>
      <c r="BT748" s="55"/>
      <c r="BU748" s="55"/>
      <c r="BV748" s="55"/>
      <c r="BW748" s="55"/>
      <c r="BX748" s="55"/>
      <c r="BY748" s="55"/>
      <c r="BZ748" s="55"/>
      <c r="CA748" s="55"/>
      <c r="CB748" s="55"/>
      <c r="CC748" s="55"/>
      <c r="CD748" s="55"/>
      <c r="CE748" s="55"/>
      <c r="CF748" s="55"/>
      <c r="CG748" s="55"/>
      <c r="CH748" s="55"/>
      <c r="CI748" s="55"/>
      <c r="CJ748" s="55"/>
      <c r="CK748" s="55"/>
      <c r="CL748" s="55"/>
      <c r="CM748" s="55"/>
      <c r="CN748" s="55"/>
      <c r="CO748" s="55"/>
    </row>
    <row r="749" spans="1:93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/>
      <c r="BF749" s="55"/>
      <c r="BG749" s="55"/>
      <c r="BH749" s="55"/>
      <c r="BI749" s="55"/>
      <c r="BJ749" s="55"/>
      <c r="BK749" s="55"/>
      <c r="BL749" s="55"/>
      <c r="BM749" s="55"/>
      <c r="BN749" s="55"/>
      <c r="BO749" s="55"/>
      <c r="BP749" s="55"/>
      <c r="BQ749" s="55"/>
      <c r="BR749" s="55"/>
      <c r="BS749" s="55"/>
      <c r="BT749" s="55"/>
      <c r="BU749" s="55"/>
      <c r="BV749" s="55"/>
      <c r="BW749" s="55"/>
      <c r="BX749" s="55"/>
      <c r="BY749" s="55"/>
      <c r="BZ749" s="55"/>
      <c r="CA749" s="55"/>
      <c r="CB749" s="55"/>
      <c r="CC749" s="55"/>
      <c r="CD749" s="55"/>
      <c r="CE749" s="55"/>
      <c r="CF749" s="55"/>
      <c r="CG749" s="55"/>
      <c r="CH749" s="55"/>
      <c r="CI749" s="55"/>
      <c r="CJ749" s="55"/>
      <c r="CK749" s="55"/>
      <c r="CL749" s="55"/>
      <c r="CM749" s="55"/>
      <c r="CN749" s="55"/>
      <c r="CO749" s="55"/>
    </row>
    <row r="750" spans="1:93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/>
      <c r="BQ750" s="55"/>
      <c r="BR750" s="55"/>
      <c r="BS750" s="55"/>
      <c r="BT750" s="55"/>
      <c r="BU750" s="55"/>
      <c r="BV750" s="55"/>
      <c r="BW750" s="55"/>
      <c r="BX750" s="55"/>
      <c r="BY750" s="55"/>
      <c r="BZ750" s="55"/>
      <c r="CA750" s="55"/>
      <c r="CB750" s="55"/>
      <c r="CC750" s="55"/>
      <c r="CD750" s="55"/>
      <c r="CE750" s="55"/>
      <c r="CF750" s="55"/>
      <c r="CG750" s="55"/>
      <c r="CH750" s="55"/>
      <c r="CI750" s="55"/>
      <c r="CJ750" s="55"/>
      <c r="CK750" s="55"/>
      <c r="CL750" s="55"/>
      <c r="CM750" s="55"/>
      <c r="CN750" s="55"/>
      <c r="CO750" s="55"/>
    </row>
    <row r="751" spans="1:93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/>
      <c r="BK751" s="55"/>
      <c r="BL751" s="55"/>
      <c r="BM751" s="55"/>
      <c r="BN751" s="55"/>
      <c r="BO751" s="55"/>
      <c r="BP751" s="55"/>
      <c r="BQ751" s="55"/>
      <c r="BR751" s="55"/>
      <c r="BS751" s="55"/>
      <c r="BT751" s="55"/>
      <c r="BU751" s="55"/>
      <c r="BV751" s="55"/>
      <c r="BW751" s="55"/>
      <c r="BX751" s="55"/>
      <c r="BY751" s="55"/>
      <c r="BZ751" s="55"/>
      <c r="CA751" s="55"/>
      <c r="CB751" s="55"/>
      <c r="CC751" s="55"/>
      <c r="CD751" s="55"/>
      <c r="CE751" s="55"/>
      <c r="CF751" s="55"/>
      <c r="CG751" s="55"/>
      <c r="CH751" s="55"/>
      <c r="CI751" s="55"/>
      <c r="CJ751" s="55"/>
      <c r="CK751" s="55"/>
      <c r="CL751" s="55"/>
      <c r="CM751" s="55"/>
      <c r="CN751" s="55"/>
      <c r="CO751" s="55"/>
    </row>
    <row r="752" spans="1:93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/>
      <c r="BL752" s="55"/>
      <c r="BM752" s="55"/>
      <c r="BN752" s="55"/>
      <c r="BO752" s="55"/>
      <c r="BP752" s="55"/>
      <c r="BQ752" s="55"/>
      <c r="BR752" s="55"/>
      <c r="BS752" s="55"/>
      <c r="BT752" s="55"/>
      <c r="BU752" s="55"/>
      <c r="BV752" s="55"/>
      <c r="BW752" s="55"/>
      <c r="BX752" s="55"/>
      <c r="BY752" s="55"/>
      <c r="BZ752" s="55"/>
      <c r="CA752" s="55"/>
      <c r="CB752" s="55"/>
      <c r="CC752" s="55"/>
      <c r="CD752" s="55"/>
      <c r="CE752" s="55"/>
      <c r="CF752" s="55"/>
      <c r="CG752" s="55"/>
      <c r="CH752" s="55"/>
      <c r="CI752" s="55"/>
      <c r="CJ752" s="55"/>
      <c r="CK752" s="55"/>
      <c r="CL752" s="55"/>
      <c r="CM752" s="55"/>
      <c r="CN752" s="55"/>
      <c r="CO752" s="55"/>
    </row>
    <row r="753" spans="1:9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/>
      <c r="BL753" s="55"/>
      <c r="BM753" s="55"/>
      <c r="BN753" s="55"/>
      <c r="BO753" s="55"/>
      <c r="BP753" s="55"/>
      <c r="BQ753" s="55"/>
      <c r="BR753" s="55"/>
      <c r="BS753" s="55"/>
      <c r="BT753" s="55"/>
      <c r="BU753" s="55"/>
      <c r="BV753" s="55"/>
      <c r="BW753" s="55"/>
      <c r="BX753" s="55"/>
      <c r="BY753" s="55"/>
      <c r="BZ753" s="55"/>
      <c r="CA753" s="55"/>
      <c r="CB753" s="55"/>
      <c r="CC753" s="55"/>
      <c r="CD753" s="55"/>
      <c r="CE753" s="55"/>
      <c r="CF753" s="55"/>
      <c r="CG753" s="55"/>
      <c r="CH753" s="55"/>
      <c r="CI753" s="55"/>
      <c r="CJ753" s="55"/>
      <c r="CK753" s="55"/>
      <c r="CL753" s="55"/>
      <c r="CM753" s="55"/>
      <c r="CN753" s="55"/>
      <c r="CO753" s="55"/>
    </row>
    <row r="754" spans="1:93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/>
      <c r="BL754" s="55"/>
      <c r="BM754" s="55"/>
      <c r="BN754" s="55"/>
      <c r="BO754" s="55"/>
      <c r="BP754" s="55"/>
      <c r="BQ754" s="55"/>
      <c r="BR754" s="55"/>
      <c r="BS754" s="55"/>
      <c r="BT754" s="55"/>
      <c r="BU754" s="55"/>
      <c r="BV754" s="55"/>
      <c r="BW754" s="55"/>
      <c r="BX754" s="55"/>
      <c r="BY754" s="55"/>
      <c r="BZ754" s="55"/>
      <c r="CA754" s="55"/>
      <c r="CB754" s="55"/>
      <c r="CC754" s="55"/>
      <c r="CD754" s="55"/>
      <c r="CE754" s="55"/>
      <c r="CF754" s="55"/>
      <c r="CG754" s="55"/>
      <c r="CH754" s="55"/>
      <c r="CI754" s="55"/>
      <c r="CJ754" s="55"/>
      <c r="CK754" s="55"/>
      <c r="CL754" s="55"/>
      <c r="CM754" s="55"/>
      <c r="CN754" s="55"/>
      <c r="CO754" s="55"/>
    </row>
    <row r="755" spans="1:93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/>
      <c r="BI755" s="55"/>
      <c r="BJ755" s="55"/>
      <c r="BK755" s="55"/>
      <c r="BL755" s="55"/>
      <c r="BM755" s="55"/>
      <c r="BN755" s="55"/>
      <c r="BO755" s="55"/>
      <c r="BP755" s="55"/>
      <c r="BQ755" s="55"/>
      <c r="BR755" s="55"/>
      <c r="BS755" s="55"/>
      <c r="BT755" s="55"/>
      <c r="BU755" s="55"/>
      <c r="BV755" s="55"/>
      <c r="BW755" s="55"/>
      <c r="BX755" s="55"/>
      <c r="BY755" s="55"/>
      <c r="BZ755" s="55"/>
      <c r="CA755" s="55"/>
      <c r="CB755" s="55"/>
      <c r="CC755" s="55"/>
      <c r="CD755" s="55"/>
      <c r="CE755" s="55"/>
      <c r="CF755" s="55"/>
      <c r="CG755" s="55"/>
      <c r="CH755" s="55"/>
      <c r="CI755" s="55"/>
      <c r="CJ755" s="55"/>
      <c r="CK755" s="55"/>
      <c r="CL755" s="55"/>
      <c r="CM755" s="55"/>
      <c r="CN755" s="55"/>
      <c r="CO755" s="55"/>
    </row>
    <row r="756" spans="1:93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  <c r="BN756" s="55"/>
      <c r="BO756" s="55"/>
      <c r="BP756" s="55"/>
      <c r="BQ756" s="55"/>
      <c r="BR756" s="55"/>
      <c r="BS756" s="55"/>
      <c r="BT756" s="55"/>
      <c r="BU756" s="55"/>
      <c r="BV756" s="55"/>
      <c r="BW756" s="55"/>
      <c r="BX756" s="55"/>
      <c r="BY756" s="55"/>
      <c r="BZ756" s="55"/>
      <c r="CA756" s="55"/>
      <c r="CB756" s="55"/>
      <c r="CC756" s="55"/>
      <c r="CD756" s="55"/>
      <c r="CE756" s="55"/>
      <c r="CF756" s="55"/>
      <c r="CG756" s="55"/>
      <c r="CH756" s="55"/>
      <c r="CI756" s="55"/>
      <c r="CJ756" s="55"/>
      <c r="CK756" s="55"/>
      <c r="CL756" s="55"/>
      <c r="CM756" s="55"/>
      <c r="CN756" s="55"/>
      <c r="CO756" s="55"/>
    </row>
    <row r="757" spans="1:93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/>
      <c r="BL757" s="55"/>
      <c r="BM757" s="55"/>
      <c r="BN757" s="55"/>
      <c r="BO757" s="55"/>
      <c r="BP757" s="55"/>
      <c r="BQ757" s="55"/>
      <c r="BR757" s="55"/>
      <c r="BS757" s="55"/>
      <c r="BT757" s="55"/>
      <c r="BU757" s="55"/>
      <c r="BV757" s="55"/>
      <c r="BW757" s="55"/>
      <c r="BX757" s="55"/>
      <c r="BY757" s="55"/>
      <c r="BZ757" s="55"/>
      <c r="CA757" s="55"/>
      <c r="CB757" s="55"/>
      <c r="CC757" s="55"/>
      <c r="CD757" s="55"/>
      <c r="CE757" s="55"/>
      <c r="CF757" s="55"/>
      <c r="CG757" s="55"/>
      <c r="CH757" s="55"/>
      <c r="CI757" s="55"/>
      <c r="CJ757" s="55"/>
      <c r="CK757" s="55"/>
      <c r="CL757" s="55"/>
      <c r="CM757" s="55"/>
      <c r="CN757" s="55"/>
      <c r="CO757" s="55"/>
    </row>
    <row r="758" spans="1:93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/>
      <c r="BL758" s="55"/>
      <c r="BM758" s="55"/>
      <c r="BN758" s="55"/>
      <c r="BO758" s="55"/>
      <c r="BP758" s="55"/>
      <c r="BQ758" s="55"/>
      <c r="BR758" s="55"/>
      <c r="BS758" s="55"/>
      <c r="BT758" s="55"/>
      <c r="BU758" s="55"/>
      <c r="BV758" s="55"/>
      <c r="BW758" s="55"/>
      <c r="BX758" s="55"/>
      <c r="BY758" s="55"/>
      <c r="BZ758" s="55"/>
      <c r="CA758" s="55"/>
      <c r="CB758" s="55"/>
      <c r="CC758" s="55"/>
      <c r="CD758" s="55"/>
      <c r="CE758" s="55"/>
      <c r="CF758" s="55"/>
      <c r="CG758" s="55"/>
      <c r="CH758" s="55"/>
      <c r="CI758" s="55"/>
      <c r="CJ758" s="55"/>
      <c r="CK758" s="55"/>
      <c r="CL758" s="55"/>
      <c r="CM758" s="55"/>
      <c r="CN758" s="55"/>
      <c r="CO758" s="55"/>
    </row>
    <row r="759" spans="1:93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/>
      <c r="BS759" s="55"/>
      <c r="BT759" s="55"/>
      <c r="BU759" s="55"/>
      <c r="BV759" s="55"/>
      <c r="BW759" s="55"/>
      <c r="BX759" s="55"/>
      <c r="BY759" s="55"/>
      <c r="BZ759" s="55"/>
      <c r="CA759" s="55"/>
      <c r="CB759" s="55"/>
      <c r="CC759" s="55"/>
      <c r="CD759" s="55"/>
      <c r="CE759" s="55"/>
      <c r="CF759" s="55"/>
      <c r="CG759" s="55"/>
      <c r="CH759" s="55"/>
      <c r="CI759" s="55"/>
      <c r="CJ759" s="55"/>
      <c r="CK759" s="55"/>
      <c r="CL759" s="55"/>
      <c r="CM759" s="55"/>
      <c r="CN759" s="55"/>
      <c r="CO759" s="55"/>
    </row>
    <row r="760" spans="1:93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  <c r="BD760" s="55"/>
      <c r="BE760" s="55"/>
      <c r="BF760" s="55"/>
      <c r="BG760" s="55"/>
      <c r="BH760" s="55"/>
      <c r="BI760" s="55"/>
      <c r="BJ760" s="55"/>
      <c r="BK760" s="55"/>
      <c r="BL760" s="55"/>
      <c r="BM760" s="55"/>
      <c r="BN760" s="55"/>
      <c r="BO760" s="55"/>
      <c r="BP760" s="55"/>
      <c r="BQ760" s="55"/>
      <c r="BR760" s="55"/>
      <c r="BS760" s="55"/>
      <c r="BT760" s="55"/>
      <c r="BU760" s="55"/>
      <c r="BV760" s="55"/>
      <c r="BW760" s="55"/>
      <c r="BX760" s="55"/>
      <c r="BY760" s="55"/>
      <c r="BZ760" s="55"/>
      <c r="CA760" s="55"/>
      <c r="CB760" s="55"/>
      <c r="CC760" s="55"/>
      <c r="CD760" s="55"/>
      <c r="CE760" s="55"/>
      <c r="CF760" s="55"/>
      <c r="CG760" s="55"/>
      <c r="CH760" s="55"/>
      <c r="CI760" s="55"/>
      <c r="CJ760" s="55"/>
      <c r="CK760" s="55"/>
      <c r="CL760" s="55"/>
      <c r="CM760" s="55"/>
      <c r="CN760" s="55"/>
      <c r="CO760" s="55"/>
    </row>
    <row r="761" spans="1:93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/>
      <c r="BL761" s="55"/>
      <c r="BM761" s="55"/>
      <c r="BN761" s="55"/>
      <c r="BO761" s="55"/>
      <c r="BP761" s="55"/>
      <c r="BQ761" s="55"/>
      <c r="BR761" s="55"/>
      <c r="BS761" s="55"/>
      <c r="BT761" s="55"/>
      <c r="BU761" s="55"/>
      <c r="BV761" s="55"/>
      <c r="BW761" s="55"/>
      <c r="BX761" s="55"/>
      <c r="BY761" s="55"/>
      <c r="BZ761" s="55"/>
      <c r="CA761" s="55"/>
      <c r="CB761" s="55"/>
      <c r="CC761" s="55"/>
      <c r="CD761" s="55"/>
      <c r="CE761" s="55"/>
      <c r="CF761" s="55"/>
      <c r="CG761" s="55"/>
      <c r="CH761" s="55"/>
      <c r="CI761" s="55"/>
      <c r="CJ761" s="55"/>
      <c r="CK761" s="55"/>
      <c r="CL761" s="55"/>
      <c r="CM761" s="55"/>
      <c r="CN761" s="55"/>
      <c r="CO761" s="55"/>
    </row>
    <row r="762" spans="1:93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  <c r="BN762" s="55"/>
      <c r="BO762" s="55"/>
      <c r="BP762" s="55"/>
      <c r="BQ762" s="55"/>
      <c r="BR762" s="55"/>
      <c r="BS762" s="55"/>
      <c r="BT762" s="55"/>
      <c r="BU762" s="55"/>
      <c r="BV762" s="55"/>
      <c r="BW762" s="55"/>
      <c r="BX762" s="55"/>
      <c r="BY762" s="55"/>
      <c r="BZ762" s="55"/>
      <c r="CA762" s="55"/>
      <c r="CB762" s="55"/>
      <c r="CC762" s="55"/>
      <c r="CD762" s="55"/>
      <c r="CE762" s="55"/>
      <c r="CF762" s="55"/>
      <c r="CG762" s="55"/>
      <c r="CH762" s="55"/>
      <c r="CI762" s="55"/>
      <c r="CJ762" s="55"/>
      <c r="CK762" s="55"/>
      <c r="CL762" s="55"/>
      <c r="CM762" s="55"/>
      <c r="CN762" s="55"/>
      <c r="CO762" s="55"/>
    </row>
    <row r="763" spans="1:9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/>
      <c r="BH763" s="55"/>
      <c r="BI763" s="55"/>
      <c r="BJ763" s="55"/>
      <c r="BK763" s="55"/>
      <c r="BL763" s="55"/>
      <c r="BM763" s="55"/>
      <c r="BN763" s="55"/>
      <c r="BO763" s="55"/>
      <c r="BP763" s="55"/>
      <c r="BQ763" s="55"/>
      <c r="BR763" s="55"/>
      <c r="BS763" s="55"/>
      <c r="BT763" s="55"/>
      <c r="BU763" s="55"/>
      <c r="BV763" s="55"/>
      <c r="BW763" s="55"/>
      <c r="BX763" s="55"/>
      <c r="BY763" s="55"/>
      <c r="BZ763" s="55"/>
      <c r="CA763" s="55"/>
      <c r="CB763" s="55"/>
      <c r="CC763" s="55"/>
      <c r="CD763" s="55"/>
      <c r="CE763" s="55"/>
      <c r="CF763" s="55"/>
      <c r="CG763" s="55"/>
      <c r="CH763" s="55"/>
      <c r="CI763" s="55"/>
      <c r="CJ763" s="55"/>
      <c r="CK763" s="55"/>
      <c r="CL763" s="55"/>
      <c r="CM763" s="55"/>
      <c r="CN763" s="55"/>
      <c r="CO763" s="55"/>
    </row>
    <row r="764" spans="1:93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  <c r="BD764" s="55"/>
      <c r="BE764" s="55"/>
      <c r="BF764" s="55"/>
      <c r="BG764" s="55"/>
      <c r="BH764" s="55"/>
      <c r="BI764" s="55"/>
      <c r="BJ764" s="55"/>
      <c r="BK764" s="55"/>
      <c r="BL764" s="55"/>
      <c r="BM764" s="55"/>
      <c r="BN764" s="55"/>
      <c r="BO764" s="55"/>
      <c r="BP764" s="55"/>
      <c r="BQ764" s="55"/>
      <c r="BR764" s="55"/>
      <c r="BS764" s="55"/>
      <c r="BT764" s="55"/>
      <c r="BU764" s="55"/>
      <c r="BV764" s="55"/>
      <c r="BW764" s="55"/>
      <c r="BX764" s="55"/>
      <c r="BY764" s="55"/>
      <c r="BZ764" s="55"/>
      <c r="CA764" s="55"/>
      <c r="CB764" s="55"/>
      <c r="CC764" s="55"/>
      <c r="CD764" s="55"/>
      <c r="CE764" s="55"/>
      <c r="CF764" s="55"/>
      <c r="CG764" s="55"/>
      <c r="CH764" s="55"/>
      <c r="CI764" s="55"/>
      <c r="CJ764" s="55"/>
      <c r="CK764" s="55"/>
      <c r="CL764" s="55"/>
      <c r="CM764" s="55"/>
      <c r="CN764" s="55"/>
      <c r="CO764" s="55"/>
    </row>
    <row r="765" spans="1:93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5"/>
      <c r="BU765" s="55"/>
      <c r="BV765" s="55"/>
      <c r="BW765" s="55"/>
      <c r="BX765" s="55"/>
      <c r="BY765" s="55"/>
      <c r="BZ765" s="55"/>
      <c r="CA765" s="55"/>
      <c r="CB765" s="55"/>
      <c r="CC765" s="55"/>
      <c r="CD765" s="55"/>
      <c r="CE765" s="55"/>
      <c r="CF765" s="55"/>
      <c r="CG765" s="55"/>
      <c r="CH765" s="55"/>
      <c r="CI765" s="55"/>
      <c r="CJ765" s="55"/>
      <c r="CK765" s="55"/>
      <c r="CL765" s="55"/>
      <c r="CM765" s="55"/>
      <c r="CN765" s="55"/>
      <c r="CO765" s="55"/>
    </row>
    <row r="766" spans="1:93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/>
      <c r="BT766" s="55"/>
      <c r="BU766" s="55"/>
      <c r="BV766" s="55"/>
      <c r="BW766" s="55"/>
      <c r="BX766" s="55"/>
      <c r="BY766" s="55"/>
      <c r="BZ766" s="55"/>
      <c r="CA766" s="55"/>
      <c r="CB766" s="55"/>
      <c r="CC766" s="55"/>
      <c r="CD766" s="55"/>
      <c r="CE766" s="55"/>
      <c r="CF766" s="55"/>
      <c r="CG766" s="55"/>
      <c r="CH766" s="55"/>
      <c r="CI766" s="55"/>
      <c r="CJ766" s="55"/>
      <c r="CK766" s="55"/>
      <c r="CL766" s="55"/>
      <c r="CM766" s="55"/>
      <c r="CN766" s="55"/>
      <c r="CO766" s="55"/>
    </row>
    <row r="767" spans="1:93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  <c r="BD767" s="55"/>
      <c r="BE767" s="55"/>
      <c r="BF767" s="55"/>
      <c r="BG767" s="55"/>
      <c r="BH767" s="55"/>
      <c r="BI767" s="55"/>
      <c r="BJ767" s="55"/>
      <c r="BK767" s="55"/>
      <c r="BL767" s="55"/>
      <c r="BM767" s="55"/>
      <c r="BN767" s="55"/>
      <c r="BO767" s="55"/>
      <c r="BP767" s="55"/>
      <c r="BQ767" s="55"/>
      <c r="BR767" s="55"/>
      <c r="BS767" s="55"/>
      <c r="BT767" s="55"/>
      <c r="BU767" s="55"/>
      <c r="BV767" s="55"/>
      <c r="BW767" s="55"/>
      <c r="BX767" s="55"/>
      <c r="BY767" s="55"/>
      <c r="BZ767" s="55"/>
      <c r="CA767" s="55"/>
      <c r="CB767" s="55"/>
      <c r="CC767" s="55"/>
      <c r="CD767" s="55"/>
      <c r="CE767" s="55"/>
      <c r="CF767" s="55"/>
      <c r="CG767" s="55"/>
      <c r="CH767" s="55"/>
      <c r="CI767" s="55"/>
      <c r="CJ767" s="55"/>
      <c r="CK767" s="55"/>
      <c r="CL767" s="55"/>
      <c r="CM767" s="55"/>
      <c r="CN767" s="55"/>
      <c r="CO767" s="55"/>
    </row>
    <row r="768" spans="1:93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/>
      <c r="BM768" s="55"/>
      <c r="BN768" s="55"/>
      <c r="BO768" s="55"/>
      <c r="BP768" s="55"/>
      <c r="BQ768" s="55"/>
      <c r="BR768" s="55"/>
      <c r="BS768" s="55"/>
      <c r="BT768" s="55"/>
      <c r="BU768" s="55"/>
      <c r="BV768" s="55"/>
      <c r="BW768" s="55"/>
      <c r="BX768" s="55"/>
      <c r="BY768" s="55"/>
      <c r="BZ768" s="55"/>
      <c r="CA768" s="55"/>
      <c r="CB768" s="55"/>
      <c r="CC768" s="55"/>
      <c r="CD768" s="55"/>
      <c r="CE768" s="55"/>
      <c r="CF768" s="55"/>
      <c r="CG768" s="55"/>
      <c r="CH768" s="55"/>
      <c r="CI768" s="55"/>
      <c r="CJ768" s="55"/>
      <c r="CK768" s="55"/>
      <c r="CL768" s="55"/>
      <c r="CM768" s="55"/>
      <c r="CN768" s="55"/>
      <c r="CO768" s="55"/>
    </row>
    <row r="769" spans="1:93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  <c r="BN769" s="55"/>
      <c r="BO769" s="55"/>
      <c r="BP769" s="55"/>
      <c r="BQ769" s="55"/>
      <c r="BR769" s="55"/>
      <c r="BS769" s="55"/>
      <c r="BT769" s="55"/>
      <c r="BU769" s="55"/>
      <c r="BV769" s="55"/>
      <c r="BW769" s="55"/>
      <c r="BX769" s="55"/>
      <c r="BY769" s="55"/>
      <c r="BZ769" s="55"/>
      <c r="CA769" s="55"/>
      <c r="CB769" s="55"/>
      <c r="CC769" s="55"/>
      <c r="CD769" s="55"/>
      <c r="CE769" s="55"/>
      <c r="CF769" s="55"/>
      <c r="CG769" s="55"/>
      <c r="CH769" s="55"/>
      <c r="CI769" s="55"/>
      <c r="CJ769" s="55"/>
      <c r="CK769" s="55"/>
      <c r="CL769" s="55"/>
      <c r="CM769" s="55"/>
      <c r="CN769" s="55"/>
      <c r="CO769" s="55"/>
    </row>
    <row r="770" spans="1:93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  <c r="BN770" s="55"/>
      <c r="BO770" s="55"/>
      <c r="BP770" s="55"/>
      <c r="BQ770" s="55"/>
      <c r="BR770" s="55"/>
      <c r="BS770" s="55"/>
      <c r="BT770" s="55"/>
      <c r="BU770" s="55"/>
      <c r="BV770" s="55"/>
      <c r="BW770" s="55"/>
      <c r="BX770" s="55"/>
      <c r="BY770" s="55"/>
      <c r="BZ770" s="55"/>
      <c r="CA770" s="55"/>
      <c r="CB770" s="55"/>
      <c r="CC770" s="55"/>
      <c r="CD770" s="55"/>
      <c r="CE770" s="55"/>
      <c r="CF770" s="55"/>
      <c r="CG770" s="55"/>
      <c r="CH770" s="55"/>
      <c r="CI770" s="55"/>
      <c r="CJ770" s="55"/>
      <c r="CK770" s="55"/>
      <c r="CL770" s="55"/>
      <c r="CM770" s="55"/>
      <c r="CN770" s="55"/>
      <c r="CO770" s="55"/>
    </row>
    <row r="771" spans="1:93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/>
      <c r="BL771" s="55"/>
      <c r="BM771" s="55"/>
      <c r="BN771" s="55"/>
      <c r="BO771" s="55"/>
      <c r="BP771" s="55"/>
      <c r="BQ771" s="55"/>
      <c r="BR771" s="55"/>
      <c r="BS771" s="55"/>
      <c r="BT771" s="55"/>
      <c r="BU771" s="55"/>
      <c r="BV771" s="55"/>
      <c r="BW771" s="55"/>
      <c r="BX771" s="55"/>
      <c r="BY771" s="55"/>
      <c r="BZ771" s="55"/>
      <c r="CA771" s="55"/>
      <c r="CB771" s="55"/>
      <c r="CC771" s="55"/>
      <c r="CD771" s="55"/>
      <c r="CE771" s="55"/>
      <c r="CF771" s="55"/>
      <c r="CG771" s="55"/>
      <c r="CH771" s="55"/>
      <c r="CI771" s="55"/>
      <c r="CJ771" s="55"/>
      <c r="CK771" s="55"/>
      <c r="CL771" s="55"/>
      <c r="CM771" s="55"/>
      <c r="CN771" s="55"/>
      <c r="CO771" s="55"/>
    </row>
    <row r="772" spans="1:93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/>
      <c r="BL772" s="55"/>
      <c r="BM772" s="55"/>
      <c r="BN772" s="55"/>
      <c r="BO772" s="55"/>
      <c r="BP772" s="55"/>
      <c r="BQ772" s="55"/>
      <c r="BR772" s="55"/>
      <c r="BS772" s="55"/>
      <c r="BT772" s="55"/>
      <c r="BU772" s="55"/>
      <c r="BV772" s="55"/>
      <c r="BW772" s="55"/>
      <c r="BX772" s="55"/>
      <c r="BY772" s="55"/>
      <c r="BZ772" s="55"/>
      <c r="CA772" s="55"/>
      <c r="CB772" s="55"/>
      <c r="CC772" s="55"/>
      <c r="CD772" s="55"/>
      <c r="CE772" s="55"/>
      <c r="CF772" s="55"/>
      <c r="CG772" s="55"/>
      <c r="CH772" s="55"/>
      <c r="CI772" s="55"/>
      <c r="CJ772" s="55"/>
      <c r="CK772" s="55"/>
      <c r="CL772" s="55"/>
      <c r="CM772" s="55"/>
      <c r="CN772" s="55"/>
      <c r="CO772" s="55"/>
    </row>
    <row r="773" spans="1:9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/>
      <c r="BL773" s="55"/>
      <c r="BM773" s="55"/>
      <c r="BN773" s="55"/>
      <c r="BO773" s="55"/>
      <c r="BP773" s="55"/>
      <c r="BQ773" s="55"/>
      <c r="BR773" s="55"/>
      <c r="BS773" s="55"/>
      <c r="BT773" s="55"/>
      <c r="BU773" s="55"/>
      <c r="BV773" s="55"/>
      <c r="BW773" s="55"/>
      <c r="BX773" s="55"/>
      <c r="BY773" s="55"/>
      <c r="BZ773" s="55"/>
      <c r="CA773" s="55"/>
      <c r="CB773" s="55"/>
      <c r="CC773" s="55"/>
      <c r="CD773" s="55"/>
      <c r="CE773" s="55"/>
      <c r="CF773" s="55"/>
      <c r="CG773" s="55"/>
      <c r="CH773" s="55"/>
      <c r="CI773" s="55"/>
      <c r="CJ773" s="55"/>
      <c r="CK773" s="55"/>
      <c r="CL773" s="55"/>
      <c r="CM773" s="55"/>
      <c r="CN773" s="55"/>
      <c r="CO773" s="55"/>
    </row>
    <row r="774" spans="1:93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/>
      <c r="BJ774" s="55"/>
      <c r="BK774" s="55"/>
      <c r="BL774" s="55"/>
      <c r="BM774" s="55"/>
      <c r="BN774" s="55"/>
      <c r="BO774" s="55"/>
      <c r="BP774" s="55"/>
      <c r="BQ774" s="55"/>
      <c r="BR774" s="55"/>
      <c r="BS774" s="55"/>
      <c r="BT774" s="55"/>
      <c r="BU774" s="55"/>
      <c r="BV774" s="55"/>
      <c r="BW774" s="55"/>
      <c r="BX774" s="55"/>
      <c r="BY774" s="55"/>
      <c r="BZ774" s="55"/>
      <c r="CA774" s="55"/>
      <c r="CB774" s="55"/>
      <c r="CC774" s="55"/>
      <c r="CD774" s="55"/>
      <c r="CE774" s="55"/>
      <c r="CF774" s="55"/>
      <c r="CG774" s="55"/>
      <c r="CH774" s="55"/>
      <c r="CI774" s="55"/>
      <c r="CJ774" s="55"/>
      <c r="CK774" s="55"/>
      <c r="CL774" s="55"/>
      <c r="CM774" s="55"/>
      <c r="CN774" s="55"/>
      <c r="CO774" s="55"/>
    </row>
    <row r="775" spans="1:93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/>
      <c r="BL775" s="55"/>
      <c r="BM775" s="55"/>
      <c r="BN775" s="55"/>
      <c r="BO775" s="55"/>
      <c r="BP775" s="55"/>
      <c r="BQ775" s="55"/>
      <c r="BR775" s="55"/>
      <c r="BS775" s="55"/>
      <c r="BT775" s="55"/>
      <c r="BU775" s="55"/>
      <c r="BV775" s="55"/>
      <c r="BW775" s="55"/>
      <c r="BX775" s="55"/>
      <c r="BY775" s="55"/>
      <c r="BZ775" s="55"/>
      <c r="CA775" s="55"/>
      <c r="CB775" s="55"/>
      <c r="CC775" s="55"/>
      <c r="CD775" s="55"/>
      <c r="CE775" s="55"/>
      <c r="CF775" s="55"/>
      <c r="CG775" s="55"/>
      <c r="CH775" s="55"/>
      <c r="CI775" s="55"/>
      <c r="CJ775" s="55"/>
      <c r="CK775" s="55"/>
      <c r="CL775" s="55"/>
      <c r="CM775" s="55"/>
      <c r="CN775" s="55"/>
      <c r="CO775" s="55"/>
    </row>
    <row r="776" spans="1:93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  <c r="BN776" s="55"/>
      <c r="BO776" s="55"/>
      <c r="BP776" s="55"/>
      <c r="BQ776" s="55"/>
      <c r="BR776" s="55"/>
      <c r="BS776" s="55"/>
      <c r="BT776" s="55"/>
      <c r="BU776" s="55"/>
      <c r="BV776" s="55"/>
      <c r="BW776" s="55"/>
      <c r="BX776" s="55"/>
      <c r="BY776" s="55"/>
      <c r="BZ776" s="55"/>
      <c r="CA776" s="55"/>
      <c r="CB776" s="55"/>
      <c r="CC776" s="55"/>
      <c r="CD776" s="55"/>
      <c r="CE776" s="55"/>
      <c r="CF776" s="55"/>
      <c r="CG776" s="55"/>
      <c r="CH776" s="55"/>
      <c r="CI776" s="55"/>
      <c r="CJ776" s="55"/>
      <c r="CK776" s="55"/>
      <c r="CL776" s="55"/>
      <c r="CM776" s="55"/>
      <c r="CN776" s="55"/>
      <c r="CO776" s="55"/>
    </row>
    <row r="777" spans="1:93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/>
      <c r="BL777" s="55"/>
      <c r="BM777" s="55"/>
      <c r="BN777" s="55"/>
      <c r="BO777" s="55"/>
      <c r="BP777" s="55"/>
      <c r="BQ777" s="55"/>
      <c r="BR777" s="55"/>
      <c r="BS777" s="55"/>
      <c r="BT777" s="55"/>
      <c r="BU777" s="55"/>
      <c r="BV777" s="55"/>
      <c r="BW777" s="55"/>
      <c r="BX777" s="55"/>
      <c r="BY777" s="55"/>
      <c r="BZ777" s="55"/>
      <c r="CA777" s="55"/>
      <c r="CB777" s="55"/>
      <c r="CC777" s="55"/>
      <c r="CD777" s="55"/>
      <c r="CE777" s="55"/>
      <c r="CF777" s="55"/>
      <c r="CG777" s="55"/>
      <c r="CH777" s="55"/>
      <c r="CI777" s="55"/>
      <c r="CJ777" s="55"/>
      <c r="CK777" s="55"/>
      <c r="CL777" s="55"/>
      <c r="CM777" s="55"/>
      <c r="CN777" s="55"/>
      <c r="CO777" s="55"/>
    </row>
    <row r="778" spans="1:93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/>
      <c r="BN778" s="55"/>
      <c r="BO778" s="55"/>
      <c r="BP778" s="55"/>
      <c r="BQ778" s="55"/>
      <c r="BR778" s="55"/>
      <c r="BS778" s="55"/>
      <c r="BT778" s="55"/>
      <c r="BU778" s="55"/>
      <c r="BV778" s="55"/>
      <c r="BW778" s="55"/>
      <c r="BX778" s="55"/>
      <c r="BY778" s="55"/>
      <c r="BZ778" s="55"/>
      <c r="CA778" s="55"/>
      <c r="CB778" s="55"/>
      <c r="CC778" s="55"/>
      <c r="CD778" s="55"/>
      <c r="CE778" s="55"/>
      <c r="CF778" s="55"/>
      <c r="CG778" s="55"/>
      <c r="CH778" s="55"/>
      <c r="CI778" s="55"/>
      <c r="CJ778" s="55"/>
      <c r="CK778" s="55"/>
      <c r="CL778" s="55"/>
      <c r="CM778" s="55"/>
      <c r="CN778" s="55"/>
      <c r="CO778" s="55"/>
    </row>
    <row r="779" spans="1:93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  <c r="BN779" s="55"/>
      <c r="BO779" s="55"/>
      <c r="BP779" s="55"/>
      <c r="BQ779" s="55"/>
      <c r="BR779" s="55"/>
      <c r="BS779" s="55"/>
      <c r="BT779" s="55"/>
      <c r="BU779" s="55"/>
      <c r="BV779" s="55"/>
      <c r="BW779" s="55"/>
      <c r="BX779" s="55"/>
      <c r="BY779" s="55"/>
      <c r="BZ779" s="55"/>
      <c r="CA779" s="55"/>
      <c r="CB779" s="55"/>
      <c r="CC779" s="55"/>
      <c r="CD779" s="55"/>
      <c r="CE779" s="55"/>
      <c r="CF779" s="55"/>
      <c r="CG779" s="55"/>
      <c r="CH779" s="55"/>
      <c r="CI779" s="55"/>
      <c r="CJ779" s="55"/>
      <c r="CK779" s="55"/>
      <c r="CL779" s="55"/>
      <c r="CM779" s="55"/>
      <c r="CN779" s="55"/>
      <c r="CO779" s="55"/>
    </row>
    <row r="780" spans="1:93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  <c r="BN780" s="55"/>
      <c r="BO780" s="55"/>
      <c r="BP780" s="55"/>
      <c r="BQ780" s="55"/>
      <c r="BR780" s="55"/>
      <c r="BS780" s="55"/>
      <c r="BT780" s="55"/>
      <c r="BU780" s="55"/>
      <c r="BV780" s="55"/>
      <c r="BW780" s="55"/>
      <c r="BX780" s="55"/>
      <c r="BY780" s="55"/>
      <c r="BZ780" s="55"/>
      <c r="CA780" s="55"/>
      <c r="CB780" s="55"/>
      <c r="CC780" s="55"/>
      <c r="CD780" s="55"/>
      <c r="CE780" s="55"/>
      <c r="CF780" s="55"/>
      <c r="CG780" s="55"/>
      <c r="CH780" s="55"/>
      <c r="CI780" s="55"/>
      <c r="CJ780" s="55"/>
      <c r="CK780" s="55"/>
      <c r="CL780" s="55"/>
      <c r="CM780" s="55"/>
      <c r="CN780" s="55"/>
      <c r="CO780" s="55"/>
    </row>
    <row r="781" spans="1:93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5"/>
      <c r="BU781" s="55"/>
      <c r="BV781" s="55"/>
      <c r="BW781" s="55"/>
      <c r="BX781" s="55"/>
      <c r="BY781" s="55"/>
      <c r="BZ781" s="55"/>
      <c r="CA781" s="55"/>
      <c r="CB781" s="55"/>
      <c r="CC781" s="55"/>
      <c r="CD781" s="55"/>
      <c r="CE781" s="55"/>
      <c r="CF781" s="55"/>
      <c r="CG781" s="55"/>
      <c r="CH781" s="55"/>
      <c r="CI781" s="55"/>
      <c r="CJ781" s="55"/>
      <c r="CK781" s="55"/>
      <c r="CL781" s="55"/>
      <c r="CM781" s="55"/>
      <c r="CN781" s="55"/>
      <c r="CO781" s="55"/>
    </row>
    <row r="782" spans="1:93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/>
      <c r="BL782" s="55"/>
      <c r="BM782" s="55"/>
      <c r="BN782" s="55"/>
      <c r="BO782" s="55"/>
      <c r="BP782" s="55"/>
      <c r="BQ782" s="55"/>
      <c r="BR782" s="55"/>
      <c r="BS782" s="55"/>
      <c r="BT782" s="55"/>
      <c r="BU782" s="55"/>
      <c r="BV782" s="55"/>
      <c r="BW782" s="55"/>
      <c r="BX782" s="55"/>
      <c r="BY782" s="55"/>
      <c r="BZ782" s="55"/>
      <c r="CA782" s="55"/>
      <c r="CB782" s="55"/>
      <c r="CC782" s="55"/>
      <c r="CD782" s="55"/>
      <c r="CE782" s="55"/>
      <c r="CF782" s="55"/>
      <c r="CG782" s="55"/>
      <c r="CH782" s="55"/>
      <c r="CI782" s="55"/>
      <c r="CJ782" s="55"/>
      <c r="CK782" s="55"/>
      <c r="CL782" s="55"/>
      <c r="CM782" s="55"/>
      <c r="CN782" s="55"/>
      <c r="CO782" s="55"/>
    </row>
    <row r="783" spans="1:9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/>
      <c r="BL783" s="55"/>
      <c r="BM783" s="55"/>
      <c r="BN783" s="55"/>
      <c r="BO783" s="55"/>
      <c r="BP783" s="55"/>
      <c r="BQ783" s="55"/>
      <c r="BR783" s="55"/>
      <c r="BS783" s="55"/>
      <c r="BT783" s="55"/>
      <c r="BU783" s="55"/>
      <c r="BV783" s="55"/>
      <c r="BW783" s="55"/>
      <c r="BX783" s="55"/>
      <c r="BY783" s="55"/>
      <c r="BZ783" s="55"/>
      <c r="CA783" s="55"/>
      <c r="CB783" s="55"/>
      <c r="CC783" s="55"/>
      <c r="CD783" s="55"/>
      <c r="CE783" s="55"/>
      <c r="CF783" s="55"/>
      <c r="CG783" s="55"/>
      <c r="CH783" s="55"/>
      <c r="CI783" s="55"/>
      <c r="CJ783" s="55"/>
      <c r="CK783" s="55"/>
      <c r="CL783" s="55"/>
      <c r="CM783" s="55"/>
      <c r="CN783" s="55"/>
      <c r="CO783" s="55"/>
    </row>
    <row r="784" spans="1:93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/>
      <c r="BT784" s="55"/>
      <c r="BU784" s="55"/>
      <c r="BV784" s="55"/>
      <c r="BW784" s="55"/>
      <c r="BX784" s="55"/>
      <c r="BY784" s="55"/>
      <c r="BZ784" s="55"/>
      <c r="CA784" s="55"/>
      <c r="CB784" s="55"/>
      <c r="CC784" s="55"/>
      <c r="CD784" s="55"/>
      <c r="CE784" s="55"/>
      <c r="CF784" s="55"/>
      <c r="CG784" s="55"/>
      <c r="CH784" s="55"/>
      <c r="CI784" s="55"/>
      <c r="CJ784" s="55"/>
      <c r="CK784" s="55"/>
      <c r="CL784" s="55"/>
      <c r="CM784" s="55"/>
      <c r="CN784" s="55"/>
      <c r="CO784" s="55"/>
    </row>
    <row r="785" spans="1:93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/>
      <c r="BM785" s="55"/>
      <c r="BN785" s="55"/>
      <c r="BO785" s="55"/>
      <c r="BP785" s="55"/>
      <c r="BQ785" s="55"/>
      <c r="BR785" s="55"/>
      <c r="BS785" s="55"/>
      <c r="BT785" s="55"/>
      <c r="BU785" s="55"/>
      <c r="BV785" s="55"/>
      <c r="BW785" s="55"/>
      <c r="BX785" s="55"/>
      <c r="BY785" s="55"/>
      <c r="BZ785" s="55"/>
      <c r="CA785" s="55"/>
      <c r="CB785" s="55"/>
      <c r="CC785" s="55"/>
      <c r="CD785" s="55"/>
      <c r="CE785" s="55"/>
      <c r="CF785" s="55"/>
      <c r="CG785" s="55"/>
      <c r="CH785" s="55"/>
      <c r="CI785" s="55"/>
      <c r="CJ785" s="55"/>
      <c r="CK785" s="55"/>
      <c r="CL785" s="55"/>
      <c r="CM785" s="55"/>
      <c r="CN785" s="55"/>
      <c r="CO785" s="55"/>
    </row>
    <row r="786" spans="1:93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/>
      <c r="BL786" s="55"/>
      <c r="BM786" s="55"/>
      <c r="BN786" s="55"/>
      <c r="BO786" s="55"/>
      <c r="BP786" s="55"/>
      <c r="BQ786" s="55"/>
      <c r="BR786" s="55"/>
      <c r="BS786" s="55"/>
      <c r="BT786" s="55"/>
      <c r="BU786" s="55"/>
      <c r="BV786" s="55"/>
      <c r="BW786" s="55"/>
      <c r="BX786" s="55"/>
      <c r="BY786" s="55"/>
      <c r="BZ786" s="55"/>
      <c r="CA786" s="55"/>
      <c r="CB786" s="55"/>
      <c r="CC786" s="55"/>
      <c r="CD786" s="55"/>
      <c r="CE786" s="55"/>
      <c r="CF786" s="55"/>
      <c r="CG786" s="55"/>
      <c r="CH786" s="55"/>
      <c r="CI786" s="55"/>
      <c r="CJ786" s="55"/>
      <c r="CK786" s="55"/>
      <c r="CL786" s="55"/>
      <c r="CM786" s="55"/>
      <c r="CN786" s="55"/>
      <c r="CO786" s="55"/>
    </row>
    <row r="787" spans="1:93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  <c r="BN787" s="55"/>
      <c r="BO787" s="55"/>
      <c r="BP787" s="55"/>
      <c r="BQ787" s="55"/>
      <c r="BR787" s="55"/>
      <c r="BS787" s="55"/>
      <c r="BT787" s="55"/>
      <c r="BU787" s="55"/>
      <c r="BV787" s="55"/>
      <c r="BW787" s="55"/>
      <c r="BX787" s="55"/>
      <c r="BY787" s="55"/>
      <c r="BZ787" s="55"/>
      <c r="CA787" s="55"/>
      <c r="CB787" s="55"/>
      <c r="CC787" s="55"/>
      <c r="CD787" s="55"/>
      <c r="CE787" s="55"/>
      <c r="CF787" s="55"/>
      <c r="CG787" s="55"/>
      <c r="CH787" s="55"/>
      <c r="CI787" s="55"/>
      <c r="CJ787" s="55"/>
      <c r="CK787" s="55"/>
      <c r="CL787" s="55"/>
      <c r="CM787" s="55"/>
      <c r="CN787" s="55"/>
      <c r="CO787" s="55"/>
    </row>
    <row r="788" spans="1:93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  <c r="BN788" s="55"/>
      <c r="BO788" s="55"/>
      <c r="BP788" s="55"/>
      <c r="BQ788" s="55"/>
      <c r="BR788" s="55"/>
      <c r="BS788" s="55"/>
      <c r="BT788" s="55"/>
      <c r="BU788" s="55"/>
      <c r="BV788" s="55"/>
      <c r="BW788" s="55"/>
      <c r="BX788" s="55"/>
      <c r="BY788" s="55"/>
      <c r="BZ788" s="55"/>
      <c r="CA788" s="55"/>
      <c r="CB788" s="55"/>
      <c r="CC788" s="55"/>
      <c r="CD788" s="55"/>
      <c r="CE788" s="55"/>
      <c r="CF788" s="55"/>
      <c r="CG788" s="55"/>
      <c r="CH788" s="55"/>
      <c r="CI788" s="55"/>
      <c r="CJ788" s="55"/>
      <c r="CK788" s="55"/>
      <c r="CL788" s="55"/>
      <c r="CM788" s="55"/>
      <c r="CN788" s="55"/>
      <c r="CO788" s="55"/>
    </row>
    <row r="789" spans="1:93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/>
      <c r="BL789" s="55"/>
      <c r="BM789" s="55"/>
      <c r="BN789" s="55"/>
      <c r="BO789" s="55"/>
      <c r="BP789" s="55"/>
      <c r="BQ789" s="55"/>
      <c r="BR789" s="55"/>
      <c r="BS789" s="55"/>
      <c r="BT789" s="55"/>
      <c r="BU789" s="55"/>
      <c r="BV789" s="55"/>
      <c r="BW789" s="55"/>
      <c r="BX789" s="55"/>
      <c r="BY789" s="55"/>
      <c r="BZ789" s="55"/>
      <c r="CA789" s="55"/>
      <c r="CB789" s="55"/>
      <c r="CC789" s="55"/>
      <c r="CD789" s="55"/>
      <c r="CE789" s="55"/>
      <c r="CF789" s="55"/>
      <c r="CG789" s="55"/>
      <c r="CH789" s="55"/>
      <c r="CI789" s="55"/>
      <c r="CJ789" s="55"/>
      <c r="CK789" s="55"/>
      <c r="CL789" s="55"/>
      <c r="CM789" s="55"/>
      <c r="CN789" s="55"/>
      <c r="CO789" s="55"/>
    </row>
    <row r="790" spans="1:93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/>
      <c r="BE790" s="55"/>
      <c r="BF790" s="55"/>
      <c r="BG790" s="55"/>
      <c r="BH790" s="55"/>
      <c r="BI790" s="55"/>
      <c r="BJ790" s="55"/>
      <c r="BK790" s="55"/>
      <c r="BL790" s="55"/>
      <c r="BM790" s="55"/>
      <c r="BN790" s="55"/>
      <c r="BO790" s="55"/>
      <c r="BP790" s="55"/>
      <c r="BQ790" s="55"/>
      <c r="BR790" s="55"/>
      <c r="BS790" s="55"/>
      <c r="BT790" s="55"/>
      <c r="BU790" s="55"/>
      <c r="BV790" s="55"/>
      <c r="BW790" s="55"/>
      <c r="BX790" s="55"/>
      <c r="BY790" s="55"/>
      <c r="BZ790" s="55"/>
      <c r="CA790" s="55"/>
      <c r="CB790" s="55"/>
      <c r="CC790" s="55"/>
      <c r="CD790" s="55"/>
      <c r="CE790" s="55"/>
      <c r="CF790" s="55"/>
      <c r="CG790" s="55"/>
      <c r="CH790" s="55"/>
      <c r="CI790" s="55"/>
      <c r="CJ790" s="55"/>
      <c r="CK790" s="55"/>
      <c r="CL790" s="55"/>
      <c r="CM790" s="55"/>
      <c r="CN790" s="55"/>
      <c r="CO790" s="55"/>
    </row>
    <row r="791" spans="1:93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  <c r="BN791" s="55"/>
      <c r="BO791" s="55"/>
      <c r="BP791" s="55"/>
      <c r="BQ791" s="55"/>
      <c r="BR791" s="55"/>
      <c r="BS791" s="55"/>
      <c r="BT791" s="55"/>
      <c r="BU791" s="55"/>
      <c r="BV791" s="55"/>
      <c r="BW791" s="55"/>
      <c r="BX791" s="55"/>
      <c r="BY791" s="55"/>
      <c r="BZ791" s="55"/>
      <c r="CA791" s="55"/>
      <c r="CB791" s="55"/>
      <c r="CC791" s="55"/>
      <c r="CD791" s="55"/>
      <c r="CE791" s="55"/>
      <c r="CF791" s="55"/>
      <c r="CG791" s="55"/>
      <c r="CH791" s="55"/>
      <c r="CI791" s="55"/>
      <c r="CJ791" s="55"/>
      <c r="CK791" s="55"/>
      <c r="CL791" s="55"/>
      <c r="CM791" s="55"/>
      <c r="CN791" s="55"/>
      <c r="CO791" s="55"/>
    </row>
    <row r="792" spans="1:93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/>
      <c r="BL792" s="55"/>
      <c r="BM792" s="55"/>
      <c r="BN792" s="55"/>
      <c r="BO792" s="55"/>
      <c r="BP792" s="55"/>
      <c r="BQ792" s="55"/>
      <c r="BR792" s="55"/>
      <c r="BS792" s="55"/>
      <c r="BT792" s="55"/>
      <c r="BU792" s="55"/>
      <c r="BV792" s="55"/>
      <c r="BW792" s="55"/>
      <c r="BX792" s="55"/>
      <c r="BY792" s="55"/>
      <c r="BZ792" s="55"/>
      <c r="CA792" s="55"/>
      <c r="CB792" s="55"/>
      <c r="CC792" s="55"/>
      <c r="CD792" s="55"/>
      <c r="CE792" s="55"/>
      <c r="CF792" s="55"/>
      <c r="CG792" s="55"/>
      <c r="CH792" s="55"/>
      <c r="CI792" s="55"/>
      <c r="CJ792" s="55"/>
      <c r="CK792" s="55"/>
      <c r="CL792" s="55"/>
      <c r="CM792" s="55"/>
      <c r="CN792" s="55"/>
      <c r="CO792" s="55"/>
    </row>
    <row r="793" spans="1: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/>
      <c r="BL793" s="55"/>
      <c r="BM793" s="55"/>
      <c r="BN793" s="55"/>
      <c r="BO793" s="55"/>
      <c r="BP793" s="55"/>
      <c r="BQ793" s="55"/>
      <c r="BR793" s="55"/>
      <c r="BS793" s="55"/>
      <c r="BT793" s="55"/>
      <c r="BU793" s="55"/>
      <c r="BV793" s="55"/>
      <c r="BW793" s="55"/>
      <c r="BX793" s="55"/>
      <c r="BY793" s="55"/>
      <c r="BZ793" s="55"/>
      <c r="CA793" s="55"/>
      <c r="CB793" s="55"/>
      <c r="CC793" s="55"/>
      <c r="CD793" s="55"/>
      <c r="CE793" s="55"/>
      <c r="CF793" s="55"/>
      <c r="CG793" s="55"/>
      <c r="CH793" s="55"/>
      <c r="CI793" s="55"/>
      <c r="CJ793" s="55"/>
      <c r="CK793" s="55"/>
      <c r="CL793" s="55"/>
      <c r="CM793" s="55"/>
      <c r="CN793" s="55"/>
      <c r="CO793" s="55"/>
    </row>
    <row r="794" spans="1:93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/>
      <c r="BN794" s="55"/>
      <c r="BO794" s="55"/>
      <c r="BP794" s="55"/>
      <c r="BQ794" s="55"/>
      <c r="BR794" s="55"/>
      <c r="BS794" s="55"/>
      <c r="BT794" s="55"/>
      <c r="BU794" s="55"/>
      <c r="BV794" s="55"/>
      <c r="BW794" s="55"/>
      <c r="BX794" s="55"/>
      <c r="BY794" s="55"/>
      <c r="BZ794" s="55"/>
      <c r="CA794" s="55"/>
      <c r="CB794" s="55"/>
      <c r="CC794" s="55"/>
      <c r="CD794" s="55"/>
      <c r="CE794" s="55"/>
      <c r="CF794" s="55"/>
      <c r="CG794" s="55"/>
      <c r="CH794" s="55"/>
      <c r="CI794" s="55"/>
      <c r="CJ794" s="55"/>
      <c r="CK794" s="55"/>
      <c r="CL794" s="55"/>
      <c r="CM794" s="55"/>
      <c r="CN794" s="55"/>
      <c r="CO794" s="55"/>
    </row>
    <row r="795" spans="1:93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5"/>
      <c r="BU795" s="55"/>
      <c r="BV795" s="55"/>
      <c r="BW795" s="55"/>
      <c r="BX795" s="55"/>
      <c r="BY795" s="55"/>
      <c r="BZ795" s="55"/>
      <c r="CA795" s="55"/>
      <c r="CB795" s="55"/>
      <c r="CC795" s="55"/>
      <c r="CD795" s="55"/>
      <c r="CE795" s="55"/>
      <c r="CF795" s="55"/>
      <c r="CG795" s="55"/>
      <c r="CH795" s="55"/>
      <c r="CI795" s="55"/>
      <c r="CJ795" s="55"/>
      <c r="CK795" s="55"/>
      <c r="CL795" s="55"/>
      <c r="CM795" s="55"/>
      <c r="CN795" s="55"/>
      <c r="CO795" s="55"/>
    </row>
    <row r="796" spans="1:93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  <c r="BN796" s="55"/>
      <c r="BO796" s="55"/>
      <c r="BP796" s="55"/>
      <c r="BQ796" s="55"/>
      <c r="BR796" s="55"/>
      <c r="BS796" s="55"/>
      <c r="BT796" s="55"/>
      <c r="BU796" s="55"/>
      <c r="BV796" s="55"/>
      <c r="BW796" s="55"/>
      <c r="BX796" s="55"/>
      <c r="BY796" s="55"/>
      <c r="BZ796" s="55"/>
      <c r="CA796" s="55"/>
      <c r="CB796" s="55"/>
      <c r="CC796" s="55"/>
      <c r="CD796" s="55"/>
      <c r="CE796" s="55"/>
      <c r="CF796" s="55"/>
      <c r="CG796" s="55"/>
      <c r="CH796" s="55"/>
      <c r="CI796" s="55"/>
      <c r="CJ796" s="55"/>
      <c r="CK796" s="55"/>
      <c r="CL796" s="55"/>
      <c r="CM796" s="55"/>
      <c r="CN796" s="55"/>
      <c r="CO796" s="55"/>
    </row>
    <row r="797" spans="1:93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/>
      <c r="BL797" s="55"/>
      <c r="BM797" s="55"/>
      <c r="BN797" s="55"/>
      <c r="BO797" s="55"/>
      <c r="BP797" s="55"/>
      <c r="BQ797" s="55"/>
      <c r="BR797" s="55"/>
      <c r="BS797" s="55"/>
      <c r="BT797" s="55"/>
      <c r="BU797" s="55"/>
      <c r="BV797" s="55"/>
      <c r="BW797" s="55"/>
      <c r="BX797" s="55"/>
      <c r="BY797" s="55"/>
      <c r="BZ797" s="55"/>
      <c r="CA797" s="55"/>
      <c r="CB797" s="55"/>
      <c r="CC797" s="55"/>
      <c r="CD797" s="55"/>
      <c r="CE797" s="55"/>
      <c r="CF797" s="55"/>
      <c r="CG797" s="55"/>
      <c r="CH797" s="55"/>
      <c r="CI797" s="55"/>
      <c r="CJ797" s="55"/>
      <c r="CK797" s="55"/>
      <c r="CL797" s="55"/>
      <c r="CM797" s="55"/>
      <c r="CN797" s="55"/>
      <c r="CO797" s="55"/>
    </row>
    <row r="798" spans="1:93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  <c r="BN798" s="55"/>
      <c r="BO798" s="55"/>
      <c r="BP798" s="55"/>
      <c r="BQ798" s="55"/>
      <c r="BR798" s="55"/>
      <c r="BS798" s="55"/>
      <c r="BT798" s="55"/>
      <c r="BU798" s="55"/>
      <c r="BV798" s="55"/>
      <c r="BW798" s="55"/>
      <c r="BX798" s="55"/>
      <c r="BY798" s="55"/>
      <c r="BZ798" s="55"/>
      <c r="CA798" s="55"/>
      <c r="CB798" s="55"/>
      <c r="CC798" s="55"/>
      <c r="CD798" s="55"/>
      <c r="CE798" s="55"/>
      <c r="CF798" s="55"/>
      <c r="CG798" s="55"/>
      <c r="CH798" s="55"/>
      <c r="CI798" s="55"/>
      <c r="CJ798" s="55"/>
      <c r="CK798" s="55"/>
      <c r="CL798" s="55"/>
      <c r="CM798" s="55"/>
      <c r="CN798" s="55"/>
      <c r="CO798" s="55"/>
    </row>
    <row r="799" spans="1:93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  <c r="BN799" s="55"/>
      <c r="BO799" s="55"/>
      <c r="BP799" s="55"/>
      <c r="BQ799" s="55"/>
      <c r="BR799" s="55"/>
      <c r="BS799" s="55"/>
      <c r="BT799" s="55"/>
      <c r="BU799" s="55"/>
      <c r="BV799" s="55"/>
      <c r="BW799" s="55"/>
      <c r="BX799" s="55"/>
      <c r="BY799" s="55"/>
      <c r="BZ799" s="55"/>
      <c r="CA799" s="55"/>
      <c r="CB799" s="55"/>
      <c r="CC799" s="55"/>
      <c r="CD799" s="55"/>
      <c r="CE799" s="55"/>
      <c r="CF799" s="55"/>
      <c r="CG799" s="55"/>
      <c r="CH799" s="55"/>
      <c r="CI799" s="55"/>
      <c r="CJ799" s="55"/>
      <c r="CK799" s="55"/>
      <c r="CL799" s="55"/>
      <c r="CM799" s="55"/>
      <c r="CN799" s="55"/>
      <c r="CO799" s="55"/>
    </row>
    <row r="800" spans="1:93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/>
      <c r="BL800" s="55"/>
      <c r="BM800" s="55"/>
      <c r="BN800" s="55"/>
      <c r="BO800" s="55"/>
      <c r="BP800" s="55"/>
      <c r="BQ800" s="55"/>
      <c r="BR800" s="55"/>
      <c r="BS800" s="55"/>
      <c r="BT800" s="55"/>
      <c r="BU800" s="55"/>
      <c r="BV800" s="55"/>
      <c r="BW800" s="55"/>
      <c r="BX800" s="55"/>
      <c r="BY800" s="55"/>
      <c r="BZ800" s="55"/>
      <c r="CA800" s="55"/>
      <c r="CB800" s="55"/>
      <c r="CC800" s="55"/>
      <c r="CD800" s="55"/>
      <c r="CE800" s="55"/>
      <c r="CF800" s="55"/>
      <c r="CG800" s="55"/>
      <c r="CH800" s="55"/>
      <c r="CI800" s="55"/>
      <c r="CJ800" s="55"/>
      <c r="CK800" s="55"/>
      <c r="CL800" s="55"/>
      <c r="CM800" s="55"/>
      <c r="CN800" s="55"/>
      <c r="CO800" s="55"/>
    </row>
    <row r="801" spans="1:93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/>
      <c r="BL801" s="55"/>
      <c r="BM801" s="55"/>
      <c r="BN801" s="55"/>
      <c r="BO801" s="55"/>
      <c r="BP801" s="55"/>
      <c r="BQ801" s="55"/>
      <c r="BR801" s="55"/>
      <c r="BS801" s="55"/>
      <c r="BT801" s="55"/>
      <c r="BU801" s="55"/>
      <c r="BV801" s="55"/>
      <c r="BW801" s="55"/>
      <c r="BX801" s="55"/>
      <c r="BY801" s="55"/>
      <c r="BZ801" s="55"/>
      <c r="CA801" s="55"/>
      <c r="CB801" s="55"/>
      <c r="CC801" s="55"/>
      <c r="CD801" s="55"/>
      <c r="CE801" s="55"/>
      <c r="CF801" s="55"/>
      <c r="CG801" s="55"/>
      <c r="CH801" s="55"/>
      <c r="CI801" s="55"/>
      <c r="CJ801" s="55"/>
      <c r="CK801" s="55"/>
      <c r="CL801" s="55"/>
      <c r="CM801" s="55"/>
      <c r="CN801" s="55"/>
      <c r="CO801" s="55"/>
    </row>
    <row r="802" spans="1:93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/>
      <c r="BT802" s="55"/>
      <c r="BU802" s="55"/>
      <c r="BV802" s="55"/>
      <c r="BW802" s="55"/>
      <c r="BX802" s="55"/>
      <c r="BY802" s="55"/>
      <c r="BZ802" s="55"/>
      <c r="CA802" s="55"/>
      <c r="CB802" s="55"/>
      <c r="CC802" s="55"/>
      <c r="CD802" s="55"/>
      <c r="CE802" s="55"/>
      <c r="CF802" s="55"/>
      <c r="CG802" s="55"/>
      <c r="CH802" s="55"/>
      <c r="CI802" s="55"/>
      <c r="CJ802" s="55"/>
      <c r="CK802" s="55"/>
      <c r="CL802" s="55"/>
      <c r="CM802" s="55"/>
      <c r="CN802" s="55"/>
      <c r="CO802" s="55"/>
    </row>
    <row r="803" spans="1:9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/>
      <c r="BL803" s="55"/>
      <c r="BM803" s="55"/>
      <c r="BN803" s="55"/>
      <c r="BO803" s="55"/>
      <c r="BP803" s="55"/>
      <c r="BQ803" s="55"/>
      <c r="BR803" s="55"/>
      <c r="BS803" s="55"/>
      <c r="BT803" s="55"/>
      <c r="BU803" s="55"/>
      <c r="BV803" s="55"/>
      <c r="BW803" s="55"/>
      <c r="BX803" s="55"/>
      <c r="BY803" s="55"/>
      <c r="BZ803" s="55"/>
      <c r="CA803" s="55"/>
      <c r="CB803" s="55"/>
      <c r="CC803" s="55"/>
      <c r="CD803" s="55"/>
      <c r="CE803" s="55"/>
      <c r="CF803" s="55"/>
      <c r="CG803" s="55"/>
      <c r="CH803" s="55"/>
      <c r="CI803" s="55"/>
      <c r="CJ803" s="55"/>
      <c r="CK803" s="55"/>
      <c r="CL803" s="55"/>
      <c r="CM803" s="55"/>
      <c r="CN803" s="55"/>
      <c r="CO803" s="55"/>
    </row>
    <row r="804" spans="1:93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/>
      <c r="BL804" s="55"/>
      <c r="BM804" s="55"/>
      <c r="BN804" s="55"/>
      <c r="BO804" s="55"/>
      <c r="BP804" s="55"/>
      <c r="BQ804" s="55"/>
      <c r="BR804" s="55"/>
      <c r="BS804" s="55"/>
      <c r="BT804" s="55"/>
      <c r="BU804" s="55"/>
      <c r="BV804" s="55"/>
      <c r="BW804" s="55"/>
      <c r="BX804" s="55"/>
      <c r="BY804" s="55"/>
      <c r="BZ804" s="55"/>
      <c r="CA804" s="55"/>
      <c r="CB804" s="55"/>
      <c r="CC804" s="55"/>
      <c r="CD804" s="55"/>
      <c r="CE804" s="55"/>
      <c r="CF804" s="55"/>
      <c r="CG804" s="55"/>
      <c r="CH804" s="55"/>
      <c r="CI804" s="55"/>
      <c r="CJ804" s="55"/>
      <c r="CK804" s="55"/>
      <c r="CL804" s="55"/>
      <c r="CM804" s="55"/>
      <c r="CN804" s="55"/>
      <c r="CO804" s="55"/>
    </row>
    <row r="805" spans="1:93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/>
      <c r="BT805" s="55"/>
      <c r="BU805" s="55"/>
      <c r="BV805" s="55"/>
      <c r="BW805" s="55"/>
      <c r="BX805" s="55"/>
      <c r="BY805" s="55"/>
      <c r="BZ805" s="55"/>
      <c r="CA805" s="55"/>
      <c r="CB805" s="55"/>
      <c r="CC805" s="55"/>
      <c r="CD805" s="55"/>
      <c r="CE805" s="55"/>
      <c r="CF805" s="55"/>
      <c r="CG805" s="55"/>
      <c r="CH805" s="55"/>
      <c r="CI805" s="55"/>
      <c r="CJ805" s="55"/>
      <c r="CK805" s="55"/>
      <c r="CL805" s="55"/>
      <c r="CM805" s="55"/>
      <c r="CN805" s="55"/>
      <c r="CO805" s="55"/>
    </row>
    <row r="806" spans="1:93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/>
      <c r="BL806" s="55"/>
      <c r="BM806" s="55"/>
      <c r="BN806" s="55"/>
      <c r="BO806" s="55"/>
      <c r="BP806" s="55"/>
      <c r="BQ806" s="55"/>
      <c r="BR806" s="55"/>
      <c r="BS806" s="55"/>
      <c r="BT806" s="55"/>
      <c r="BU806" s="55"/>
      <c r="BV806" s="55"/>
      <c r="BW806" s="55"/>
      <c r="BX806" s="55"/>
      <c r="BY806" s="55"/>
      <c r="BZ806" s="55"/>
      <c r="CA806" s="55"/>
      <c r="CB806" s="55"/>
      <c r="CC806" s="55"/>
      <c r="CD806" s="55"/>
      <c r="CE806" s="55"/>
      <c r="CF806" s="55"/>
      <c r="CG806" s="55"/>
      <c r="CH806" s="55"/>
      <c r="CI806" s="55"/>
      <c r="CJ806" s="55"/>
      <c r="CK806" s="55"/>
      <c r="CL806" s="55"/>
      <c r="CM806" s="55"/>
      <c r="CN806" s="55"/>
      <c r="CO806" s="55"/>
    </row>
    <row r="807" spans="1:93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/>
      <c r="BS807" s="55"/>
      <c r="BT807" s="55"/>
      <c r="BU807" s="55"/>
      <c r="BV807" s="55"/>
      <c r="BW807" s="55"/>
      <c r="BX807" s="55"/>
      <c r="BY807" s="55"/>
      <c r="BZ807" s="55"/>
      <c r="CA807" s="55"/>
      <c r="CB807" s="55"/>
      <c r="CC807" s="55"/>
      <c r="CD807" s="55"/>
      <c r="CE807" s="55"/>
      <c r="CF807" s="55"/>
      <c r="CG807" s="55"/>
      <c r="CH807" s="55"/>
      <c r="CI807" s="55"/>
      <c r="CJ807" s="55"/>
      <c r="CK807" s="55"/>
      <c r="CL807" s="55"/>
      <c r="CM807" s="55"/>
      <c r="CN807" s="55"/>
      <c r="CO807" s="55"/>
    </row>
    <row r="808" spans="1:93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/>
      <c r="BL808" s="55"/>
      <c r="BM808" s="55"/>
      <c r="BN808" s="55"/>
      <c r="BO808" s="55"/>
      <c r="BP808" s="55"/>
      <c r="BQ808" s="55"/>
      <c r="BR808" s="55"/>
      <c r="BS808" s="55"/>
      <c r="BT808" s="55"/>
      <c r="BU808" s="55"/>
      <c r="BV808" s="55"/>
      <c r="BW808" s="55"/>
      <c r="BX808" s="55"/>
      <c r="BY808" s="55"/>
      <c r="BZ808" s="55"/>
      <c r="CA808" s="55"/>
      <c r="CB808" s="55"/>
      <c r="CC808" s="55"/>
      <c r="CD808" s="55"/>
      <c r="CE808" s="55"/>
      <c r="CF808" s="55"/>
      <c r="CG808" s="55"/>
      <c r="CH808" s="55"/>
      <c r="CI808" s="55"/>
      <c r="CJ808" s="55"/>
      <c r="CK808" s="55"/>
      <c r="CL808" s="55"/>
      <c r="CM808" s="55"/>
      <c r="CN808" s="55"/>
      <c r="CO808" s="55"/>
    </row>
    <row r="809" spans="1:93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/>
      <c r="BL809" s="55"/>
      <c r="BM809" s="55"/>
      <c r="BN809" s="55"/>
      <c r="BO809" s="55"/>
      <c r="BP809" s="55"/>
      <c r="BQ809" s="55"/>
      <c r="BR809" s="55"/>
      <c r="BS809" s="55"/>
      <c r="BT809" s="55"/>
      <c r="BU809" s="55"/>
      <c r="BV809" s="55"/>
      <c r="BW809" s="55"/>
      <c r="BX809" s="55"/>
      <c r="BY809" s="55"/>
      <c r="BZ809" s="55"/>
      <c r="CA809" s="55"/>
      <c r="CB809" s="55"/>
      <c r="CC809" s="55"/>
      <c r="CD809" s="55"/>
      <c r="CE809" s="55"/>
      <c r="CF809" s="55"/>
      <c r="CG809" s="55"/>
      <c r="CH809" s="55"/>
      <c r="CI809" s="55"/>
      <c r="CJ809" s="55"/>
      <c r="CK809" s="55"/>
      <c r="CL809" s="55"/>
      <c r="CM809" s="55"/>
      <c r="CN809" s="55"/>
      <c r="CO809" s="55"/>
    </row>
    <row r="810" spans="1:93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/>
      <c r="BJ810" s="55"/>
      <c r="BK810" s="55"/>
      <c r="BL810" s="55"/>
      <c r="BM810" s="55"/>
      <c r="BN810" s="55"/>
      <c r="BO810" s="55"/>
      <c r="BP810" s="55"/>
      <c r="BQ810" s="55"/>
      <c r="BR810" s="55"/>
      <c r="BS810" s="55"/>
      <c r="BT810" s="55"/>
      <c r="BU810" s="55"/>
      <c r="BV810" s="55"/>
      <c r="BW810" s="55"/>
      <c r="BX810" s="55"/>
      <c r="BY810" s="55"/>
      <c r="BZ810" s="55"/>
      <c r="CA810" s="55"/>
      <c r="CB810" s="55"/>
      <c r="CC810" s="55"/>
      <c r="CD810" s="55"/>
      <c r="CE810" s="55"/>
      <c r="CF810" s="55"/>
      <c r="CG810" s="55"/>
      <c r="CH810" s="55"/>
      <c r="CI810" s="55"/>
      <c r="CJ810" s="55"/>
      <c r="CK810" s="55"/>
      <c r="CL810" s="55"/>
      <c r="CM810" s="55"/>
      <c r="CN810" s="55"/>
      <c r="CO810" s="55"/>
    </row>
    <row r="811" spans="1:93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/>
      <c r="BL811" s="55"/>
      <c r="BM811" s="55"/>
      <c r="BN811" s="55"/>
      <c r="BO811" s="55"/>
      <c r="BP811" s="55"/>
      <c r="BQ811" s="55"/>
      <c r="BR811" s="55"/>
      <c r="BS811" s="55"/>
      <c r="BT811" s="55"/>
      <c r="BU811" s="55"/>
      <c r="BV811" s="55"/>
      <c r="BW811" s="55"/>
      <c r="BX811" s="55"/>
      <c r="BY811" s="55"/>
      <c r="BZ811" s="55"/>
      <c r="CA811" s="55"/>
      <c r="CB811" s="55"/>
      <c r="CC811" s="55"/>
      <c r="CD811" s="55"/>
      <c r="CE811" s="55"/>
      <c r="CF811" s="55"/>
      <c r="CG811" s="55"/>
      <c r="CH811" s="55"/>
      <c r="CI811" s="55"/>
      <c r="CJ811" s="55"/>
      <c r="CK811" s="55"/>
      <c r="CL811" s="55"/>
      <c r="CM811" s="55"/>
      <c r="CN811" s="55"/>
      <c r="CO811" s="55"/>
    </row>
    <row r="812" spans="1:93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/>
      <c r="BL812" s="55"/>
      <c r="BM812" s="55"/>
      <c r="BN812" s="55"/>
      <c r="BO812" s="55"/>
      <c r="BP812" s="55"/>
      <c r="BQ812" s="55"/>
      <c r="BR812" s="55"/>
      <c r="BS812" s="55"/>
      <c r="BT812" s="55"/>
      <c r="BU812" s="55"/>
      <c r="BV812" s="55"/>
      <c r="BW812" s="55"/>
      <c r="BX812" s="55"/>
      <c r="BY812" s="55"/>
      <c r="BZ812" s="55"/>
      <c r="CA812" s="55"/>
      <c r="CB812" s="55"/>
      <c r="CC812" s="55"/>
      <c r="CD812" s="55"/>
      <c r="CE812" s="55"/>
      <c r="CF812" s="55"/>
      <c r="CG812" s="55"/>
      <c r="CH812" s="55"/>
      <c r="CI812" s="55"/>
      <c r="CJ812" s="55"/>
      <c r="CK812" s="55"/>
      <c r="CL812" s="55"/>
      <c r="CM812" s="55"/>
      <c r="CN812" s="55"/>
      <c r="CO812" s="55"/>
    </row>
    <row r="813" spans="1:9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/>
      <c r="BT813" s="55"/>
      <c r="BU813" s="55"/>
      <c r="BV813" s="55"/>
      <c r="BW813" s="55"/>
      <c r="BX813" s="55"/>
      <c r="BY813" s="55"/>
      <c r="BZ813" s="55"/>
      <c r="CA813" s="55"/>
      <c r="CB813" s="55"/>
      <c r="CC813" s="55"/>
      <c r="CD813" s="55"/>
      <c r="CE813" s="55"/>
      <c r="CF813" s="55"/>
      <c r="CG813" s="55"/>
      <c r="CH813" s="55"/>
      <c r="CI813" s="55"/>
      <c r="CJ813" s="55"/>
      <c r="CK813" s="55"/>
      <c r="CL813" s="55"/>
      <c r="CM813" s="55"/>
      <c r="CN813" s="55"/>
      <c r="CO813" s="55"/>
    </row>
    <row r="814" spans="1:93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  <c r="BN814" s="55"/>
      <c r="BO814" s="55"/>
      <c r="BP814" s="55"/>
      <c r="BQ814" s="55"/>
      <c r="BR814" s="55"/>
      <c r="BS814" s="55"/>
      <c r="BT814" s="55"/>
      <c r="BU814" s="55"/>
      <c r="BV814" s="55"/>
      <c r="BW814" s="55"/>
      <c r="BX814" s="55"/>
      <c r="BY814" s="55"/>
      <c r="BZ814" s="55"/>
      <c r="CA814" s="55"/>
      <c r="CB814" s="55"/>
      <c r="CC814" s="55"/>
      <c r="CD814" s="55"/>
      <c r="CE814" s="55"/>
      <c r="CF814" s="55"/>
      <c r="CG814" s="55"/>
      <c r="CH814" s="55"/>
      <c r="CI814" s="55"/>
      <c r="CJ814" s="55"/>
      <c r="CK814" s="55"/>
      <c r="CL814" s="55"/>
      <c r="CM814" s="55"/>
      <c r="CN814" s="55"/>
      <c r="CO814" s="55"/>
    </row>
    <row r="815" spans="1:93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/>
      <c r="BL815" s="55"/>
      <c r="BM815" s="55"/>
      <c r="BN815" s="55"/>
      <c r="BO815" s="55"/>
      <c r="BP815" s="55"/>
      <c r="BQ815" s="55"/>
      <c r="BR815" s="55"/>
      <c r="BS815" s="55"/>
      <c r="BT815" s="55"/>
      <c r="BU815" s="55"/>
      <c r="BV815" s="55"/>
      <c r="BW815" s="55"/>
      <c r="BX815" s="55"/>
      <c r="BY815" s="55"/>
      <c r="BZ815" s="55"/>
      <c r="CA815" s="55"/>
      <c r="CB815" s="55"/>
      <c r="CC815" s="55"/>
      <c r="CD815" s="55"/>
      <c r="CE815" s="55"/>
      <c r="CF815" s="55"/>
      <c r="CG815" s="55"/>
      <c r="CH815" s="55"/>
      <c r="CI815" s="55"/>
      <c r="CJ815" s="55"/>
      <c r="CK815" s="55"/>
      <c r="CL815" s="55"/>
      <c r="CM815" s="55"/>
      <c r="CN815" s="55"/>
      <c r="CO815" s="55"/>
    </row>
    <row r="816" spans="1:93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  <c r="BD816" s="55"/>
      <c r="BE816" s="55"/>
      <c r="BF816" s="55"/>
      <c r="BG816" s="55"/>
      <c r="BH816" s="55"/>
      <c r="BI816" s="55"/>
      <c r="BJ816" s="55"/>
      <c r="BK816" s="55"/>
      <c r="BL816" s="55"/>
      <c r="BM816" s="55"/>
      <c r="BN816" s="55"/>
      <c r="BO816" s="55"/>
      <c r="BP816" s="55"/>
      <c r="BQ816" s="55"/>
      <c r="BR816" s="55"/>
      <c r="BS816" s="55"/>
      <c r="BT816" s="55"/>
      <c r="BU816" s="55"/>
      <c r="BV816" s="55"/>
      <c r="BW816" s="55"/>
      <c r="BX816" s="55"/>
      <c r="BY816" s="55"/>
      <c r="BZ816" s="55"/>
      <c r="CA816" s="55"/>
      <c r="CB816" s="55"/>
      <c r="CC816" s="55"/>
      <c r="CD816" s="55"/>
      <c r="CE816" s="55"/>
      <c r="CF816" s="55"/>
      <c r="CG816" s="55"/>
      <c r="CH816" s="55"/>
      <c r="CI816" s="55"/>
      <c r="CJ816" s="55"/>
      <c r="CK816" s="55"/>
      <c r="CL816" s="55"/>
      <c r="CM816" s="55"/>
      <c r="CN816" s="55"/>
      <c r="CO816" s="55"/>
    </row>
    <row r="817" spans="1:93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/>
      <c r="BL817" s="55"/>
      <c r="BM817" s="55"/>
      <c r="BN817" s="55"/>
      <c r="BO817" s="55"/>
      <c r="BP817" s="55"/>
      <c r="BQ817" s="55"/>
      <c r="BR817" s="55"/>
      <c r="BS817" s="55"/>
      <c r="BT817" s="55"/>
      <c r="BU817" s="55"/>
      <c r="BV817" s="55"/>
      <c r="BW817" s="55"/>
      <c r="BX817" s="55"/>
      <c r="BY817" s="55"/>
      <c r="BZ817" s="55"/>
      <c r="CA817" s="55"/>
      <c r="CB817" s="55"/>
      <c r="CC817" s="55"/>
      <c r="CD817" s="55"/>
      <c r="CE817" s="55"/>
      <c r="CF817" s="55"/>
      <c r="CG817" s="55"/>
      <c r="CH817" s="55"/>
      <c r="CI817" s="55"/>
      <c r="CJ817" s="55"/>
      <c r="CK817" s="55"/>
      <c r="CL817" s="55"/>
      <c r="CM817" s="55"/>
      <c r="CN817" s="55"/>
      <c r="CO817" s="55"/>
    </row>
    <row r="818" spans="1:93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/>
      <c r="BL818" s="55"/>
      <c r="BM818" s="55"/>
      <c r="BN818" s="55"/>
      <c r="BO818" s="55"/>
      <c r="BP818" s="55"/>
      <c r="BQ818" s="55"/>
      <c r="BR818" s="55"/>
      <c r="BS818" s="55"/>
      <c r="BT818" s="55"/>
      <c r="BU818" s="55"/>
      <c r="BV818" s="55"/>
      <c r="BW818" s="55"/>
      <c r="BX818" s="55"/>
      <c r="BY818" s="55"/>
      <c r="BZ818" s="55"/>
      <c r="CA818" s="55"/>
      <c r="CB818" s="55"/>
      <c r="CC818" s="55"/>
      <c r="CD818" s="55"/>
      <c r="CE818" s="55"/>
      <c r="CF818" s="55"/>
      <c r="CG818" s="55"/>
      <c r="CH818" s="55"/>
      <c r="CI818" s="55"/>
      <c r="CJ818" s="55"/>
      <c r="CK818" s="55"/>
      <c r="CL818" s="55"/>
      <c r="CM818" s="55"/>
      <c r="CN818" s="55"/>
      <c r="CO818" s="55"/>
    </row>
    <row r="819" spans="1:93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/>
      <c r="BM819" s="55"/>
      <c r="BN819" s="55"/>
      <c r="BO819" s="55"/>
      <c r="BP819" s="55"/>
      <c r="BQ819" s="55"/>
      <c r="BR819" s="55"/>
      <c r="BS819" s="55"/>
      <c r="BT819" s="55"/>
      <c r="BU819" s="55"/>
      <c r="BV819" s="55"/>
      <c r="BW819" s="55"/>
      <c r="BX819" s="55"/>
      <c r="BY819" s="55"/>
      <c r="BZ819" s="55"/>
      <c r="CA819" s="55"/>
      <c r="CB819" s="55"/>
      <c r="CC819" s="55"/>
      <c r="CD819" s="55"/>
      <c r="CE819" s="55"/>
      <c r="CF819" s="55"/>
      <c r="CG819" s="55"/>
      <c r="CH819" s="55"/>
      <c r="CI819" s="55"/>
      <c r="CJ819" s="55"/>
      <c r="CK819" s="55"/>
      <c r="CL819" s="55"/>
      <c r="CM819" s="55"/>
      <c r="CN819" s="55"/>
      <c r="CO819" s="55"/>
    </row>
    <row r="820" spans="1:93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/>
      <c r="BJ820" s="55"/>
      <c r="BK820" s="55"/>
      <c r="BL820" s="55"/>
      <c r="BM820" s="55"/>
      <c r="BN820" s="55"/>
      <c r="BO820" s="55"/>
      <c r="BP820" s="55"/>
      <c r="BQ820" s="55"/>
      <c r="BR820" s="55"/>
      <c r="BS820" s="55"/>
      <c r="BT820" s="55"/>
      <c r="BU820" s="55"/>
      <c r="BV820" s="55"/>
      <c r="BW820" s="55"/>
      <c r="BX820" s="55"/>
      <c r="BY820" s="55"/>
      <c r="BZ820" s="55"/>
      <c r="CA820" s="55"/>
      <c r="CB820" s="55"/>
      <c r="CC820" s="55"/>
      <c r="CD820" s="55"/>
      <c r="CE820" s="55"/>
      <c r="CF820" s="55"/>
      <c r="CG820" s="55"/>
      <c r="CH820" s="55"/>
      <c r="CI820" s="55"/>
      <c r="CJ820" s="55"/>
      <c r="CK820" s="55"/>
      <c r="CL820" s="55"/>
      <c r="CM820" s="55"/>
      <c r="CN820" s="55"/>
      <c r="CO820" s="55"/>
    </row>
    <row r="821" spans="1:93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/>
      <c r="BL821" s="55"/>
      <c r="BM821" s="55"/>
      <c r="BN821" s="55"/>
      <c r="BO821" s="55"/>
      <c r="BP821" s="55"/>
      <c r="BQ821" s="55"/>
      <c r="BR821" s="55"/>
      <c r="BS821" s="55"/>
      <c r="BT821" s="55"/>
      <c r="BU821" s="55"/>
      <c r="BV821" s="55"/>
      <c r="BW821" s="55"/>
      <c r="BX821" s="55"/>
      <c r="BY821" s="55"/>
      <c r="BZ821" s="55"/>
      <c r="CA821" s="55"/>
      <c r="CB821" s="55"/>
      <c r="CC821" s="55"/>
      <c r="CD821" s="55"/>
      <c r="CE821" s="55"/>
      <c r="CF821" s="55"/>
      <c r="CG821" s="55"/>
      <c r="CH821" s="55"/>
      <c r="CI821" s="55"/>
      <c r="CJ821" s="55"/>
      <c r="CK821" s="55"/>
      <c r="CL821" s="55"/>
      <c r="CM821" s="55"/>
      <c r="CN821" s="55"/>
      <c r="CO821" s="55"/>
    </row>
    <row r="822" spans="1:93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/>
      <c r="BL822" s="55"/>
      <c r="BM822" s="55"/>
      <c r="BN822" s="55"/>
      <c r="BO822" s="55"/>
      <c r="BP822" s="55"/>
      <c r="BQ822" s="55"/>
      <c r="BR822" s="55"/>
      <c r="BS822" s="55"/>
      <c r="BT822" s="55"/>
      <c r="BU822" s="55"/>
      <c r="BV822" s="55"/>
      <c r="BW822" s="55"/>
      <c r="BX822" s="55"/>
      <c r="BY822" s="55"/>
      <c r="BZ822" s="55"/>
      <c r="CA822" s="55"/>
      <c r="CB822" s="55"/>
      <c r="CC822" s="55"/>
      <c r="CD822" s="55"/>
      <c r="CE822" s="55"/>
      <c r="CF822" s="55"/>
      <c r="CG822" s="55"/>
      <c r="CH822" s="55"/>
      <c r="CI822" s="55"/>
      <c r="CJ822" s="55"/>
      <c r="CK822" s="55"/>
      <c r="CL822" s="55"/>
      <c r="CM822" s="55"/>
      <c r="CN822" s="55"/>
      <c r="CO822" s="55"/>
    </row>
    <row r="823" spans="1:9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/>
      <c r="BL823" s="55"/>
      <c r="BM823" s="55"/>
      <c r="BN823" s="55"/>
      <c r="BO823" s="55"/>
      <c r="BP823" s="55"/>
      <c r="BQ823" s="55"/>
      <c r="BR823" s="55"/>
      <c r="BS823" s="55"/>
      <c r="BT823" s="55"/>
      <c r="BU823" s="55"/>
      <c r="BV823" s="55"/>
      <c r="BW823" s="55"/>
      <c r="BX823" s="55"/>
      <c r="BY823" s="55"/>
      <c r="BZ823" s="55"/>
      <c r="CA823" s="55"/>
      <c r="CB823" s="55"/>
      <c r="CC823" s="55"/>
      <c r="CD823" s="55"/>
      <c r="CE823" s="55"/>
      <c r="CF823" s="55"/>
      <c r="CG823" s="55"/>
      <c r="CH823" s="55"/>
      <c r="CI823" s="55"/>
      <c r="CJ823" s="55"/>
      <c r="CK823" s="55"/>
      <c r="CL823" s="55"/>
      <c r="CM823" s="55"/>
      <c r="CN823" s="55"/>
      <c r="CO823" s="55"/>
    </row>
    <row r="824" spans="1:93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/>
      <c r="BJ824" s="55"/>
      <c r="BK824" s="55"/>
      <c r="BL824" s="55"/>
      <c r="BM824" s="55"/>
      <c r="BN824" s="55"/>
      <c r="BO824" s="55"/>
      <c r="BP824" s="55"/>
      <c r="BQ824" s="55"/>
      <c r="BR824" s="55"/>
      <c r="BS824" s="55"/>
      <c r="BT824" s="55"/>
      <c r="BU824" s="55"/>
      <c r="BV824" s="55"/>
      <c r="BW824" s="55"/>
      <c r="BX824" s="55"/>
      <c r="BY824" s="55"/>
      <c r="BZ824" s="55"/>
      <c r="CA824" s="55"/>
      <c r="CB824" s="55"/>
      <c r="CC824" s="55"/>
      <c r="CD824" s="55"/>
      <c r="CE824" s="55"/>
      <c r="CF824" s="55"/>
      <c r="CG824" s="55"/>
      <c r="CH824" s="55"/>
      <c r="CI824" s="55"/>
      <c r="CJ824" s="55"/>
      <c r="CK824" s="55"/>
      <c r="CL824" s="55"/>
      <c r="CM824" s="55"/>
      <c r="CN824" s="55"/>
      <c r="CO824" s="55"/>
    </row>
    <row r="825" spans="1:93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5"/>
      <c r="BU825" s="55"/>
      <c r="BV825" s="55"/>
      <c r="BW825" s="55"/>
      <c r="BX825" s="55"/>
      <c r="BY825" s="55"/>
      <c r="BZ825" s="55"/>
      <c r="CA825" s="55"/>
      <c r="CB825" s="55"/>
      <c r="CC825" s="55"/>
      <c r="CD825" s="55"/>
      <c r="CE825" s="55"/>
      <c r="CF825" s="55"/>
      <c r="CG825" s="55"/>
      <c r="CH825" s="55"/>
      <c r="CI825" s="55"/>
      <c r="CJ825" s="55"/>
      <c r="CK825" s="55"/>
      <c r="CL825" s="55"/>
      <c r="CM825" s="55"/>
      <c r="CN825" s="55"/>
      <c r="CO825" s="55"/>
    </row>
    <row r="826" spans="1:93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5"/>
      <c r="BU826" s="55"/>
      <c r="BV826" s="55"/>
      <c r="BW826" s="55"/>
      <c r="BX826" s="55"/>
      <c r="BY826" s="55"/>
      <c r="BZ826" s="55"/>
      <c r="CA826" s="55"/>
      <c r="CB826" s="55"/>
      <c r="CC826" s="55"/>
      <c r="CD826" s="55"/>
      <c r="CE826" s="55"/>
      <c r="CF826" s="55"/>
      <c r="CG826" s="55"/>
      <c r="CH826" s="55"/>
      <c r="CI826" s="55"/>
      <c r="CJ826" s="55"/>
      <c r="CK826" s="55"/>
      <c r="CL826" s="55"/>
      <c r="CM826" s="55"/>
      <c r="CN826" s="55"/>
      <c r="CO826" s="55"/>
    </row>
    <row r="827" spans="1:93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  <c r="BN827" s="55"/>
      <c r="BO827" s="55"/>
      <c r="BP827" s="55"/>
      <c r="BQ827" s="55"/>
      <c r="BR827" s="55"/>
      <c r="BS827" s="55"/>
      <c r="BT827" s="55"/>
      <c r="BU827" s="55"/>
      <c r="BV827" s="55"/>
      <c r="BW827" s="55"/>
      <c r="BX827" s="55"/>
      <c r="BY827" s="55"/>
      <c r="BZ827" s="55"/>
      <c r="CA827" s="55"/>
      <c r="CB827" s="55"/>
      <c r="CC827" s="55"/>
      <c r="CD827" s="55"/>
      <c r="CE827" s="55"/>
      <c r="CF827" s="55"/>
      <c r="CG827" s="55"/>
      <c r="CH827" s="55"/>
      <c r="CI827" s="55"/>
      <c r="CJ827" s="55"/>
      <c r="CK827" s="55"/>
      <c r="CL827" s="55"/>
      <c r="CM827" s="55"/>
      <c r="CN827" s="55"/>
      <c r="CO827" s="55"/>
    </row>
    <row r="828" spans="1:93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/>
      <c r="BT828" s="55"/>
      <c r="BU828" s="55"/>
      <c r="BV828" s="55"/>
      <c r="BW828" s="55"/>
      <c r="BX828" s="55"/>
      <c r="BY828" s="55"/>
      <c r="BZ828" s="55"/>
      <c r="CA828" s="55"/>
      <c r="CB828" s="55"/>
      <c r="CC828" s="55"/>
      <c r="CD828" s="55"/>
      <c r="CE828" s="55"/>
      <c r="CF828" s="55"/>
      <c r="CG828" s="55"/>
      <c r="CH828" s="55"/>
      <c r="CI828" s="55"/>
      <c r="CJ828" s="55"/>
      <c r="CK828" s="55"/>
      <c r="CL828" s="55"/>
      <c r="CM828" s="55"/>
      <c r="CN828" s="55"/>
      <c r="CO828" s="55"/>
    </row>
    <row r="829" spans="1:93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/>
      <c r="BL829" s="55"/>
      <c r="BM829" s="55"/>
      <c r="BN829" s="55"/>
      <c r="BO829" s="55"/>
      <c r="BP829" s="55"/>
      <c r="BQ829" s="55"/>
      <c r="BR829" s="55"/>
      <c r="BS829" s="55"/>
      <c r="BT829" s="55"/>
      <c r="BU829" s="55"/>
      <c r="BV829" s="55"/>
      <c r="BW829" s="55"/>
      <c r="BX829" s="55"/>
      <c r="BY829" s="55"/>
      <c r="BZ829" s="55"/>
      <c r="CA829" s="55"/>
      <c r="CB829" s="55"/>
      <c r="CC829" s="55"/>
      <c r="CD829" s="55"/>
      <c r="CE829" s="55"/>
      <c r="CF829" s="55"/>
      <c r="CG829" s="55"/>
      <c r="CH829" s="55"/>
      <c r="CI829" s="55"/>
      <c r="CJ829" s="55"/>
      <c r="CK829" s="55"/>
      <c r="CL829" s="55"/>
      <c r="CM829" s="55"/>
      <c r="CN829" s="55"/>
      <c r="CO829" s="55"/>
    </row>
    <row r="830" spans="1:93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  <c r="BN830" s="55"/>
      <c r="BO830" s="55"/>
      <c r="BP830" s="55"/>
      <c r="BQ830" s="55"/>
      <c r="BR830" s="55"/>
      <c r="BS830" s="55"/>
      <c r="BT830" s="55"/>
      <c r="BU830" s="55"/>
      <c r="BV830" s="55"/>
      <c r="BW830" s="55"/>
      <c r="BX830" s="55"/>
      <c r="BY830" s="55"/>
      <c r="BZ830" s="55"/>
      <c r="CA830" s="55"/>
      <c r="CB830" s="55"/>
      <c r="CC830" s="55"/>
      <c r="CD830" s="55"/>
      <c r="CE830" s="55"/>
      <c r="CF830" s="55"/>
      <c r="CG830" s="55"/>
      <c r="CH830" s="55"/>
      <c r="CI830" s="55"/>
      <c r="CJ830" s="55"/>
      <c r="CK830" s="55"/>
      <c r="CL830" s="55"/>
      <c r="CM830" s="55"/>
      <c r="CN830" s="55"/>
      <c r="CO830" s="55"/>
    </row>
    <row r="831" spans="1:93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  <c r="BD831" s="55"/>
      <c r="BE831" s="55"/>
      <c r="BF831" s="55"/>
      <c r="BG831" s="55"/>
      <c r="BH831" s="55"/>
      <c r="BI831" s="55"/>
      <c r="BJ831" s="55"/>
      <c r="BK831" s="55"/>
      <c r="BL831" s="55"/>
      <c r="BM831" s="55"/>
      <c r="BN831" s="55"/>
      <c r="BO831" s="55"/>
      <c r="BP831" s="55"/>
      <c r="BQ831" s="55"/>
      <c r="BR831" s="55"/>
      <c r="BS831" s="55"/>
      <c r="BT831" s="55"/>
      <c r="BU831" s="55"/>
      <c r="BV831" s="55"/>
      <c r="BW831" s="55"/>
      <c r="BX831" s="55"/>
      <c r="BY831" s="55"/>
      <c r="BZ831" s="55"/>
      <c r="CA831" s="55"/>
      <c r="CB831" s="55"/>
      <c r="CC831" s="55"/>
      <c r="CD831" s="55"/>
      <c r="CE831" s="55"/>
      <c r="CF831" s="55"/>
      <c r="CG831" s="55"/>
      <c r="CH831" s="55"/>
      <c r="CI831" s="55"/>
      <c r="CJ831" s="55"/>
      <c r="CK831" s="55"/>
      <c r="CL831" s="55"/>
      <c r="CM831" s="55"/>
      <c r="CN831" s="55"/>
      <c r="CO831" s="55"/>
    </row>
    <row r="832" spans="1:93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/>
      <c r="BL832" s="55"/>
      <c r="BM832" s="55"/>
      <c r="BN832" s="55"/>
      <c r="BO832" s="55"/>
      <c r="BP832" s="55"/>
      <c r="BQ832" s="55"/>
      <c r="BR832" s="55"/>
      <c r="BS832" s="55"/>
      <c r="BT832" s="55"/>
      <c r="BU832" s="55"/>
      <c r="BV832" s="55"/>
      <c r="BW832" s="55"/>
      <c r="BX832" s="55"/>
      <c r="BY832" s="55"/>
      <c r="BZ832" s="55"/>
      <c r="CA832" s="55"/>
      <c r="CB832" s="55"/>
      <c r="CC832" s="55"/>
      <c r="CD832" s="55"/>
      <c r="CE832" s="55"/>
      <c r="CF832" s="55"/>
      <c r="CG832" s="55"/>
      <c r="CH832" s="55"/>
      <c r="CI832" s="55"/>
      <c r="CJ832" s="55"/>
      <c r="CK832" s="55"/>
      <c r="CL832" s="55"/>
      <c r="CM832" s="55"/>
      <c r="CN832" s="55"/>
      <c r="CO832" s="55"/>
    </row>
    <row r="833" spans="1:9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  <c r="BN833" s="55"/>
      <c r="BO833" s="55"/>
      <c r="BP833" s="55"/>
      <c r="BQ833" s="55"/>
      <c r="BR833" s="55"/>
      <c r="BS833" s="55"/>
      <c r="BT833" s="55"/>
      <c r="BU833" s="55"/>
      <c r="BV833" s="55"/>
      <c r="BW833" s="55"/>
      <c r="BX833" s="55"/>
      <c r="BY833" s="55"/>
      <c r="BZ833" s="55"/>
      <c r="CA833" s="55"/>
      <c r="CB833" s="55"/>
      <c r="CC833" s="55"/>
      <c r="CD833" s="55"/>
      <c r="CE833" s="55"/>
      <c r="CF833" s="55"/>
      <c r="CG833" s="55"/>
      <c r="CH833" s="55"/>
      <c r="CI833" s="55"/>
      <c r="CJ833" s="55"/>
      <c r="CK833" s="55"/>
      <c r="CL833" s="55"/>
      <c r="CM833" s="55"/>
      <c r="CN833" s="55"/>
      <c r="CO833" s="55"/>
    </row>
    <row r="834" spans="1:93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  <c r="BN834" s="55"/>
      <c r="BO834" s="55"/>
      <c r="BP834" s="55"/>
      <c r="BQ834" s="55"/>
      <c r="BR834" s="55"/>
      <c r="BS834" s="55"/>
      <c r="BT834" s="55"/>
      <c r="BU834" s="55"/>
      <c r="BV834" s="55"/>
      <c r="BW834" s="55"/>
      <c r="BX834" s="55"/>
      <c r="BY834" s="55"/>
      <c r="BZ834" s="55"/>
      <c r="CA834" s="55"/>
      <c r="CB834" s="55"/>
      <c r="CC834" s="55"/>
      <c r="CD834" s="55"/>
      <c r="CE834" s="55"/>
      <c r="CF834" s="55"/>
      <c r="CG834" s="55"/>
      <c r="CH834" s="55"/>
      <c r="CI834" s="55"/>
      <c r="CJ834" s="55"/>
      <c r="CK834" s="55"/>
      <c r="CL834" s="55"/>
      <c r="CM834" s="55"/>
      <c r="CN834" s="55"/>
      <c r="CO834" s="55"/>
    </row>
    <row r="835" spans="1:93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/>
      <c r="BH835" s="55"/>
      <c r="BI835" s="55"/>
      <c r="BJ835" s="55"/>
      <c r="BK835" s="55"/>
      <c r="BL835" s="55"/>
      <c r="BM835" s="55"/>
      <c r="BN835" s="55"/>
      <c r="BO835" s="55"/>
      <c r="BP835" s="55"/>
      <c r="BQ835" s="55"/>
      <c r="BR835" s="55"/>
      <c r="BS835" s="55"/>
      <c r="BT835" s="55"/>
      <c r="BU835" s="55"/>
      <c r="BV835" s="55"/>
      <c r="BW835" s="55"/>
      <c r="BX835" s="55"/>
      <c r="BY835" s="55"/>
      <c r="BZ835" s="55"/>
      <c r="CA835" s="55"/>
      <c r="CB835" s="55"/>
      <c r="CC835" s="55"/>
      <c r="CD835" s="55"/>
      <c r="CE835" s="55"/>
      <c r="CF835" s="55"/>
      <c r="CG835" s="55"/>
      <c r="CH835" s="55"/>
      <c r="CI835" s="55"/>
      <c r="CJ835" s="55"/>
      <c r="CK835" s="55"/>
      <c r="CL835" s="55"/>
      <c r="CM835" s="55"/>
      <c r="CN835" s="55"/>
      <c r="CO835" s="55"/>
    </row>
    <row r="836" spans="1:93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/>
      <c r="BM836" s="55"/>
      <c r="BN836" s="55"/>
      <c r="BO836" s="55"/>
      <c r="BP836" s="55"/>
      <c r="BQ836" s="55"/>
      <c r="BR836" s="55"/>
      <c r="BS836" s="55"/>
      <c r="BT836" s="55"/>
      <c r="BU836" s="55"/>
      <c r="BV836" s="55"/>
      <c r="BW836" s="55"/>
      <c r="BX836" s="55"/>
      <c r="BY836" s="55"/>
      <c r="BZ836" s="55"/>
      <c r="CA836" s="55"/>
      <c r="CB836" s="55"/>
      <c r="CC836" s="55"/>
      <c r="CD836" s="55"/>
      <c r="CE836" s="55"/>
      <c r="CF836" s="55"/>
      <c r="CG836" s="55"/>
      <c r="CH836" s="55"/>
      <c r="CI836" s="55"/>
      <c r="CJ836" s="55"/>
      <c r="CK836" s="55"/>
      <c r="CL836" s="55"/>
      <c r="CM836" s="55"/>
      <c r="CN836" s="55"/>
      <c r="CO836" s="55"/>
    </row>
    <row r="837" spans="1:93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/>
      <c r="BN837" s="55"/>
      <c r="BO837" s="55"/>
      <c r="BP837" s="55"/>
      <c r="BQ837" s="55"/>
      <c r="BR837" s="55"/>
      <c r="BS837" s="55"/>
      <c r="BT837" s="55"/>
      <c r="BU837" s="55"/>
      <c r="BV837" s="55"/>
      <c r="BW837" s="55"/>
      <c r="BX837" s="55"/>
      <c r="BY837" s="55"/>
      <c r="BZ837" s="55"/>
      <c r="CA837" s="55"/>
      <c r="CB837" s="55"/>
      <c r="CC837" s="55"/>
      <c r="CD837" s="55"/>
      <c r="CE837" s="55"/>
      <c r="CF837" s="55"/>
      <c r="CG837" s="55"/>
      <c r="CH837" s="55"/>
      <c r="CI837" s="55"/>
      <c r="CJ837" s="55"/>
      <c r="CK837" s="55"/>
      <c r="CL837" s="55"/>
      <c r="CM837" s="55"/>
      <c r="CN837" s="55"/>
      <c r="CO837" s="55"/>
    </row>
    <row r="838" spans="1:93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/>
      <c r="BL838" s="55"/>
      <c r="BM838" s="55"/>
      <c r="BN838" s="55"/>
      <c r="BO838" s="55"/>
      <c r="BP838" s="55"/>
      <c r="BQ838" s="55"/>
      <c r="BR838" s="55"/>
      <c r="BS838" s="55"/>
      <c r="BT838" s="55"/>
      <c r="BU838" s="55"/>
      <c r="BV838" s="55"/>
      <c r="BW838" s="55"/>
      <c r="BX838" s="55"/>
      <c r="BY838" s="55"/>
      <c r="BZ838" s="55"/>
      <c r="CA838" s="55"/>
      <c r="CB838" s="55"/>
      <c r="CC838" s="55"/>
      <c r="CD838" s="55"/>
      <c r="CE838" s="55"/>
      <c r="CF838" s="55"/>
      <c r="CG838" s="55"/>
      <c r="CH838" s="55"/>
      <c r="CI838" s="55"/>
      <c r="CJ838" s="55"/>
      <c r="CK838" s="55"/>
      <c r="CL838" s="55"/>
      <c r="CM838" s="55"/>
      <c r="CN838" s="55"/>
      <c r="CO838" s="55"/>
    </row>
    <row r="839" spans="1:93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  <c r="BN839" s="55"/>
      <c r="BO839" s="55"/>
      <c r="BP839" s="55"/>
      <c r="BQ839" s="55"/>
      <c r="BR839" s="55"/>
      <c r="BS839" s="55"/>
      <c r="BT839" s="55"/>
      <c r="BU839" s="55"/>
      <c r="BV839" s="55"/>
      <c r="BW839" s="55"/>
      <c r="BX839" s="55"/>
      <c r="BY839" s="55"/>
      <c r="BZ839" s="55"/>
      <c r="CA839" s="55"/>
      <c r="CB839" s="55"/>
      <c r="CC839" s="55"/>
      <c r="CD839" s="55"/>
      <c r="CE839" s="55"/>
      <c r="CF839" s="55"/>
      <c r="CG839" s="55"/>
      <c r="CH839" s="55"/>
      <c r="CI839" s="55"/>
      <c r="CJ839" s="55"/>
      <c r="CK839" s="55"/>
      <c r="CL839" s="55"/>
      <c r="CM839" s="55"/>
      <c r="CN839" s="55"/>
      <c r="CO839" s="55"/>
    </row>
    <row r="840" spans="1:93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/>
      <c r="BM840" s="55"/>
      <c r="BN840" s="55"/>
      <c r="BO840" s="55"/>
      <c r="BP840" s="55"/>
      <c r="BQ840" s="55"/>
      <c r="BR840" s="55"/>
      <c r="BS840" s="55"/>
      <c r="BT840" s="55"/>
      <c r="BU840" s="55"/>
      <c r="BV840" s="55"/>
      <c r="BW840" s="55"/>
      <c r="BX840" s="55"/>
      <c r="BY840" s="55"/>
      <c r="BZ840" s="55"/>
      <c r="CA840" s="55"/>
      <c r="CB840" s="55"/>
      <c r="CC840" s="55"/>
      <c r="CD840" s="55"/>
      <c r="CE840" s="55"/>
      <c r="CF840" s="55"/>
      <c r="CG840" s="55"/>
      <c r="CH840" s="55"/>
      <c r="CI840" s="55"/>
      <c r="CJ840" s="55"/>
      <c r="CK840" s="55"/>
      <c r="CL840" s="55"/>
      <c r="CM840" s="55"/>
      <c r="CN840" s="55"/>
      <c r="CO840" s="55"/>
    </row>
    <row r="841" spans="1:93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5"/>
      <c r="BU841" s="55"/>
      <c r="BV841" s="55"/>
      <c r="BW841" s="55"/>
      <c r="BX841" s="55"/>
      <c r="BY841" s="55"/>
      <c r="BZ841" s="55"/>
      <c r="CA841" s="55"/>
      <c r="CB841" s="55"/>
      <c r="CC841" s="55"/>
      <c r="CD841" s="55"/>
      <c r="CE841" s="55"/>
      <c r="CF841" s="55"/>
      <c r="CG841" s="55"/>
      <c r="CH841" s="55"/>
      <c r="CI841" s="55"/>
      <c r="CJ841" s="55"/>
      <c r="CK841" s="55"/>
      <c r="CL841" s="55"/>
      <c r="CM841" s="55"/>
      <c r="CN841" s="55"/>
      <c r="CO841" s="55"/>
    </row>
    <row r="842" spans="1:93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/>
      <c r="BL842" s="55"/>
      <c r="BM842" s="55"/>
      <c r="BN842" s="55"/>
      <c r="BO842" s="55"/>
      <c r="BP842" s="55"/>
      <c r="BQ842" s="55"/>
      <c r="BR842" s="55"/>
      <c r="BS842" s="55"/>
      <c r="BT842" s="55"/>
      <c r="BU842" s="55"/>
      <c r="BV842" s="55"/>
      <c r="BW842" s="55"/>
      <c r="BX842" s="55"/>
      <c r="BY842" s="55"/>
      <c r="BZ842" s="55"/>
      <c r="CA842" s="55"/>
      <c r="CB842" s="55"/>
      <c r="CC842" s="55"/>
      <c r="CD842" s="55"/>
      <c r="CE842" s="55"/>
      <c r="CF842" s="55"/>
      <c r="CG842" s="55"/>
      <c r="CH842" s="55"/>
      <c r="CI842" s="55"/>
      <c r="CJ842" s="55"/>
      <c r="CK842" s="55"/>
      <c r="CL842" s="55"/>
      <c r="CM842" s="55"/>
      <c r="CN842" s="55"/>
      <c r="CO842" s="55"/>
    </row>
    <row r="843" spans="1:9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/>
      <c r="BI843" s="55"/>
      <c r="BJ843" s="55"/>
      <c r="BK843" s="55"/>
      <c r="BL843" s="55"/>
      <c r="BM843" s="55"/>
      <c r="BN843" s="55"/>
      <c r="BO843" s="55"/>
      <c r="BP843" s="55"/>
      <c r="BQ843" s="55"/>
      <c r="BR843" s="55"/>
      <c r="BS843" s="55"/>
      <c r="BT843" s="55"/>
      <c r="BU843" s="55"/>
      <c r="BV843" s="55"/>
      <c r="BW843" s="55"/>
      <c r="BX843" s="55"/>
      <c r="BY843" s="55"/>
      <c r="BZ843" s="55"/>
      <c r="CA843" s="55"/>
      <c r="CB843" s="55"/>
      <c r="CC843" s="55"/>
      <c r="CD843" s="55"/>
      <c r="CE843" s="55"/>
      <c r="CF843" s="55"/>
      <c r="CG843" s="55"/>
      <c r="CH843" s="55"/>
      <c r="CI843" s="55"/>
      <c r="CJ843" s="55"/>
      <c r="CK843" s="55"/>
      <c r="CL843" s="55"/>
      <c r="CM843" s="55"/>
      <c r="CN843" s="55"/>
      <c r="CO843" s="55"/>
    </row>
    <row r="844" spans="1:93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/>
      <c r="BL844" s="55"/>
      <c r="BM844" s="55"/>
      <c r="BN844" s="55"/>
      <c r="BO844" s="55"/>
      <c r="BP844" s="55"/>
      <c r="BQ844" s="55"/>
      <c r="BR844" s="55"/>
      <c r="BS844" s="55"/>
      <c r="BT844" s="55"/>
      <c r="BU844" s="55"/>
      <c r="BV844" s="55"/>
      <c r="BW844" s="55"/>
      <c r="BX844" s="55"/>
      <c r="BY844" s="55"/>
      <c r="BZ844" s="55"/>
      <c r="CA844" s="55"/>
      <c r="CB844" s="55"/>
      <c r="CC844" s="55"/>
      <c r="CD844" s="55"/>
      <c r="CE844" s="55"/>
      <c r="CF844" s="55"/>
      <c r="CG844" s="55"/>
      <c r="CH844" s="55"/>
      <c r="CI844" s="55"/>
      <c r="CJ844" s="55"/>
      <c r="CK844" s="55"/>
      <c r="CL844" s="55"/>
      <c r="CM844" s="55"/>
      <c r="CN844" s="55"/>
      <c r="CO844" s="55"/>
    </row>
    <row r="845" spans="1:93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/>
      <c r="BK845" s="55"/>
      <c r="BL845" s="55"/>
      <c r="BM845" s="55"/>
      <c r="BN845" s="55"/>
      <c r="BO845" s="55"/>
      <c r="BP845" s="55"/>
      <c r="BQ845" s="55"/>
      <c r="BR845" s="55"/>
      <c r="BS845" s="55"/>
      <c r="BT845" s="55"/>
      <c r="BU845" s="55"/>
      <c r="BV845" s="55"/>
      <c r="BW845" s="55"/>
      <c r="BX845" s="55"/>
      <c r="BY845" s="55"/>
      <c r="BZ845" s="55"/>
      <c r="CA845" s="55"/>
      <c r="CB845" s="55"/>
      <c r="CC845" s="55"/>
      <c r="CD845" s="55"/>
      <c r="CE845" s="55"/>
      <c r="CF845" s="55"/>
      <c r="CG845" s="55"/>
      <c r="CH845" s="55"/>
      <c r="CI845" s="55"/>
      <c r="CJ845" s="55"/>
      <c r="CK845" s="55"/>
      <c r="CL845" s="55"/>
      <c r="CM845" s="55"/>
      <c r="CN845" s="55"/>
      <c r="CO845" s="55"/>
    </row>
    <row r="846" spans="1:93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  <c r="BN846" s="55"/>
      <c r="BO846" s="55"/>
      <c r="BP846" s="55"/>
      <c r="BQ846" s="55"/>
      <c r="BR846" s="55"/>
      <c r="BS846" s="55"/>
      <c r="BT846" s="55"/>
      <c r="BU846" s="55"/>
      <c r="BV846" s="55"/>
      <c r="BW846" s="55"/>
      <c r="BX846" s="55"/>
      <c r="BY846" s="55"/>
      <c r="BZ846" s="55"/>
      <c r="CA846" s="55"/>
      <c r="CB846" s="55"/>
      <c r="CC846" s="55"/>
      <c r="CD846" s="55"/>
      <c r="CE846" s="55"/>
      <c r="CF846" s="55"/>
      <c r="CG846" s="55"/>
      <c r="CH846" s="55"/>
      <c r="CI846" s="55"/>
      <c r="CJ846" s="55"/>
      <c r="CK846" s="55"/>
      <c r="CL846" s="55"/>
      <c r="CM846" s="55"/>
      <c r="CN846" s="55"/>
      <c r="CO846" s="55"/>
    </row>
    <row r="847" spans="1:93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/>
      <c r="BI847" s="55"/>
      <c r="BJ847" s="55"/>
      <c r="BK847" s="55"/>
      <c r="BL847" s="55"/>
      <c r="BM847" s="55"/>
      <c r="BN847" s="55"/>
      <c r="BO847" s="55"/>
      <c r="BP847" s="55"/>
      <c r="BQ847" s="55"/>
      <c r="BR847" s="55"/>
      <c r="BS847" s="55"/>
      <c r="BT847" s="55"/>
      <c r="BU847" s="55"/>
      <c r="BV847" s="55"/>
      <c r="BW847" s="55"/>
      <c r="BX847" s="55"/>
      <c r="BY847" s="55"/>
      <c r="BZ847" s="55"/>
      <c r="CA847" s="55"/>
      <c r="CB847" s="55"/>
      <c r="CC847" s="55"/>
      <c r="CD847" s="55"/>
      <c r="CE847" s="55"/>
      <c r="CF847" s="55"/>
      <c r="CG847" s="55"/>
      <c r="CH847" s="55"/>
      <c r="CI847" s="55"/>
      <c r="CJ847" s="55"/>
      <c r="CK847" s="55"/>
      <c r="CL847" s="55"/>
      <c r="CM847" s="55"/>
      <c r="CN847" s="55"/>
      <c r="CO847" s="55"/>
    </row>
    <row r="848" spans="1:93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/>
      <c r="BS848" s="55"/>
      <c r="BT848" s="55"/>
      <c r="BU848" s="55"/>
      <c r="BV848" s="55"/>
      <c r="BW848" s="55"/>
      <c r="BX848" s="55"/>
      <c r="BY848" s="55"/>
      <c r="BZ848" s="55"/>
      <c r="CA848" s="55"/>
      <c r="CB848" s="55"/>
      <c r="CC848" s="55"/>
      <c r="CD848" s="55"/>
      <c r="CE848" s="55"/>
      <c r="CF848" s="55"/>
      <c r="CG848" s="55"/>
      <c r="CH848" s="55"/>
      <c r="CI848" s="55"/>
      <c r="CJ848" s="55"/>
      <c r="CK848" s="55"/>
      <c r="CL848" s="55"/>
      <c r="CM848" s="55"/>
      <c r="CN848" s="55"/>
      <c r="CO848" s="55"/>
    </row>
    <row r="849" spans="1:93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/>
      <c r="BL849" s="55"/>
      <c r="BM849" s="55"/>
      <c r="BN849" s="55"/>
      <c r="BO849" s="55"/>
      <c r="BP849" s="55"/>
      <c r="BQ849" s="55"/>
      <c r="BR849" s="55"/>
      <c r="BS849" s="55"/>
      <c r="BT849" s="55"/>
      <c r="BU849" s="55"/>
      <c r="BV849" s="55"/>
      <c r="BW849" s="55"/>
      <c r="BX849" s="55"/>
      <c r="BY849" s="55"/>
      <c r="BZ849" s="55"/>
      <c r="CA849" s="55"/>
      <c r="CB849" s="55"/>
      <c r="CC849" s="55"/>
      <c r="CD849" s="55"/>
      <c r="CE849" s="55"/>
      <c r="CF849" s="55"/>
      <c r="CG849" s="55"/>
      <c r="CH849" s="55"/>
      <c r="CI849" s="55"/>
      <c r="CJ849" s="55"/>
      <c r="CK849" s="55"/>
      <c r="CL849" s="55"/>
      <c r="CM849" s="55"/>
      <c r="CN849" s="55"/>
      <c r="CO849" s="55"/>
    </row>
    <row r="850" spans="1:93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  <c r="BN850" s="55"/>
      <c r="BO850" s="55"/>
      <c r="BP850" s="55"/>
      <c r="BQ850" s="55"/>
      <c r="BR850" s="55"/>
      <c r="BS850" s="55"/>
      <c r="BT850" s="55"/>
      <c r="BU850" s="55"/>
      <c r="BV850" s="55"/>
      <c r="BW850" s="55"/>
      <c r="BX850" s="55"/>
      <c r="BY850" s="55"/>
      <c r="BZ850" s="55"/>
      <c r="CA850" s="55"/>
      <c r="CB850" s="55"/>
      <c r="CC850" s="55"/>
      <c r="CD850" s="55"/>
      <c r="CE850" s="55"/>
      <c r="CF850" s="55"/>
      <c r="CG850" s="55"/>
      <c r="CH850" s="55"/>
      <c r="CI850" s="55"/>
      <c r="CJ850" s="55"/>
      <c r="CK850" s="55"/>
      <c r="CL850" s="55"/>
      <c r="CM850" s="55"/>
      <c r="CN850" s="55"/>
      <c r="CO850" s="55"/>
    </row>
    <row r="851" spans="1:93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/>
      <c r="BL851" s="55"/>
      <c r="BM851" s="55"/>
      <c r="BN851" s="55"/>
      <c r="BO851" s="55"/>
      <c r="BP851" s="55"/>
      <c r="BQ851" s="55"/>
      <c r="BR851" s="55"/>
      <c r="BS851" s="55"/>
      <c r="BT851" s="55"/>
      <c r="BU851" s="55"/>
      <c r="BV851" s="55"/>
      <c r="BW851" s="55"/>
      <c r="BX851" s="55"/>
      <c r="BY851" s="55"/>
      <c r="BZ851" s="55"/>
      <c r="CA851" s="55"/>
      <c r="CB851" s="55"/>
      <c r="CC851" s="55"/>
      <c r="CD851" s="55"/>
      <c r="CE851" s="55"/>
      <c r="CF851" s="55"/>
      <c r="CG851" s="55"/>
      <c r="CH851" s="55"/>
      <c r="CI851" s="55"/>
      <c r="CJ851" s="55"/>
      <c r="CK851" s="55"/>
      <c r="CL851" s="55"/>
      <c r="CM851" s="55"/>
      <c r="CN851" s="55"/>
      <c r="CO851" s="55"/>
    </row>
    <row r="852" spans="1:93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  <c r="BN852" s="55"/>
      <c r="BO852" s="55"/>
      <c r="BP852" s="55"/>
      <c r="BQ852" s="55"/>
      <c r="BR852" s="55"/>
      <c r="BS852" s="55"/>
      <c r="BT852" s="55"/>
      <c r="BU852" s="55"/>
      <c r="BV852" s="55"/>
      <c r="BW852" s="55"/>
      <c r="BX852" s="55"/>
      <c r="BY852" s="55"/>
      <c r="BZ852" s="55"/>
      <c r="CA852" s="55"/>
      <c r="CB852" s="55"/>
      <c r="CC852" s="55"/>
      <c r="CD852" s="55"/>
      <c r="CE852" s="55"/>
      <c r="CF852" s="55"/>
      <c r="CG852" s="55"/>
      <c r="CH852" s="55"/>
      <c r="CI852" s="55"/>
      <c r="CJ852" s="55"/>
      <c r="CK852" s="55"/>
      <c r="CL852" s="55"/>
      <c r="CM852" s="55"/>
      <c r="CN852" s="55"/>
      <c r="CO852" s="55"/>
    </row>
    <row r="853" spans="1:9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  <c r="BN853" s="55"/>
      <c r="BO853" s="55"/>
      <c r="BP853" s="55"/>
      <c r="BQ853" s="55"/>
      <c r="BR853" s="55"/>
      <c r="BS853" s="55"/>
      <c r="BT853" s="55"/>
      <c r="BU853" s="55"/>
      <c r="BV853" s="55"/>
      <c r="BW853" s="55"/>
      <c r="BX853" s="55"/>
      <c r="BY853" s="55"/>
      <c r="BZ853" s="55"/>
      <c r="CA853" s="55"/>
      <c r="CB853" s="55"/>
      <c r="CC853" s="55"/>
      <c r="CD853" s="55"/>
      <c r="CE853" s="55"/>
      <c r="CF853" s="55"/>
      <c r="CG853" s="55"/>
      <c r="CH853" s="55"/>
      <c r="CI853" s="55"/>
      <c r="CJ853" s="55"/>
      <c r="CK853" s="55"/>
      <c r="CL853" s="55"/>
      <c r="CM853" s="55"/>
      <c r="CN853" s="55"/>
      <c r="CO853" s="55"/>
    </row>
    <row r="854" spans="1:93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  <c r="BN854" s="55"/>
      <c r="BO854" s="55"/>
      <c r="BP854" s="55"/>
      <c r="BQ854" s="55"/>
      <c r="BR854" s="55"/>
      <c r="BS854" s="55"/>
      <c r="BT854" s="55"/>
      <c r="BU854" s="55"/>
      <c r="BV854" s="55"/>
      <c r="BW854" s="55"/>
      <c r="BX854" s="55"/>
      <c r="BY854" s="55"/>
      <c r="BZ854" s="55"/>
      <c r="CA854" s="55"/>
      <c r="CB854" s="55"/>
      <c r="CC854" s="55"/>
      <c r="CD854" s="55"/>
      <c r="CE854" s="55"/>
      <c r="CF854" s="55"/>
      <c r="CG854" s="55"/>
      <c r="CH854" s="55"/>
      <c r="CI854" s="55"/>
      <c r="CJ854" s="55"/>
      <c r="CK854" s="55"/>
      <c r="CL854" s="55"/>
      <c r="CM854" s="55"/>
      <c r="CN854" s="55"/>
      <c r="CO854" s="55"/>
    </row>
    <row r="855" spans="1:93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  <c r="BN855" s="55"/>
      <c r="BO855" s="55"/>
      <c r="BP855" s="55"/>
      <c r="BQ855" s="55"/>
      <c r="BR855" s="55"/>
      <c r="BS855" s="55"/>
      <c r="BT855" s="55"/>
      <c r="BU855" s="55"/>
      <c r="BV855" s="55"/>
      <c r="BW855" s="55"/>
      <c r="BX855" s="55"/>
      <c r="BY855" s="55"/>
      <c r="BZ855" s="55"/>
      <c r="CA855" s="55"/>
      <c r="CB855" s="55"/>
      <c r="CC855" s="55"/>
      <c r="CD855" s="55"/>
      <c r="CE855" s="55"/>
      <c r="CF855" s="55"/>
      <c r="CG855" s="55"/>
      <c r="CH855" s="55"/>
      <c r="CI855" s="55"/>
      <c r="CJ855" s="55"/>
      <c r="CK855" s="55"/>
      <c r="CL855" s="55"/>
      <c r="CM855" s="55"/>
      <c r="CN855" s="55"/>
      <c r="CO855" s="55"/>
    </row>
    <row r="856" spans="1:93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/>
      <c r="BI856" s="55"/>
      <c r="BJ856" s="55"/>
      <c r="BK856" s="55"/>
      <c r="BL856" s="55"/>
      <c r="BM856" s="55"/>
      <c r="BN856" s="55"/>
      <c r="BO856" s="55"/>
      <c r="BP856" s="55"/>
      <c r="BQ856" s="55"/>
      <c r="BR856" s="55"/>
      <c r="BS856" s="55"/>
      <c r="BT856" s="55"/>
      <c r="BU856" s="55"/>
      <c r="BV856" s="55"/>
      <c r="BW856" s="55"/>
      <c r="BX856" s="55"/>
      <c r="BY856" s="55"/>
      <c r="BZ856" s="55"/>
      <c r="CA856" s="55"/>
      <c r="CB856" s="55"/>
      <c r="CC856" s="55"/>
      <c r="CD856" s="55"/>
      <c r="CE856" s="55"/>
      <c r="CF856" s="55"/>
      <c r="CG856" s="55"/>
      <c r="CH856" s="55"/>
      <c r="CI856" s="55"/>
      <c r="CJ856" s="55"/>
      <c r="CK856" s="55"/>
      <c r="CL856" s="55"/>
      <c r="CM856" s="55"/>
      <c r="CN856" s="55"/>
      <c r="CO856" s="55"/>
    </row>
    <row r="857" spans="1:93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/>
      <c r="BL857" s="55"/>
      <c r="BM857" s="55"/>
      <c r="BN857" s="55"/>
      <c r="BO857" s="55"/>
      <c r="BP857" s="55"/>
      <c r="BQ857" s="55"/>
      <c r="BR857" s="55"/>
      <c r="BS857" s="55"/>
      <c r="BT857" s="55"/>
      <c r="BU857" s="55"/>
      <c r="BV857" s="55"/>
      <c r="BW857" s="55"/>
      <c r="BX857" s="55"/>
      <c r="BY857" s="55"/>
      <c r="BZ857" s="55"/>
      <c r="CA857" s="55"/>
      <c r="CB857" s="55"/>
      <c r="CC857" s="55"/>
      <c r="CD857" s="55"/>
      <c r="CE857" s="55"/>
      <c r="CF857" s="55"/>
      <c r="CG857" s="55"/>
      <c r="CH857" s="55"/>
      <c r="CI857" s="55"/>
      <c r="CJ857" s="55"/>
      <c r="CK857" s="55"/>
      <c r="CL857" s="55"/>
      <c r="CM857" s="55"/>
      <c r="CN857" s="55"/>
      <c r="CO857" s="55"/>
    </row>
    <row r="858" spans="1:93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  <c r="BD858" s="55"/>
      <c r="BE858" s="55"/>
      <c r="BF858" s="55"/>
      <c r="BG858" s="55"/>
      <c r="BH858" s="55"/>
      <c r="BI858" s="55"/>
      <c r="BJ858" s="55"/>
      <c r="BK858" s="55"/>
      <c r="BL858" s="55"/>
      <c r="BM858" s="55"/>
      <c r="BN858" s="55"/>
      <c r="BO858" s="55"/>
      <c r="BP858" s="55"/>
      <c r="BQ858" s="55"/>
      <c r="BR858" s="55"/>
      <c r="BS858" s="55"/>
      <c r="BT858" s="55"/>
      <c r="BU858" s="55"/>
      <c r="BV858" s="55"/>
      <c r="BW858" s="55"/>
      <c r="BX858" s="55"/>
      <c r="BY858" s="55"/>
      <c r="BZ858" s="55"/>
      <c r="CA858" s="55"/>
      <c r="CB858" s="55"/>
      <c r="CC858" s="55"/>
      <c r="CD858" s="55"/>
      <c r="CE858" s="55"/>
      <c r="CF858" s="55"/>
      <c r="CG858" s="55"/>
      <c r="CH858" s="55"/>
      <c r="CI858" s="55"/>
      <c r="CJ858" s="55"/>
      <c r="CK858" s="55"/>
      <c r="CL858" s="55"/>
      <c r="CM858" s="55"/>
      <c r="CN858" s="55"/>
      <c r="CO858" s="55"/>
    </row>
    <row r="859" spans="1:93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/>
      <c r="BL859" s="55"/>
      <c r="BM859" s="55"/>
      <c r="BN859" s="55"/>
      <c r="BO859" s="55"/>
      <c r="BP859" s="55"/>
      <c r="BQ859" s="55"/>
      <c r="BR859" s="55"/>
      <c r="BS859" s="55"/>
      <c r="BT859" s="55"/>
      <c r="BU859" s="55"/>
      <c r="BV859" s="55"/>
      <c r="BW859" s="55"/>
      <c r="BX859" s="55"/>
      <c r="BY859" s="55"/>
      <c r="BZ859" s="55"/>
      <c r="CA859" s="55"/>
      <c r="CB859" s="55"/>
      <c r="CC859" s="55"/>
      <c r="CD859" s="55"/>
      <c r="CE859" s="55"/>
      <c r="CF859" s="55"/>
      <c r="CG859" s="55"/>
      <c r="CH859" s="55"/>
      <c r="CI859" s="55"/>
      <c r="CJ859" s="55"/>
      <c r="CK859" s="55"/>
      <c r="CL859" s="55"/>
      <c r="CM859" s="55"/>
      <c r="CN859" s="55"/>
      <c r="CO859" s="55"/>
    </row>
    <row r="860" spans="1:93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5"/>
      <c r="BU860" s="55"/>
      <c r="BV860" s="55"/>
      <c r="BW860" s="55"/>
      <c r="BX860" s="55"/>
      <c r="BY860" s="55"/>
      <c r="BZ860" s="55"/>
      <c r="CA860" s="55"/>
      <c r="CB860" s="55"/>
      <c r="CC860" s="55"/>
      <c r="CD860" s="55"/>
      <c r="CE860" s="55"/>
      <c r="CF860" s="55"/>
      <c r="CG860" s="55"/>
      <c r="CH860" s="55"/>
      <c r="CI860" s="55"/>
      <c r="CJ860" s="55"/>
      <c r="CK860" s="55"/>
      <c r="CL860" s="55"/>
      <c r="CM860" s="55"/>
      <c r="CN860" s="55"/>
      <c r="CO860" s="55"/>
    </row>
    <row r="861" spans="1:93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  <c r="BN861" s="55"/>
      <c r="BO861" s="55"/>
      <c r="BP861" s="55"/>
      <c r="BQ861" s="55"/>
      <c r="BR861" s="55"/>
      <c r="BS861" s="55"/>
      <c r="BT861" s="55"/>
      <c r="BU861" s="55"/>
      <c r="BV861" s="55"/>
      <c r="BW861" s="55"/>
      <c r="BX861" s="55"/>
      <c r="BY861" s="55"/>
      <c r="BZ861" s="55"/>
      <c r="CA861" s="55"/>
      <c r="CB861" s="55"/>
      <c r="CC861" s="55"/>
      <c r="CD861" s="55"/>
      <c r="CE861" s="55"/>
      <c r="CF861" s="55"/>
      <c r="CG861" s="55"/>
      <c r="CH861" s="55"/>
      <c r="CI861" s="55"/>
      <c r="CJ861" s="55"/>
      <c r="CK861" s="55"/>
      <c r="CL861" s="55"/>
      <c r="CM861" s="55"/>
      <c r="CN861" s="55"/>
      <c r="CO861" s="55"/>
    </row>
    <row r="862" spans="1:93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/>
      <c r="BL862" s="55"/>
      <c r="BM862" s="55"/>
      <c r="BN862" s="55"/>
      <c r="BO862" s="55"/>
      <c r="BP862" s="55"/>
      <c r="BQ862" s="55"/>
      <c r="BR862" s="55"/>
      <c r="BS862" s="55"/>
      <c r="BT862" s="55"/>
      <c r="BU862" s="55"/>
      <c r="BV862" s="55"/>
      <c r="BW862" s="55"/>
      <c r="BX862" s="55"/>
      <c r="BY862" s="55"/>
      <c r="BZ862" s="55"/>
      <c r="CA862" s="55"/>
      <c r="CB862" s="55"/>
      <c r="CC862" s="55"/>
      <c r="CD862" s="55"/>
      <c r="CE862" s="55"/>
      <c r="CF862" s="55"/>
      <c r="CG862" s="55"/>
      <c r="CH862" s="55"/>
      <c r="CI862" s="55"/>
      <c r="CJ862" s="55"/>
      <c r="CK862" s="55"/>
      <c r="CL862" s="55"/>
      <c r="CM862" s="55"/>
      <c r="CN862" s="55"/>
      <c r="CO862" s="55"/>
    </row>
    <row r="863" spans="1:9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/>
      <c r="BL863" s="55"/>
      <c r="BM863" s="55"/>
      <c r="BN863" s="55"/>
      <c r="BO863" s="55"/>
      <c r="BP863" s="55"/>
      <c r="BQ863" s="55"/>
      <c r="BR863" s="55"/>
      <c r="BS863" s="55"/>
      <c r="BT863" s="55"/>
      <c r="BU863" s="55"/>
      <c r="BV863" s="55"/>
      <c r="BW863" s="55"/>
      <c r="BX863" s="55"/>
      <c r="BY863" s="55"/>
      <c r="BZ863" s="55"/>
      <c r="CA863" s="55"/>
      <c r="CB863" s="55"/>
      <c r="CC863" s="55"/>
      <c r="CD863" s="55"/>
      <c r="CE863" s="55"/>
      <c r="CF863" s="55"/>
      <c r="CG863" s="55"/>
      <c r="CH863" s="55"/>
      <c r="CI863" s="55"/>
      <c r="CJ863" s="55"/>
      <c r="CK863" s="55"/>
      <c r="CL863" s="55"/>
      <c r="CM863" s="55"/>
      <c r="CN863" s="55"/>
      <c r="CO863" s="55"/>
    </row>
    <row r="864" spans="1:93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/>
      <c r="BO864" s="55"/>
      <c r="BP864" s="55"/>
      <c r="BQ864" s="55"/>
      <c r="BR864" s="55"/>
      <c r="BS864" s="55"/>
      <c r="BT864" s="55"/>
      <c r="BU864" s="55"/>
      <c r="BV864" s="55"/>
      <c r="BW864" s="55"/>
      <c r="BX864" s="55"/>
      <c r="BY864" s="55"/>
      <c r="BZ864" s="55"/>
      <c r="CA864" s="55"/>
      <c r="CB864" s="55"/>
      <c r="CC864" s="55"/>
      <c r="CD864" s="55"/>
      <c r="CE864" s="55"/>
      <c r="CF864" s="55"/>
      <c r="CG864" s="55"/>
      <c r="CH864" s="55"/>
      <c r="CI864" s="55"/>
      <c r="CJ864" s="55"/>
      <c r="CK864" s="55"/>
      <c r="CL864" s="55"/>
      <c r="CM864" s="55"/>
      <c r="CN864" s="55"/>
      <c r="CO864" s="55"/>
    </row>
    <row r="865" spans="1:93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  <c r="BN865" s="55"/>
      <c r="BO865" s="55"/>
      <c r="BP865" s="55"/>
      <c r="BQ865" s="55"/>
      <c r="BR865" s="55"/>
      <c r="BS865" s="55"/>
      <c r="BT865" s="55"/>
      <c r="BU865" s="55"/>
      <c r="BV865" s="55"/>
      <c r="BW865" s="55"/>
      <c r="BX865" s="55"/>
      <c r="BY865" s="55"/>
      <c r="BZ865" s="55"/>
      <c r="CA865" s="55"/>
      <c r="CB865" s="55"/>
      <c r="CC865" s="55"/>
      <c r="CD865" s="55"/>
      <c r="CE865" s="55"/>
      <c r="CF865" s="55"/>
      <c r="CG865" s="55"/>
      <c r="CH865" s="55"/>
      <c r="CI865" s="55"/>
      <c r="CJ865" s="55"/>
      <c r="CK865" s="55"/>
      <c r="CL865" s="55"/>
      <c r="CM865" s="55"/>
      <c r="CN865" s="55"/>
      <c r="CO865" s="55"/>
    </row>
    <row r="866" spans="1:93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  <c r="BN866" s="55"/>
      <c r="BO866" s="55"/>
      <c r="BP866" s="55"/>
      <c r="BQ866" s="55"/>
      <c r="BR866" s="55"/>
      <c r="BS866" s="55"/>
      <c r="BT866" s="55"/>
      <c r="BU866" s="55"/>
      <c r="BV866" s="55"/>
      <c r="BW866" s="55"/>
      <c r="BX866" s="55"/>
      <c r="BY866" s="55"/>
      <c r="BZ866" s="55"/>
      <c r="CA866" s="55"/>
      <c r="CB866" s="55"/>
      <c r="CC866" s="55"/>
      <c r="CD866" s="55"/>
      <c r="CE866" s="55"/>
      <c r="CF866" s="55"/>
      <c r="CG866" s="55"/>
      <c r="CH866" s="55"/>
      <c r="CI866" s="55"/>
      <c r="CJ866" s="55"/>
      <c r="CK866" s="55"/>
      <c r="CL866" s="55"/>
      <c r="CM866" s="55"/>
      <c r="CN866" s="55"/>
      <c r="CO866" s="55"/>
    </row>
    <row r="867" spans="1:93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  <c r="BN867" s="55"/>
      <c r="BO867" s="55"/>
      <c r="BP867" s="55"/>
      <c r="BQ867" s="55"/>
      <c r="BR867" s="55"/>
      <c r="BS867" s="55"/>
      <c r="BT867" s="55"/>
      <c r="BU867" s="55"/>
      <c r="BV867" s="55"/>
      <c r="BW867" s="55"/>
      <c r="BX867" s="55"/>
      <c r="BY867" s="55"/>
      <c r="BZ867" s="55"/>
      <c r="CA867" s="55"/>
      <c r="CB867" s="55"/>
      <c r="CC867" s="55"/>
      <c r="CD867" s="55"/>
      <c r="CE867" s="55"/>
      <c r="CF867" s="55"/>
      <c r="CG867" s="55"/>
      <c r="CH867" s="55"/>
      <c r="CI867" s="55"/>
      <c r="CJ867" s="55"/>
      <c r="CK867" s="55"/>
      <c r="CL867" s="55"/>
      <c r="CM867" s="55"/>
      <c r="CN867" s="55"/>
      <c r="CO867" s="55"/>
    </row>
    <row r="868" spans="1:93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/>
      <c r="BL868" s="55"/>
      <c r="BM868" s="55"/>
      <c r="BN868" s="55"/>
      <c r="BO868" s="55"/>
      <c r="BP868" s="55"/>
      <c r="BQ868" s="55"/>
      <c r="BR868" s="55"/>
      <c r="BS868" s="55"/>
      <c r="BT868" s="55"/>
      <c r="BU868" s="55"/>
      <c r="BV868" s="55"/>
      <c r="BW868" s="55"/>
      <c r="BX868" s="55"/>
      <c r="BY868" s="55"/>
      <c r="BZ868" s="55"/>
      <c r="CA868" s="55"/>
      <c r="CB868" s="55"/>
      <c r="CC868" s="55"/>
      <c r="CD868" s="55"/>
      <c r="CE868" s="55"/>
      <c r="CF868" s="55"/>
      <c r="CG868" s="55"/>
      <c r="CH868" s="55"/>
      <c r="CI868" s="55"/>
      <c r="CJ868" s="55"/>
      <c r="CK868" s="55"/>
      <c r="CL868" s="55"/>
      <c r="CM868" s="55"/>
      <c r="CN868" s="55"/>
      <c r="CO868" s="55"/>
    </row>
    <row r="869" spans="1:93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/>
      <c r="BP869" s="55"/>
      <c r="BQ869" s="55"/>
      <c r="BR869" s="55"/>
      <c r="BS869" s="55"/>
      <c r="BT869" s="55"/>
      <c r="BU869" s="55"/>
      <c r="BV869" s="55"/>
      <c r="BW869" s="55"/>
      <c r="BX869" s="55"/>
      <c r="BY869" s="55"/>
      <c r="BZ869" s="55"/>
      <c r="CA869" s="55"/>
      <c r="CB869" s="55"/>
      <c r="CC869" s="55"/>
      <c r="CD869" s="55"/>
      <c r="CE869" s="55"/>
      <c r="CF869" s="55"/>
      <c r="CG869" s="55"/>
      <c r="CH869" s="55"/>
      <c r="CI869" s="55"/>
      <c r="CJ869" s="55"/>
      <c r="CK869" s="55"/>
      <c r="CL869" s="55"/>
      <c r="CM869" s="55"/>
      <c r="CN869" s="55"/>
      <c r="CO869" s="55"/>
    </row>
    <row r="870" spans="1:93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/>
      <c r="BL870" s="55"/>
      <c r="BM870" s="55"/>
      <c r="BN870" s="55"/>
      <c r="BO870" s="55"/>
      <c r="BP870" s="55"/>
      <c r="BQ870" s="55"/>
      <c r="BR870" s="55"/>
      <c r="BS870" s="55"/>
      <c r="BT870" s="55"/>
      <c r="BU870" s="55"/>
      <c r="BV870" s="55"/>
      <c r="BW870" s="55"/>
      <c r="BX870" s="55"/>
      <c r="BY870" s="55"/>
      <c r="BZ870" s="55"/>
      <c r="CA870" s="55"/>
      <c r="CB870" s="55"/>
      <c r="CC870" s="55"/>
      <c r="CD870" s="55"/>
      <c r="CE870" s="55"/>
      <c r="CF870" s="55"/>
      <c r="CG870" s="55"/>
      <c r="CH870" s="55"/>
      <c r="CI870" s="55"/>
      <c r="CJ870" s="55"/>
      <c r="CK870" s="55"/>
      <c r="CL870" s="55"/>
      <c r="CM870" s="55"/>
      <c r="CN870" s="55"/>
      <c r="CO870" s="55"/>
    </row>
    <row r="871" spans="1:93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  <c r="BD871" s="55"/>
      <c r="BE871" s="55"/>
      <c r="BF871" s="55"/>
      <c r="BG871" s="55"/>
      <c r="BH871" s="55"/>
      <c r="BI871" s="55"/>
      <c r="BJ871" s="55"/>
      <c r="BK871" s="55"/>
      <c r="BL871" s="55"/>
      <c r="BM871" s="55"/>
      <c r="BN871" s="55"/>
      <c r="BO871" s="55"/>
      <c r="BP871" s="55"/>
      <c r="BQ871" s="55"/>
      <c r="BR871" s="55"/>
      <c r="BS871" s="55"/>
      <c r="BT871" s="55"/>
      <c r="BU871" s="55"/>
      <c r="BV871" s="55"/>
      <c r="BW871" s="55"/>
      <c r="BX871" s="55"/>
      <c r="BY871" s="55"/>
      <c r="BZ871" s="55"/>
      <c r="CA871" s="55"/>
      <c r="CB871" s="55"/>
      <c r="CC871" s="55"/>
      <c r="CD871" s="55"/>
      <c r="CE871" s="55"/>
      <c r="CF871" s="55"/>
      <c r="CG871" s="55"/>
      <c r="CH871" s="55"/>
      <c r="CI871" s="55"/>
      <c r="CJ871" s="55"/>
      <c r="CK871" s="55"/>
      <c r="CL871" s="55"/>
      <c r="CM871" s="55"/>
      <c r="CN871" s="55"/>
      <c r="CO871" s="55"/>
    </row>
    <row r="872" spans="1:93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/>
      <c r="BL872" s="55"/>
      <c r="BM872" s="55"/>
      <c r="BN872" s="55"/>
      <c r="BO872" s="55"/>
      <c r="BP872" s="55"/>
      <c r="BQ872" s="55"/>
      <c r="BR872" s="55"/>
      <c r="BS872" s="55"/>
      <c r="BT872" s="55"/>
      <c r="BU872" s="55"/>
      <c r="BV872" s="55"/>
      <c r="BW872" s="55"/>
      <c r="BX872" s="55"/>
      <c r="BY872" s="55"/>
      <c r="BZ872" s="55"/>
      <c r="CA872" s="55"/>
      <c r="CB872" s="55"/>
      <c r="CC872" s="55"/>
      <c r="CD872" s="55"/>
      <c r="CE872" s="55"/>
      <c r="CF872" s="55"/>
      <c r="CG872" s="55"/>
      <c r="CH872" s="55"/>
      <c r="CI872" s="55"/>
      <c r="CJ872" s="55"/>
      <c r="CK872" s="55"/>
      <c r="CL872" s="55"/>
      <c r="CM872" s="55"/>
      <c r="CN872" s="55"/>
      <c r="CO872" s="55"/>
    </row>
    <row r="873" spans="1:9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  <c r="BN873" s="55"/>
      <c r="BO873" s="55"/>
      <c r="BP873" s="55"/>
      <c r="BQ873" s="55"/>
      <c r="BR873" s="55"/>
      <c r="BS873" s="55"/>
      <c r="BT873" s="55"/>
      <c r="BU873" s="55"/>
      <c r="BV873" s="55"/>
      <c r="BW873" s="55"/>
      <c r="BX873" s="55"/>
      <c r="BY873" s="55"/>
      <c r="BZ873" s="55"/>
      <c r="CA873" s="55"/>
      <c r="CB873" s="55"/>
      <c r="CC873" s="55"/>
      <c r="CD873" s="55"/>
      <c r="CE873" s="55"/>
      <c r="CF873" s="55"/>
      <c r="CG873" s="55"/>
      <c r="CH873" s="55"/>
      <c r="CI873" s="55"/>
      <c r="CJ873" s="55"/>
      <c r="CK873" s="55"/>
      <c r="CL873" s="55"/>
      <c r="CM873" s="55"/>
      <c r="CN873" s="55"/>
      <c r="CO873" s="55"/>
    </row>
    <row r="874" spans="1:93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/>
      <c r="BL874" s="55"/>
      <c r="BM874" s="55"/>
      <c r="BN874" s="55"/>
      <c r="BO874" s="55"/>
      <c r="BP874" s="55"/>
      <c r="BQ874" s="55"/>
      <c r="BR874" s="55"/>
      <c r="BS874" s="55"/>
      <c r="BT874" s="55"/>
      <c r="BU874" s="55"/>
      <c r="BV874" s="55"/>
      <c r="BW874" s="55"/>
      <c r="BX874" s="55"/>
      <c r="BY874" s="55"/>
      <c r="BZ874" s="55"/>
      <c r="CA874" s="55"/>
      <c r="CB874" s="55"/>
      <c r="CC874" s="55"/>
      <c r="CD874" s="55"/>
      <c r="CE874" s="55"/>
      <c r="CF874" s="55"/>
      <c r="CG874" s="55"/>
      <c r="CH874" s="55"/>
      <c r="CI874" s="55"/>
      <c r="CJ874" s="55"/>
      <c r="CK874" s="55"/>
      <c r="CL874" s="55"/>
      <c r="CM874" s="55"/>
      <c r="CN874" s="55"/>
      <c r="CO874" s="55"/>
    </row>
    <row r="875" spans="1:93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/>
      <c r="BL875" s="55"/>
      <c r="BM875" s="55"/>
      <c r="BN875" s="55"/>
      <c r="BO875" s="55"/>
      <c r="BP875" s="55"/>
      <c r="BQ875" s="55"/>
      <c r="BR875" s="55"/>
      <c r="BS875" s="55"/>
      <c r="BT875" s="55"/>
      <c r="BU875" s="55"/>
      <c r="BV875" s="55"/>
      <c r="BW875" s="55"/>
      <c r="BX875" s="55"/>
      <c r="BY875" s="55"/>
      <c r="BZ875" s="55"/>
      <c r="CA875" s="55"/>
      <c r="CB875" s="55"/>
      <c r="CC875" s="55"/>
      <c r="CD875" s="55"/>
      <c r="CE875" s="55"/>
      <c r="CF875" s="55"/>
      <c r="CG875" s="55"/>
      <c r="CH875" s="55"/>
      <c r="CI875" s="55"/>
      <c r="CJ875" s="55"/>
      <c r="CK875" s="55"/>
      <c r="CL875" s="55"/>
      <c r="CM875" s="55"/>
      <c r="CN875" s="55"/>
      <c r="CO875" s="55"/>
    </row>
    <row r="876" spans="1:93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  <c r="BN876" s="55"/>
      <c r="BO876" s="55"/>
      <c r="BP876" s="55"/>
      <c r="BQ876" s="55"/>
      <c r="BR876" s="55"/>
      <c r="BS876" s="55"/>
      <c r="BT876" s="55"/>
      <c r="BU876" s="55"/>
      <c r="BV876" s="55"/>
      <c r="BW876" s="55"/>
      <c r="BX876" s="55"/>
      <c r="BY876" s="55"/>
      <c r="BZ876" s="55"/>
      <c r="CA876" s="55"/>
      <c r="CB876" s="55"/>
      <c r="CC876" s="55"/>
      <c r="CD876" s="55"/>
      <c r="CE876" s="55"/>
      <c r="CF876" s="55"/>
      <c r="CG876" s="55"/>
      <c r="CH876" s="55"/>
      <c r="CI876" s="55"/>
      <c r="CJ876" s="55"/>
      <c r="CK876" s="55"/>
      <c r="CL876" s="55"/>
      <c r="CM876" s="55"/>
      <c r="CN876" s="55"/>
      <c r="CO876" s="55"/>
    </row>
    <row r="877" spans="1:93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/>
      <c r="BM877" s="55"/>
      <c r="BN877" s="55"/>
      <c r="BO877" s="55"/>
      <c r="BP877" s="55"/>
      <c r="BQ877" s="55"/>
      <c r="BR877" s="55"/>
      <c r="BS877" s="55"/>
      <c r="BT877" s="55"/>
      <c r="BU877" s="55"/>
      <c r="BV877" s="55"/>
      <c r="BW877" s="55"/>
      <c r="BX877" s="55"/>
      <c r="BY877" s="55"/>
      <c r="BZ877" s="55"/>
      <c r="CA877" s="55"/>
      <c r="CB877" s="55"/>
      <c r="CC877" s="55"/>
      <c r="CD877" s="55"/>
      <c r="CE877" s="55"/>
      <c r="CF877" s="55"/>
      <c r="CG877" s="55"/>
      <c r="CH877" s="55"/>
      <c r="CI877" s="55"/>
      <c r="CJ877" s="55"/>
      <c r="CK877" s="55"/>
      <c r="CL877" s="55"/>
      <c r="CM877" s="55"/>
      <c r="CN877" s="55"/>
      <c r="CO877" s="55"/>
    </row>
    <row r="878" spans="1:93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/>
      <c r="BL878" s="55"/>
      <c r="BM878" s="55"/>
      <c r="BN878" s="55"/>
      <c r="BO878" s="55"/>
      <c r="BP878" s="55"/>
      <c r="BQ878" s="55"/>
      <c r="BR878" s="55"/>
      <c r="BS878" s="55"/>
      <c r="BT878" s="55"/>
      <c r="BU878" s="55"/>
      <c r="BV878" s="55"/>
      <c r="BW878" s="55"/>
      <c r="BX878" s="55"/>
      <c r="BY878" s="55"/>
      <c r="BZ878" s="55"/>
      <c r="CA878" s="55"/>
      <c r="CB878" s="55"/>
      <c r="CC878" s="55"/>
      <c r="CD878" s="55"/>
      <c r="CE878" s="55"/>
      <c r="CF878" s="55"/>
      <c r="CG878" s="55"/>
      <c r="CH878" s="55"/>
      <c r="CI878" s="55"/>
      <c r="CJ878" s="55"/>
      <c r="CK878" s="55"/>
      <c r="CL878" s="55"/>
      <c r="CM878" s="55"/>
      <c r="CN878" s="55"/>
      <c r="CO878" s="55"/>
    </row>
    <row r="879" spans="1:93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/>
      <c r="BL879" s="55"/>
      <c r="BM879" s="55"/>
      <c r="BN879" s="55"/>
      <c r="BO879" s="55"/>
      <c r="BP879" s="55"/>
      <c r="BQ879" s="55"/>
      <c r="BR879" s="55"/>
      <c r="BS879" s="55"/>
      <c r="BT879" s="55"/>
      <c r="BU879" s="55"/>
      <c r="BV879" s="55"/>
      <c r="BW879" s="55"/>
      <c r="BX879" s="55"/>
      <c r="BY879" s="55"/>
      <c r="BZ879" s="55"/>
      <c r="CA879" s="55"/>
      <c r="CB879" s="55"/>
      <c r="CC879" s="55"/>
      <c r="CD879" s="55"/>
      <c r="CE879" s="55"/>
      <c r="CF879" s="55"/>
      <c r="CG879" s="55"/>
      <c r="CH879" s="55"/>
      <c r="CI879" s="55"/>
      <c r="CJ879" s="55"/>
      <c r="CK879" s="55"/>
      <c r="CL879" s="55"/>
      <c r="CM879" s="55"/>
      <c r="CN879" s="55"/>
      <c r="CO879" s="55"/>
    </row>
    <row r="880" spans="1:93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/>
      <c r="BJ880" s="55"/>
      <c r="BK880" s="55"/>
      <c r="BL880" s="55"/>
      <c r="BM880" s="55"/>
      <c r="BN880" s="55"/>
      <c r="BO880" s="55"/>
      <c r="BP880" s="55"/>
      <c r="BQ880" s="55"/>
      <c r="BR880" s="55"/>
      <c r="BS880" s="55"/>
      <c r="BT880" s="55"/>
      <c r="BU880" s="55"/>
      <c r="BV880" s="55"/>
      <c r="BW880" s="55"/>
      <c r="BX880" s="55"/>
      <c r="BY880" s="55"/>
      <c r="BZ880" s="55"/>
      <c r="CA880" s="55"/>
      <c r="CB880" s="55"/>
      <c r="CC880" s="55"/>
      <c r="CD880" s="55"/>
      <c r="CE880" s="55"/>
      <c r="CF880" s="55"/>
      <c r="CG880" s="55"/>
      <c r="CH880" s="55"/>
      <c r="CI880" s="55"/>
      <c r="CJ880" s="55"/>
      <c r="CK880" s="55"/>
      <c r="CL880" s="55"/>
      <c r="CM880" s="55"/>
      <c r="CN880" s="55"/>
      <c r="CO880" s="55"/>
    </row>
    <row r="881" spans="1:93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/>
      <c r="BL881" s="55"/>
      <c r="BM881" s="55"/>
      <c r="BN881" s="55"/>
      <c r="BO881" s="55"/>
      <c r="BP881" s="55"/>
      <c r="BQ881" s="55"/>
      <c r="BR881" s="55"/>
      <c r="BS881" s="55"/>
      <c r="BT881" s="55"/>
      <c r="BU881" s="55"/>
      <c r="BV881" s="55"/>
      <c r="BW881" s="55"/>
      <c r="BX881" s="55"/>
      <c r="BY881" s="55"/>
      <c r="BZ881" s="55"/>
      <c r="CA881" s="55"/>
      <c r="CB881" s="55"/>
      <c r="CC881" s="55"/>
      <c r="CD881" s="55"/>
      <c r="CE881" s="55"/>
      <c r="CF881" s="55"/>
      <c r="CG881" s="55"/>
      <c r="CH881" s="55"/>
      <c r="CI881" s="55"/>
      <c r="CJ881" s="55"/>
      <c r="CK881" s="55"/>
      <c r="CL881" s="55"/>
      <c r="CM881" s="55"/>
      <c r="CN881" s="55"/>
      <c r="CO881" s="55"/>
    </row>
    <row r="882" spans="1:93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  <c r="BN882" s="55"/>
      <c r="BO882" s="55"/>
      <c r="BP882" s="55"/>
      <c r="BQ882" s="55"/>
      <c r="BR882" s="55"/>
      <c r="BS882" s="55"/>
      <c r="BT882" s="55"/>
      <c r="BU882" s="55"/>
      <c r="BV882" s="55"/>
      <c r="BW882" s="55"/>
      <c r="BX882" s="55"/>
      <c r="BY882" s="55"/>
      <c r="BZ882" s="55"/>
      <c r="CA882" s="55"/>
      <c r="CB882" s="55"/>
      <c r="CC882" s="55"/>
      <c r="CD882" s="55"/>
      <c r="CE882" s="55"/>
      <c r="CF882" s="55"/>
      <c r="CG882" s="55"/>
      <c r="CH882" s="55"/>
      <c r="CI882" s="55"/>
      <c r="CJ882" s="55"/>
      <c r="CK882" s="55"/>
      <c r="CL882" s="55"/>
      <c r="CM882" s="55"/>
      <c r="CN882" s="55"/>
      <c r="CO882" s="55"/>
    </row>
    <row r="883" spans="1:9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  <c r="BN883" s="55"/>
      <c r="BO883" s="55"/>
      <c r="BP883" s="55"/>
      <c r="BQ883" s="55"/>
      <c r="BR883" s="55"/>
      <c r="BS883" s="55"/>
      <c r="BT883" s="55"/>
      <c r="BU883" s="55"/>
      <c r="BV883" s="55"/>
      <c r="BW883" s="55"/>
      <c r="BX883" s="55"/>
      <c r="BY883" s="55"/>
      <c r="BZ883" s="55"/>
      <c r="CA883" s="55"/>
      <c r="CB883" s="55"/>
      <c r="CC883" s="55"/>
      <c r="CD883" s="55"/>
      <c r="CE883" s="55"/>
      <c r="CF883" s="55"/>
      <c r="CG883" s="55"/>
      <c r="CH883" s="55"/>
      <c r="CI883" s="55"/>
      <c r="CJ883" s="55"/>
      <c r="CK883" s="55"/>
      <c r="CL883" s="55"/>
      <c r="CM883" s="55"/>
      <c r="CN883" s="55"/>
      <c r="CO883" s="55"/>
    </row>
    <row r="884" spans="1:93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/>
      <c r="BL884" s="55"/>
      <c r="BM884" s="55"/>
      <c r="BN884" s="55"/>
      <c r="BO884" s="55"/>
      <c r="BP884" s="55"/>
      <c r="BQ884" s="55"/>
      <c r="BR884" s="55"/>
      <c r="BS884" s="55"/>
      <c r="BT884" s="55"/>
      <c r="BU884" s="55"/>
      <c r="BV884" s="55"/>
      <c r="BW884" s="55"/>
      <c r="BX884" s="55"/>
      <c r="BY884" s="55"/>
      <c r="BZ884" s="55"/>
      <c r="CA884" s="55"/>
      <c r="CB884" s="55"/>
      <c r="CC884" s="55"/>
      <c r="CD884" s="55"/>
      <c r="CE884" s="55"/>
      <c r="CF884" s="55"/>
      <c r="CG884" s="55"/>
      <c r="CH884" s="55"/>
      <c r="CI884" s="55"/>
      <c r="CJ884" s="55"/>
      <c r="CK884" s="55"/>
      <c r="CL884" s="55"/>
      <c r="CM884" s="55"/>
      <c r="CN884" s="55"/>
      <c r="CO884" s="55"/>
    </row>
    <row r="885" spans="1:93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/>
      <c r="BL885" s="55"/>
      <c r="BM885" s="55"/>
      <c r="BN885" s="55"/>
      <c r="BO885" s="55"/>
      <c r="BP885" s="55"/>
      <c r="BQ885" s="55"/>
      <c r="BR885" s="55"/>
      <c r="BS885" s="55"/>
      <c r="BT885" s="55"/>
      <c r="BU885" s="55"/>
      <c r="BV885" s="55"/>
      <c r="BW885" s="55"/>
      <c r="BX885" s="55"/>
      <c r="BY885" s="55"/>
      <c r="BZ885" s="55"/>
      <c r="CA885" s="55"/>
      <c r="CB885" s="55"/>
      <c r="CC885" s="55"/>
      <c r="CD885" s="55"/>
      <c r="CE885" s="55"/>
      <c r="CF885" s="55"/>
      <c r="CG885" s="55"/>
      <c r="CH885" s="55"/>
      <c r="CI885" s="55"/>
      <c r="CJ885" s="55"/>
      <c r="CK885" s="55"/>
      <c r="CL885" s="55"/>
      <c r="CM885" s="55"/>
      <c r="CN885" s="55"/>
      <c r="CO885" s="55"/>
    </row>
    <row r="886" spans="1:93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/>
      <c r="BL886" s="55"/>
      <c r="BM886" s="55"/>
      <c r="BN886" s="55"/>
      <c r="BO886" s="55"/>
      <c r="BP886" s="55"/>
      <c r="BQ886" s="55"/>
      <c r="BR886" s="55"/>
      <c r="BS886" s="55"/>
      <c r="BT886" s="55"/>
      <c r="BU886" s="55"/>
      <c r="BV886" s="55"/>
      <c r="BW886" s="55"/>
      <c r="BX886" s="55"/>
      <c r="BY886" s="55"/>
      <c r="BZ886" s="55"/>
      <c r="CA886" s="55"/>
      <c r="CB886" s="55"/>
      <c r="CC886" s="55"/>
      <c r="CD886" s="55"/>
      <c r="CE886" s="55"/>
      <c r="CF886" s="55"/>
      <c r="CG886" s="55"/>
      <c r="CH886" s="55"/>
      <c r="CI886" s="55"/>
      <c r="CJ886" s="55"/>
      <c r="CK886" s="55"/>
      <c r="CL886" s="55"/>
      <c r="CM886" s="55"/>
      <c r="CN886" s="55"/>
      <c r="CO886" s="55"/>
    </row>
    <row r="887" spans="1:93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/>
      <c r="BL887" s="55"/>
      <c r="BM887" s="55"/>
      <c r="BN887" s="55"/>
      <c r="BO887" s="55"/>
      <c r="BP887" s="55"/>
      <c r="BQ887" s="55"/>
      <c r="BR887" s="55"/>
      <c r="BS887" s="55"/>
      <c r="BT887" s="55"/>
      <c r="BU887" s="55"/>
      <c r="BV887" s="55"/>
      <c r="BW887" s="55"/>
      <c r="BX887" s="55"/>
      <c r="BY887" s="55"/>
      <c r="BZ887" s="55"/>
      <c r="CA887" s="55"/>
      <c r="CB887" s="55"/>
      <c r="CC887" s="55"/>
      <c r="CD887" s="55"/>
      <c r="CE887" s="55"/>
      <c r="CF887" s="55"/>
      <c r="CG887" s="55"/>
      <c r="CH887" s="55"/>
      <c r="CI887" s="55"/>
      <c r="CJ887" s="55"/>
      <c r="CK887" s="55"/>
      <c r="CL887" s="55"/>
      <c r="CM887" s="55"/>
      <c r="CN887" s="55"/>
      <c r="CO887" s="55"/>
    </row>
    <row r="888" spans="1:93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  <c r="BD888" s="55"/>
      <c r="BE888" s="55"/>
      <c r="BF888" s="55"/>
      <c r="BG888" s="55"/>
      <c r="BH888" s="55"/>
      <c r="BI888" s="55"/>
      <c r="BJ888" s="55"/>
      <c r="BK888" s="55"/>
      <c r="BL888" s="55"/>
      <c r="BM888" s="55"/>
      <c r="BN888" s="55"/>
      <c r="BO888" s="55"/>
      <c r="BP888" s="55"/>
      <c r="BQ888" s="55"/>
      <c r="BR888" s="55"/>
      <c r="BS888" s="55"/>
      <c r="BT888" s="55"/>
      <c r="BU888" s="55"/>
      <c r="BV888" s="55"/>
      <c r="BW888" s="55"/>
      <c r="BX888" s="55"/>
      <c r="BY888" s="55"/>
      <c r="BZ888" s="55"/>
      <c r="CA888" s="55"/>
      <c r="CB888" s="55"/>
      <c r="CC888" s="55"/>
      <c r="CD888" s="55"/>
      <c r="CE888" s="55"/>
      <c r="CF888" s="55"/>
      <c r="CG888" s="55"/>
      <c r="CH888" s="55"/>
      <c r="CI888" s="55"/>
      <c r="CJ888" s="55"/>
      <c r="CK888" s="55"/>
      <c r="CL888" s="55"/>
      <c r="CM888" s="55"/>
      <c r="CN888" s="55"/>
      <c r="CO888" s="55"/>
    </row>
    <row r="889" spans="1:93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/>
      <c r="BL889" s="55"/>
      <c r="BM889" s="55"/>
      <c r="BN889" s="55"/>
      <c r="BO889" s="55"/>
      <c r="BP889" s="55"/>
      <c r="BQ889" s="55"/>
      <c r="BR889" s="55"/>
      <c r="BS889" s="55"/>
      <c r="BT889" s="55"/>
      <c r="BU889" s="55"/>
      <c r="BV889" s="55"/>
      <c r="BW889" s="55"/>
      <c r="BX889" s="55"/>
      <c r="BY889" s="55"/>
      <c r="BZ889" s="55"/>
      <c r="CA889" s="55"/>
      <c r="CB889" s="55"/>
      <c r="CC889" s="55"/>
      <c r="CD889" s="55"/>
      <c r="CE889" s="55"/>
      <c r="CF889" s="55"/>
      <c r="CG889" s="55"/>
      <c r="CH889" s="55"/>
      <c r="CI889" s="55"/>
      <c r="CJ889" s="55"/>
      <c r="CK889" s="55"/>
      <c r="CL889" s="55"/>
      <c r="CM889" s="55"/>
      <c r="CN889" s="55"/>
      <c r="CO889" s="55"/>
    </row>
    <row r="890" spans="1:93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5"/>
      <c r="BU890" s="55"/>
      <c r="BV890" s="55"/>
      <c r="BW890" s="55"/>
      <c r="BX890" s="55"/>
      <c r="BY890" s="55"/>
      <c r="BZ890" s="55"/>
      <c r="CA890" s="55"/>
      <c r="CB890" s="55"/>
      <c r="CC890" s="55"/>
      <c r="CD890" s="55"/>
      <c r="CE890" s="55"/>
      <c r="CF890" s="55"/>
      <c r="CG890" s="55"/>
      <c r="CH890" s="55"/>
      <c r="CI890" s="55"/>
      <c r="CJ890" s="55"/>
      <c r="CK890" s="55"/>
      <c r="CL890" s="55"/>
      <c r="CM890" s="55"/>
      <c r="CN890" s="55"/>
      <c r="CO890" s="55"/>
    </row>
    <row r="891" spans="1:93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  <c r="BD891" s="55"/>
      <c r="BE891" s="55"/>
      <c r="BF891" s="55"/>
      <c r="BG891" s="55"/>
      <c r="BH891" s="55"/>
      <c r="BI891" s="55"/>
      <c r="BJ891" s="55"/>
      <c r="BK891" s="55"/>
      <c r="BL891" s="55"/>
      <c r="BM891" s="55"/>
      <c r="BN891" s="55"/>
      <c r="BO891" s="55"/>
      <c r="BP891" s="55"/>
      <c r="BQ891" s="55"/>
      <c r="BR891" s="55"/>
      <c r="BS891" s="55"/>
      <c r="BT891" s="55"/>
      <c r="BU891" s="55"/>
      <c r="BV891" s="55"/>
      <c r="BW891" s="55"/>
      <c r="BX891" s="55"/>
      <c r="BY891" s="55"/>
      <c r="BZ891" s="55"/>
      <c r="CA891" s="55"/>
      <c r="CB891" s="55"/>
      <c r="CC891" s="55"/>
      <c r="CD891" s="55"/>
      <c r="CE891" s="55"/>
      <c r="CF891" s="55"/>
      <c r="CG891" s="55"/>
      <c r="CH891" s="55"/>
      <c r="CI891" s="55"/>
      <c r="CJ891" s="55"/>
      <c r="CK891" s="55"/>
      <c r="CL891" s="55"/>
      <c r="CM891" s="55"/>
      <c r="CN891" s="55"/>
      <c r="CO891" s="55"/>
    </row>
    <row r="892" spans="1:93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  <c r="BN892" s="55"/>
      <c r="BO892" s="55"/>
      <c r="BP892" s="55"/>
      <c r="BQ892" s="55"/>
      <c r="BR892" s="55"/>
      <c r="BS892" s="55"/>
      <c r="BT892" s="55"/>
      <c r="BU892" s="55"/>
      <c r="BV892" s="55"/>
      <c r="BW892" s="55"/>
      <c r="BX892" s="55"/>
      <c r="BY892" s="55"/>
      <c r="BZ892" s="55"/>
      <c r="CA892" s="55"/>
      <c r="CB892" s="55"/>
      <c r="CC892" s="55"/>
      <c r="CD892" s="55"/>
      <c r="CE892" s="55"/>
      <c r="CF892" s="55"/>
      <c r="CG892" s="55"/>
      <c r="CH892" s="55"/>
      <c r="CI892" s="55"/>
      <c r="CJ892" s="55"/>
      <c r="CK892" s="55"/>
      <c r="CL892" s="55"/>
      <c r="CM892" s="55"/>
      <c r="CN892" s="55"/>
      <c r="CO892" s="55"/>
    </row>
    <row r="893" spans="1: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  <c r="BN893" s="55"/>
      <c r="BO893" s="55"/>
      <c r="BP893" s="55"/>
      <c r="BQ893" s="55"/>
      <c r="BR893" s="55"/>
      <c r="BS893" s="55"/>
      <c r="BT893" s="55"/>
      <c r="BU893" s="55"/>
      <c r="BV893" s="55"/>
      <c r="BW893" s="55"/>
      <c r="BX893" s="55"/>
      <c r="BY893" s="55"/>
      <c r="BZ893" s="55"/>
      <c r="CA893" s="55"/>
      <c r="CB893" s="55"/>
      <c r="CC893" s="55"/>
      <c r="CD893" s="55"/>
      <c r="CE893" s="55"/>
      <c r="CF893" s="55"/>
      <c r="CG893" s="55"/>
      <c r="CH893" s="55"/>
      <c r="CI893" s="55"/>
      <c r="CJ893" s="55"/>
      <c r="CK893" s="55"/>
      <c r="CL893" s="55"/>
      <c r="CM893" s="55"/>
      <c r="CN893" s="55"/>
      <c r="CO893" s="55"/>
    </row>
    <row r="894" spans="1:93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  <c r="BN894" s="55"/>
      <c r="BO894" s="55"/>
      <c r="BP894" s="55"/>
      <c r="BQ894" s="55"/>
      <c r="BR894" s="55"/>
      <c r="BS894" s="55"/>
      <c r="BT894" s="55"/>
      <c r="BU894" s="55"/>
      <c r="BV894" s="55"/>
      <c r="BW894" s="55"/>
      <c r="BX894" s="55"/>
      <c r="BY894" s="55"/>
      <c r="BZ894" s="55"/>
      <c r="CA894" s="55"/>
      <c r="CB894" s="55"/>
      <c r="CC894" s="55"/>
      <c r="CD894" s="55"/>
      <c r="CE894" s="55"/>
      <c r="CF894" s="55"/>
      <c r="CG894" s="55"/>
      <c r="CH894" s="55"/>
      <c r="CI894" s="55"/>
      <c r="CJ894" s="55"/>
      <c r="CK894" s="55"/>
      <c r="CL894" s="55"/>
      <c r="CM894" s="55"/>
      <c r="CN894" s="55"/>
      <c r="CO894" s="55"/>
    </row>
    <row r="895" spans="1:93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/>
      <c r="BM895" s="55"/>
      <c r="BN895" s="55"/>
      <c r="BO895" s="55"/>
      <c r="BP895" s="55"/>
      <c r="BQ895" s="55"/>
      <c r="BR895" s="55"/>
      <c r="BS895" s="55"/>
      <c r="BT895" s="55"/>
      <c r="BU895" s="55"/>
      <c r="BV895" s="55"/>
      <c r="BW895" s="55"/>
      <c r="BX895" s="55"/>
      <c r="BY895" s="55"/>
      <c r="BZ895" s="55"/>
      <c r="CA895" s="55"/>
      <c r="CB895" s="55"/>
      <c r="CC895" s="55"/>
      <c r="CD895" s="55"/>
      <c r="CE895" s="55"/>
      <c r="CF895" s="55"/>
      <c r="CG895" s="55"/>
      <c r="CH895" s="55"/>
      <c r="CI895" s="55"/>
      <c r="CJ895" s="55"/>
      <c r="CK895" s="55"/>
      <c r="CL895" s="55"/>
      <c r="CM895" s="55"/>
      <c r="CN895" s="55"/>
      <c r="CO895" s="55"/>
    </row>
    <row r="896" spans="1:93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/>
      <c r="BL896" s="55"/>
      <c r="BM896" s="55"/>
      <c r="BN896" s="55"/>
      <c r="BO896" s="55"/>
      <c r="BP896" s="55"/>
      <c r="BQ896" s="55"/>
      <c r="BR896" s="55"/>
      <c r="BS896" s="55"/>
      <c r="BT896" s="55"/>
      <c r="BU896" s="55"/>
      <c r="BV896" s="55"/>
      <c r="BW896" s="55"/>
      <c r="BX896" s="55"/>
      <c r="BY896" s="55"/>
      <c r="BZ896" s="55"/>
      <c r="CA896" s="55"/>
      <c r="CB896" s="55"/>
      <c r="CC896" s="55"/>
      <c r="CD896" s="55"/>
      <c r="CE896" s="55"/>
      <c r="CF896" s="55"/>
      <c r="CG896" s="55"/>
      <c r="CH896" s="55"/>
      <c r="CI896" s="55"/>
      <c r="CJ896" s="55"/>
      <c r="CK896" s="55"/>
      <c r="CL896" s="55"/>
      <c r="CM896" s="55"/>
      <c r="CN896" s="55"/>
      <c r="CO896" s="55"/>
    </row>
    <row r="897" spans="1:93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/>
      <c r="BL897" s="55"/>
      <c r="BM897" s="55"/>
      <c r="BN897" s="55"/>
      <c r="BO897" s="55"/>
      <c r="BP897" s="55"/>
      <c r="BQ897" s="55"/>
      <c r="BR897" s="55"/>
      <c r="BS897" s="55"/>
      <c r="BT897" s="55"/>
      <c r="BU897" s="55"/>
      <c r="BV897" s="55"/>
      <c r="BW897" s="55"/>
      <c r="BX897" s="55"/>
      <c r="BY897" s="55"/>
      <c r="BZ897" s="55"/>
      <c r="CA897" s="55"/>
      <c r="CB897" s="55"/>
      <c r="CC897" s="55"/>
      <c r="CD897" s="55"/>
      <c r="CE897" s="55"/>
      <c r="CF897" s="55"/>
      <c r="CG897" s="55"/>
      <c r="CH897" s="55"/>
      <c r="CI897" s="55"/>
      <c r="CJ897" s="55"/>
      <c r="CK897" s="55"/>
      <c r="CL897" s="55"/>
      <c r="CM897" s="55"/>
      <c r="CN897" s="55"/>
      <c r="CO897" s="55"/>
    </row>
    <row r="898" spans="1:93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  <c r="BN898" s="55"/>
      <c r="BO898" s="55"/>
      <c r="BP898" s="55"/>
      <c r="BQ898" s="55"/>
      <c r="BR898" s="55"/>
      <c r="BS898" s="55"/>
      <c r="BT898" s="55"/>
      <c r="BU898" s="55"/>
      <c r="BV898" s="55"/>
      <c r="BW898" s="55"/>
      <c r="BX898" s="55"/>
      <c r="BY898" s="55"/>
      <c r="BZ898" s="55"/>
      <c r="CA898" s="55"/>
      <c r="CB898" s="55"/>
      <c r="CC898" s="55"/>
      <c r="CD898" s="55"/>
      <c r="CE898" s="55"/>
      <c r="CF898" s="55"/>
      <c r="CG898" s="55"/>
      <c r="CH898" s="55"/>
      <c r="CI898" s="55"/>
      <c r="CJ898" s="55"/>
      <c r="CK898" s="55"/>
      <c r="CL898" s="55"/>
      <c r="CM898" s="55"/>
      <c r="CN898" s="55"/>
      <c r="CO898" s="55"/>
    </row>
    <row r="899" spans="1:93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/>
      <c r="BL899" s="55"/>
      <c r="BM899" s="55"/>
      <c r="BN899" s="55"/>
      <c r="BO899" s="55"/>
      <c r="BP899" s="55"/>
      <c r="BQ899" s="55"/>
      <c r="BR899" s="55"/>
      <c r="BS899" s="55"/>
      <c r="BT899" s="55"/>
      <c r="BU899" s="55"/>
      <c r="BV899" s="55"/>
      <c r="BW899" s="55"/>
      <c r="BX899" s="55"/>
      <c r="BY899" s="55"/>
      <c r="BZ899" s="55"/>
      <c r="CA899" s="55"/>
      <c r="CB899" s="55"/>
      <c r="CC899" s="55"/>
      <c r="CD899" s="55"/>
      <c r="CE899" s="55"/>
      <c r="CF899" s="55"/>
      <c r="CG899" s="55"/>
      <c r="CH899" s="55"/>
      <c r="CI899" s="55"/>
      <c r="CJ899" s="55"/>
      <c r="CK899" s="55"/>
      <c r="CL899" s="55"/>
      <c r="CM899" s="55"/>
      <c r="CN899" s="55"/>
      <c r="CO899" s="55"/>
    </row>
    <row r="900" spans="1:93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/>
      <c r="BM900" s="55"/>
      <c r="BN900" s="55"/>
      <c r="BO900" s="55"/>
      <c r="BP900" s="55"/>
      <c r="BQ900" s="55"/>
      <c r="BR900" s="55"/>
      <c r="BS900" s="55"/>
      <c r="BT900" s="55"/>
      <c r="BU900" s="55"/>
      <c r="BV900" s="55"/>
      <c r="BW900" s="55"/>
      <c r="BX900" s="55"/>
      <c r="BY900" s="55"/>
      <c r="BZ900" s="55"/>
      <c r="CA900" s="55"/>
      <c r="CB900" s="55"/>
      <c r="CC900" s="55"/>
      <c r="CD900" s="55"/>
      <c r="CE900" s="55"/>
      <c r="CF900" s="55"/>
      <c r="CG900" s="55"/>
      <c r="CH900" s="55"/>
      <c r="CI900" s="55"/>
      <c r="CJ900" s="55"/>
      <c r="CK900" s="55"/>
      <c r="CL900" s="55"/>
      <c r="CM900" s="55"/>
      <c r="CN900" s="55"/>
      <c r="CO900" s="55"/>
    </row>
    <row r="901" spans="1:93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  <c r="BD901" s="55"/>
      <c r="BE901" s="55"/>
      <c r="BF901" s="55"/>
      <c r="BG901" s="55"/>
      <c r="BH901" s="55"/>
      <c r="BI901" s="55"/>
      <c r="BJ901" s="55"/>
      <c r="BK901" s="55"/>
      <c r="BL901" s="55"/>
      <c r="BM901" s="55"/>
      <c r="BN901" s="55"/>
      <c r="BO901" s="55"/>
      <c r="BP901" s="55"/>
      <c r="BQ901" s="55"/>
      <c r="BR901" s="55"/>
      <c r="BS901" s="55"/>
      <c r="BT901" s="55"/>
      <c r="BU901" s="55"/>
      <c r="BV901" s="55"/>
      <c r="BW901" s="55"/>
      <c r="BX901" s="55"/>
      <c r="BY901" s="55"/>
      <c r="BZ901" s="55"/>
      <c r="CA901" s="55"/>
      <c r="CB901" s="55"/>
      <c r="CC901" s="55"/>
      <c r="CD901" s="55"/>
      <c r="CE901" s="55"/>
      <c r="CF901" s="55"/>
      <c r="CG901" s="55"/>
      <c r="CH901" s="55"/>
      <c r="CI901" s="55"/>
      <c r="CJ901" s="55"/>
      <c r="CK901" s="55"/>
      <c r="CL901" s="55"/>
      <c r="CM901" s="55"/>
      <c r="CN901" s="55"/>
      <c r="CO901" s="55"/>
    </row>
    <row r="902" spans="1:93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  <c r="BN902" s="55"/>
      <c r="BO902" s="55"/>
      <c r="BP902" s="55"/>
      <c r="BQ902" s="55"/>
      <c r="BR902" s="55"/>
      <c r="BS902" s="55"/>
      <c r="BT902" s="55"/>
      <c r="BU902" s="55"/>
      <c r="BV902" s="55"/>
      <c r="BW902" s="55"/>
      <c r="BX902" s="55"/>
      <c r="BY902" s="55"/>
      <c r="BZ902" s="55"/>
      <c r="CA902" s="55"/>
      <c r="CB902" s="55"/>
      <c r="CC902" s="55"/>
      <c r="CD902" s="55"/>
      <c r="CE902" s="55"/>
      <c r="CF902" s="55"/>
      <c r="CG902" s="55"/>
      <c r="CH902" s="55"/>
      <c r="CI902" s="55"/>
      <c r="CJ902" s="55"/>
      <c r="CK902" s="55"/>
      <c r="CL902" s="55"/>
      <c r="CM902" s="55"/>
      <c r="CN902" s="55"/>
      <c r="CO902" s="55"/>
    </row>
    <row r="903" spans="1:9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/>
      <c r="BK903" s="55"/>
      <c r="BL903" s="55"/>
      <c r="BM903" s="55"/>
      <c r="BN903" s="55"/>
      <c r="BO903" s="55"/>
      <c r="BP903" s="55"/>
      <c r="BQ903" s="55"/>
      <c r="BR903" s="55"/>
      <c r="BS903" s="55"/>
      <c r="BT903" s="55"/>
      <c r="BU903" s="55"/>
      <c r="BV903" s="55"/>
      <c r="BW903" s="55"/>
      <c r="BX903" s="55"/>
      <c r="BY903" s="55"/>
      <c r="BZ903" s="55"/>
      <c r="CA903" s="55"/>
      <c r="CB903" s="55"/>
      <c r="CC903" s="55"/>
      <c r="CD903" s="55"/>
      <c r="CE903" s="55"/>
      <c r="CF903" s="55"/>
      <c r="CG903" s="55"/>
      <c r="CH903" s="55"/>
      <c r="CI903" s="55"/>
      <c r="CJ903" s="55"/>
      <c r="CK903" s="55"/>
      <c r="CL903" s="55"/>
      <c r="CM903" s="55"/>
      <c r="CN903" s="55"/>
      <c r="CO903" s="55"/>
    </row>
    <row r="904" spans="1:93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/>
      <c r="BL904" s="55"/>
      <c r="BM904" s="55"/>
      <c r="BN904" s="55"/>
      <c r="BO904" s="55"/>
      <c r="BP904" s="55"/>
      <c r="BQ904" s="55"/>
      <c r="BR904" s="55"/>
      <c r="BS904" s="55"/>
      <c r="BT904" s="55"/>
      <c r="BU904" s="55"/>
      <c r="BV904" s="55"/>
      <c r="BW904" s="55"/>
      <c r="BX904" s="55"/>
      <c r="BY904" s="55"/>
      <c r="BZ904" s="55"/>
      <c r="CA904" s="55"/>
      <c r="CB904" s="55"/>
      <c r="CC904" s="55"/>
      <c r="CD904" s="55"/>
      <c r="CE904" s="55"/>
      <c r="CF904" s="55"/>
      <c r="CG904" s="55"/>
      <c r="CH904" s="55"/>
      <c r="CI904" s="55"/>
      <c r="CJ904" s="55"/>
      <c r="CK904" s="55"/>
      <c r="CL904" s="55"/>
      <c r="CM904" s="55"/>
      <c r="CN904" s="55"/>
      <c r="CO904" s="55"/>
    </row>
    <row r="905" spans="1:93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  <c r="BN905" s="55"/>
      <c r="BO905" s="55"/>
      <c r="BP905" s="55"/>
      <c r="BQ905" s="55"/>
      <c r="BR905" s="55"/>
      <c r="BS905" s="55"/>
      <c r="BT905" s="55"/>
      <c r="BU905" s="55"/>
      <c r="BV905" s="55"/>
      <c r="BW905" s="55"/>
      <c r="BX905" s="55"/>
      <c r="BY905" s="55"/>
      <c r="BZ905" s="55"/>
      <c r="CA905" s="55"/>
      <c r="CB905" s="55"/>
      <c r="CC905" s="55"/>
      <c r="CD905" s="55"/>
      <c r="CE905" s="55"/>
      <c r="CF905" s="55"/>
      <c r="CG905" s="55"/>
      <c r="CH905" s="55"/>
      <c r="CI905" s="55"/>
      <c r="CJ905" s="55"/>
      <c r="CK905" s="55"/>
      <c r="CL905" s="55"/>
      <c r="CM905" s="55"/>
      <c r="CN905" s="55"/>
      <c r="CO905" s="55"/>
    </row>
    <row r="906" spans="1:93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/>
      <c r="BH906" s="55"/>
      <c r="BI906" s="55"/>
      <c r="BJ906" s="55"/>
      <c r="BK906" s="55"/>
      <c r="BL906" s="55"/>
      <c r="BM906" s="55"/>
      <c r="BN906" s="55"/>
      <c r="BO906" s="55"/>
      <c r="BP906" s="55"/>
      <c r="BQ906" s="55"/>
      <c r="BR906" s="55"/>
      <c r="BS906" s="55"/>
      <c r="BT906" s="55"/>
      <c r="BU906" s="55"/>
      <c r="BV906" s="55"/>
      <c r="BW906" s="55"/>
      <c r="BX906" s="55"/>
      <c r="BY906" s="55"/>
      <c r="BZ906" s="55"/>
      <c r="CA906" s="55"/>
      <c r="CB906" s="55"/>
      <c r="CC906" s="55"/>
      <c r="CD906" s="55"/>
      <c r="CE906" s="55"/>
      <c r="CF906" s="55"/>
      <c r="CG906" s="55"/>
      <c r="CH906" s="55"/>
      <c r="CI906" s="55"/>
      <c r="CJ906" s="55"/>
      <c r="CK906" s="55"/>
      <c r="CL906" s="55"/>
      <c r="CM906" s="55"/>
      <c r="CN906" s="55"/>
      <c r="CO906" s="55"/>
    </row>
    <row r="907" spans="1:93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  <c r="BN907" s="55"/>
      <c r="BO907" s="55"/>
      <c r="BP907" s="55"/>
      <c r="BQ907" s="55"/>
      <c r="BR907" s="55"/>
      <c r="BS907" s="55"/>
      <c r="BT907" s="55"/>
      <c r="BU907" s="55"/>
      <c r="BV907" s="55"/>
      <c r="BW907" s="55"/>
      <c r="BX907" s="55"/>
      <c r="BY907" s="55"/>
      <c r="BZ907" s="55"/>
      <c r="CA907" s="55"/>
      <c r="CB907" s="55"/>
      <c r="CC907" s="55"/>
      <c r="CD907" s="55"/>
      <c r="CE907" s="55"/>
      <c r="CF907" s="55"/>
      <c r="CG907" s="55"/>
      <c r="CH907" s="55"/>
      <c r="CI907" s="55"/>
      <c r="CJ907" s="55"/>
      <c r="CK907" s="55"/>
      <c r="CL907" s="55"/>
      <c r="CM907" s="55"/>
      <c r="CN907" s="55"/>
      <c r="CO907" s="55"/>
    </row>
    <row r="908" spans="1:93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  <c r="BN908" s="55"/>
      <c r="BO908" s="55"/>
      <c r="BP908" s="55"/>
      <c r="BQ908" s="55"/>
      <c r="BR908" s="55"/>
      <c r="BS908" s="55"/>
      <c r="BT908" s="55"/>
      <c r="BU908" s="55"/>
      <c r="BV908" s="55"/>
      <c r="BW908" s="55"/>
      <c r="BX908" s="55"/>
      <c r="BY908" s="55"/>
      <c r="BZ908" s="55"/>
      <c r="CA908" s="55"/>
      <c r="CB908" s="55"/>
      <c r="CC908" s="55"/>
      <c r="CD908" s="55"/>
      <c r="CE908" s="55"/>
      <c r="CF908" s="55"/>
      <c r="CG908" s="55"/>
      <c r="CH908" s="55"/>
      <c r="CI908" s="55"/>
      <c r="CJ908" s="55"/>
      <c r="CK908" s="55"/>
      <c r="CL908" s="55"/>
      <c r="CM908" s="55"/>
      <c r="CN908" s="55"/>
      <c r="CO908" s="55"/>
    </row>
    <row r="909" spans="1:93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  <c r="BN909" s="55"/>
      <c r="BO909" s="55"/>
      <c r="BP909" s="55"/>
      <c r="BQ909" s="55"/>
      <c r="BR909" s="55"/>
      <c r="BS909" s="55"/>
      <c r="BT909" s="55"/>
      <c r="BU909" s="55"/>
      <c r="BV909" s="55"/>
      <c r="BW909" s="55"/>
      <c r="BX909" s="55"/>
      <c r="BY909" s="55"/>
      <c r="BZ909" s="55"/>
      <c r="CA909" s="55"/>
      <c r="CB909" s="55"/>
      <c r="CC909" s="55"/>
      <c r="CD909" s="55"/>
      <c r="CE909" s="55"/>
      <c r="CF909" s="55"/>
      <c r="CG909" s="55"/>
      <c r="CH909" s="55"/>
      <c r="CI909" s="55"/>
      <c r="CJ909" s="55"/>
      <c r="CK909" s="55"/>
      <c r="CL909" s="55"/>
      <c r="CM909" s="55"/>
      <c r="CN909" s="55"/>
      <c r="CO909" s="55"/>
    </row>
    <row r="910" spans="1:93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/>
      <c r="BS910" s="55"/>
      <c r="BT910" s="55"/>
      <c r="BU910" s="55"/>
      <c r="BV910" s="55"/>
      <c r="BW910" s="55"/>
      <c r="BX910" s="55"/>
      <c r="BY910" s="55"/>
      <c r="BZ910" s="55"/>
      <c r="CA910" s="55"/>
      <c r="CB910" s="55"/>
      <c r="CC910" s="55"/>
      <c r="CD910" s="55"/>
      <c r="CE910" s="55"/>
      <c r="CF910" s="55"/>
      <c r="CG910" s="55"/>
      <c r="CH910" s="55"/>
      <c r="CI910" s="55"/>
      <c r="CJ910" s="55"/>
      <c r="CK910" s="55"/>
      <c r="CL910" s="55"/>
      <c r="CM910" s="55"/>
      <c r="CN910" s="55"/>
      <c r="CO910" s="55"/>
    </row>
    <row r="911" spans="1:93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  <c r="BN911" s="55"/>
      <c r="BO911" s="55"/>
      <c r="BP911" s="55"/>
      <c r="BQ911" s="55"/>
      <c r="BR911" s="55"/>
      <c r="BS911" s="55"/>
      <c r="BT911" s="55"/>
      <c r="BU911" s="55"/>
      <c r="BV911" s="55"/>
      <c r="BW911" s="55"/>
      <c r="BX911" s="55"/>
      <c r="BY911" s="55"/>
      <c r="BZ911" s="55"/>
      <c r="CA911" s="55"/>
      <c r="CB911" s="55"/>
      <c r="CC911" s="55"/>
      <c r="CD911" s="55"/>
      <c r="CE911" s="55"/>
      <c r="CF911" s="55"/>
      <c r="CG911" s="55"/>
      <c r="CH911" s="55"/>
      <c r="CI911" s="55"/>
      <c r="CJ911" s="55"/>
      <c r="CK911" s="55"/>
      <c r="CL911" s="55"/>
      <c r="CM911" s="55"/>
      <c r="CN911" s="55"/>
      <c r="CO911" s="55"/>
    </row>
    <row r="912" spans="1:93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/>
      <c r="BP912" s="55"/>
      <c r="BQ912" s="55"/>
      <c r="BR912" s="55"/>
      <c r="BS912" s="55"/>
      <c r="BT912" s="55"/>
      <c r="BU912" s="55"/>
      <c r="BV912" s="55"/>
      <c r="BW912" s="55"/>
      <c r="BX912" s="55"/>
      <c r="BY912" s="55"/>
      <c r="BZ912" s="55"/>
      <c r="CA912" s="55"/>
      <c r="CB912" s="55"/>
      <c r="CC912" s="55"/>
      <c r="CD912" s="55"/>
      <c r="CE912" s="55"/>
      <c r="CF912" s="55"/>
      <c r="CG912" s="55"/>
      <c r="CH912" s="55"/>
      <c r="CI912" s="55"/>
      <c r="CJ912" s="55"/>
      <c r="CK912" s="55"/>
      <c r="CL912" s="55"/>
      <c r="CM912" s="55"/>
      <c r="CN912" s="55"/>
      <c r="CO912" s="55"/>
    </row>
    <row r="913" spans="1:9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/>
      <c r="BL913" s="55"/>
      <c r="BM913" s="55"/>
      <c r="BN913" s="55"/>
      <c r="BO913" s="55"/>
      <c r="BP913" s="55"/>
      <c r="BQ913" s="55"/>
      <c r="BR913" s="55"/>
      <c r="BS913" s="55"/>
      <c r="BT913" s="55"/>
      <c r="BU913" s="55"/>
      <c r="BV913" s="55"/>
      <c r="BW913" s="55"/>
      <c r="BX913" s="55"/>
      <c r="BY913" s="55"/>
      <c r="BZ913" s="55"/>
      <c r="CA913" s="55"/>
      <c r="CB913" s="55"/>
      <c r="CC913" s="55"/>
      <c r="CD913" s="55"/>
      <c r="CE913" s="55"/>
      <c r="CF913" s="55"/>
      <c r="CG913" s="55"/>
      <c r="CH913" s="55"/>
      <c r="CI913" s="55"/>
      <c r="CJ913" s="55"/>
      <c r="CK913" s="55"/>
      <c r="CL913" s="55"/>
      <c r="CM913" s="55"/>
      <c r="CN913" s="55"/>
      <c r="CO913" s="55"/>
    </row>
    <row r="914" spans="1:93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  <c r="BN914" s="55"/>
      <c r="BO914" s="55"/>
      <c r="BP914" s="55"/>
      <c r="BQ914" s="55"/>
      <c r="BR914" s="55"/>
      <c r="BS914" s="55"/>
      <c r="BT914" s="55"/>
      <c r="BU914" s="55"/>
      <c r="BV914" s="55"/>
      <c r="BW914" s="55"/>
      <c r="BX914" s="55"/>
      <c r="BY914" s="55"/>
      <c r="BZ914" s="55"/>
      <c r="CA914" s="55"/>
      <c r="CB914" s="55"/>
      <c r="CC914" s="55"/>
      <c r="CD914" s="55"/>
      <c r="CE914" s="55"/>
      <c r="CF914" s="55"/>
      <c r="CG914" s="55"/>
      <c r="CH914" s="55"/>
      <c r="CI914" s="55"/>
      <c r="CJ914" s="55"/>
      <c r="CK914" s="55"/>
      <c r="CL914" s="55"/>
      <c r="CM914" s="55"/>
      <c r="CN914" s="55"/>
      <c r="CO914" s="55"/>
    </row>
    <row r="915" spans="1:93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  <c r="BD915" s="55"/>
      <c r="BE915" s="55"/>
      <c r="BF915" s="55"/>
      <c r="BG915" s="55"/>
      <c r="BH915" s="55"/>
      <c r="BI915" s="55"/>
      <c r="BJ915" s="55"/>
      <c r="BK915" s="55"/>
      <c r="BL915" s="55"/>
      <c r="BM915" s="55"/>
      <c r="BN915" s="55"/>
      <c r="BO915" s="55"/>
      <c r="BP915" s="55"/>
      <c r="BQ915" s="55"/>
      <c r="BR915" s="55"/>
      <c r="BS915" s="55"/>
      <c r="BT915" s="55"/>
      <c r="BU915" s="55"/>
      <c r="BV915" s="55"/>
      <c r="BW915" s="55"/>
      <c r="BX915" s="55"/>
      <c r="BY915" s="55"/>
      <c r="BZ915" s="55"/>
      <c r="CA915" s="55"/>
      <c r="CB915" s="55"/>
      <c r="CC915" s="55"/>
      <c r="CD915" s="55"/>
      <c r="CE915" s="55"/>
      <c r="CF915" s="55"/>
      <c r="CG915" s="55"/>
      <c r="CH915" s="55"/>
      <c r="CI915" s="55"/>
      <c r="CJ915" s="55"/>
      <c r="CK915" s="55"/>
      <c r="CL915" s="55"/>
      <c r="CM915" s="55"/>
      <c r="CN915" s="55"/>
      <c r="CO915" s="55"/>
    </row>
    <row r="916" spans="1:93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  <c r="BD916" s="55"/>
      <c r="BE916" s="55"/>
      <c r="BF916" s="55"/>
      <c r="BG916" s="55"/>
      <c r="BH916" s="55"/>
      <c r="BI916" s="55"/>
      <c r="BJ916" s="55"/>
      <c r="BK916" s="55"/>
      <c r="BL916" s="55"/>
      <c r="BM916" s="55"/>
      <c r="BN916" s="55"/>
      <c r="BO916" s="55"/>
      <c r="BP916" s="55"/>
      <c r="BQ916" s="55"/>
      <c r="BR916" s="55"/>
      <c r="BS916" s="55"/>
      <c r="BT916" s="55"/>
      <c r="BU916" s="55"/>
      <c r="BV916" s="55"/>
      <c r="BW916" s="55"/>
      <c r="BX916" s="55"/>
      <c r="BY916" s="55"/>
      <c r="BZ916" s="55"/>
      <c r="CA916" s="55"/>
      <c r="CB916" s="55"/>
      <c r="CC916" s="55"/>
      <c r="CD916" s="55"/>
      <c r="CE916" s="55"/>
      <c r="CF916" s="55"/>
      <c r="CG916" s="55"/>
      <c r="CH916" s="55"/>
      <c r="CI916" s="55"/>
      <c r="CJ916" s="55"/>
      <c r="CK916" s="55"/>
      <c r="CL916" s="55"/>
      <c r="CM916" s="55"/>
      <c r="CN916" s="55"/>
      <c r="CO916" s="55"/>
    </row>
    <row r="917" spans="1:93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  <c r="BN917" s="55"/>
      <c r="BO917" s="55"/>
      <c r="BP917" s="55"/>
      <c r="BQ917" s="55"/>
      <c r="BR917" s="55"/>
      <c r="BS917" s="55"/>
      <c r="BT917" s="55"/>
      <c r="BU917" s="55"/>
      <c r="BV917" s="55"/>
      <c r="BW917" s="55"/>
      <c r="BX917" s="55"/>
      <c r="BY917" s="55"/>
      <c r="BZ917" s="55"/>
      <c r="CA917" s="55"/>
      <c r="CB917" s="55"/>
      <c r="CC917" s="55"/>
      <c r="CD917" s="55"/>
      <c r="CE917" s="55"/>
      <c r="CF917" s="55"/>
      <c r="CG917" s="55"/>
      <c r="CH917" s="55"/>
      <c r="CI917" s="55"/>
      <c r="CJ917" s="55"/>
      <c r="CK917" s="55"/>
      <c r="CL917" s="55"/>
      <c r="CM917" s="55"/>
      <c r="CN917" s="55"/>
      <c r="CO917" s="55"/>
    </row>
    <row r="918" spans="1:93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/>
      <c r="BL918" s="55"/>
      <c r="BM918" s="55"/>
      <c r="BN918" s="55"/>
      <c r="BO918" s="55"/>
      <c r="BP918" s="55"/>
      <c r="BQ918" s="55"/>
      <c r="BR918" s="55"/>
      <c r="BS918" s="55"/>
      <c r="BT918" s="55"/>
      <c r="BU918" s="55"/>
      <c r="BV918" s="55"/>
      <c r="BW918" s="55"/>
      <c r="BX918" s="55"/>
      <c r="BY918" s="55"/>
      <c r="BZ918" s="55"/>
      <c r="CA918" s="55"/>
      <c r="CB918" s="55"/>
      <c r="CC918" s="55"/>
      <c r="CD918" s="55"/>
      <c r="CE918" s="55"/>
      <c r="CF918" s="55"/>
      <c r="CG918" s="55"/>
      <c r="CH918" s="55"/>
      <c r="CI918" s="55"/>
      <c r="CJ918" s="55"/>
      <c r="CK918" s="55"/>
      <c r="CL918" s="55"/>
      <c r="CM918" s="55"/>
      <c r="CN918" s="55"/>
      <c r="CO918" s="55"/>
    </row>
    <row r="919" spans="1:93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  <c r="BN919" s="55"/>
      <c r="BO919" s="55"/>
      <c r="BP919" s="55"/>
      <c r="BQ919" s="55"/>
      <c r="BR919" s="55"/>
      <c r="BS919" s="55"/>
      <c r="BT919" s="55"/>
      <c r="BU919" s="55"/>
      <c r="BV919" s="55"/>
      <c r="BW919" s="55"/>
      <c r="BX919" s="55"/>
      <c r="BY919" s="55"/>
      <c r="BZ919" s="55"/>
      <c r="CA919" s="55"/>
      <c r="CB919" s="55"/>
      <c r="CC919" s="55"/>
      <c r="CD919" s="55"/>
      <c r="CE919" s="55"/>
      <c r="CF919" s="55"/>
      <c r="CG919" s="55"/>
      <c r="CH919" s="55"/>
      <c r="CI919" s="55"/>
      <c r="CJ919" s="55"/>
      <c r="CK919" s="55"/>
      <c r="CL919" s="55"/>
      <c r="CM919" s="55"/>
      <c r="CN919" s="55"/>
      <c r="CO919" s="55"/>
    </row>
    <row r="920" spans="1:93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/>
      <c r="BJ920" s="55"/>
      <c r="BK920" s="55"/>
      <c r="BL920" s="55"/>
      <c r="BM920" s="55"/>
      <c r="BN920" s="55"/>
      <c r="BO920" s="55"/>
      <c r="BP920" s="55"/>
      <c r="BQ920" s="55"/>
      <c r="BR920" s="55"/>
      <c r="BS920" s="55"/>
      <c r="BT920" s="55"/>
      <c r="BU920" s="55"/>
      <c r="BV920" s="55"/>
      <c r="BW920" s="55"/>
      <c r="BX920" s="55"/>
      <c r="BY920" s="55"/>
      <c r="BZ920" s="55"/>
      <c r="CA920" s="55"/>
      <c r="CB920" s="55"/>
      <c r="CC920" s="55"/>
      <c r="CD920" s="55"/>
      <c r="CE920" s="55"/>
      <c r="CF920" s="55"/>
      <c r="CG920" s="55"/>
      <c r="CH920" s="55"/>
      <c r="CI920" s="55"/>
      <c r="CJ920" s="55"/>
      <c r="CK920" s="55"/>
      <c r="CL920" s="55"/>
      <c r="CM920" s="55"/>
      <c r="CN920" s="55"/>
      <c r="CO920" s="55"/>
    </row>
    <row r="921" spans="1:93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/>
      <c r="BL921" s="55"/>
      <c r="BM921" s="55"/>
      <c r="BN921" s="55"/>
      <c r="BO921" s="55"/>
      <c r="BP921" s="55"/>
      <c r="BQ921" s="55"/>
      <c r="BR921" s="55"/>
      <c r="BS921" s="55"/>
      <c r="BT921" s="55"/>
      <c r="BU921" s="55"/>
      <c r="BV921" s="55"/>
      <c r="BW921" s="55"/>
      <c r="BX921" s="55"/>
      <c r="BY921" s="55"/>
      <c r="BZ921" s="55"/>
      <c r="CA921" s="55"/>
      <c r="CB921" s="55"/>
      <c r="CC921" s="55"/>
      <c r="CD921" s="55"/>
      <c r="CE921" s="55"/>
      <c r="CF921" s="55"/>
      <c r="CG921" s="55"/>
      <c r="CH921" s="55"/>
      <c r="CI921" s="55"/>
      <c r="CJ921" s="55"/>
      <c r="CK921" s="55"/>
      <c r="CL921" s="55"/>
      <c r="CM921" s="55"/>
      <c r="CN921" s="55"/>
      <c r="CO921" s="55"/>
    </row>
    <row r="922" spans="1:93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  <c r="BN922" s="55"/>
      <c r="BO922" s="55"/>
      <c r="BP922" s="55"/>
      <c r="BQ922" s="55"/>
      <c r="BR922" s="55"/>
      <c r="BS922" s="55"/>
      <c r="BT922" s="55"/>
      <c r="BU922" s="55"/>
      <c r="BV922" s="55"/>
      <c r="BW922" s="55"/>
      <c r="BX922" s="55"/>
      <c r="BY922" s="55"/>
      <c r="BZ922" s="55"/>
      <c r="CA922" s="55"/>
      <c r="CB922" s="55"/>
      <c r="CC922" s="55"/>
      <c r="CD922" s="55"/>
      <c r="CE922" s="55"/>
      <c r="CF922" s="55"/>
      <c r="CG922" s="55"/>
      <c r="CH922" s="55"/>
      <c r="CI922" s="55"/>
      <c r="CJ922" s="55"/>
      <c r="CK922" s="55"/>
      <c r="CL922" s="55"/>
      <c r="CM922" s="55"/>
      <c r="CN922" s="55"/>
      <c r="CO922" s="55"/>
    </row>
    <row r="923" spans="1:9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  <c r="BN923" s="55"/>
      <c r="BO923" s="55"/>
      <c r="BP923" s="55"/>
      <c r="BQ923" s="55"/>
      <c r="BR923" s="55"/>
      <c r="BS923" s="55"/>
      <c r="BT923" s="55"/>
      <c r="BU923" s="55"/>
      <c r="BV923" s="55"/>
      <c r="BW923" s="55"/>
      <c r="BX923" s="55"/>
      <c r="BY923" s="55"/>
      <c r="BZ923" s="55"/>
      <c r="CA923" s="55"/>
      <c r="CB923" s="55"/>
      <c r="CC923" s="55"/>
      <c r="CD923" s="55"/>
      <c r="CE923" s="55"/>
      <c r="CF923" s="55"/>
      <c r="CG923" s="55"/>
      <c r="CH923" s="55"/>
      <c r="CI923" s="55"/>
      <c r="CJ923" s="55"/>
      <c r="CK923" s="55"/>
      <c r="CL923" s="55"/>
      <c r="CM923" s="55"/>
      <c r="CN923" s="55"/>
      <c r="CO923" s="55"/>
    </row>
    <row r="924" spans="1:93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/>
      <c r="BL924" s="55"/>
      <c r="BM924" s="55"/>
      <c r="BN924" s="55"/>
      <c r="BO924" s="55"/>
      <c r="BP924" s="55"/>
      <c r="BQ924" s="55"/>
      <c r="BR924" s="55"/>
      <c r="BS924" s="55"/>
      <c r="BT924" s="55"/>
      <c r="BU924" s="55"/>
      <c r="BV924" s="55"/>
      <c r="BW924" s="55"/>
      <c r="BX924" s="55"/>
      <c r="BY924" s="55"/>
      <c r="BZ924" s="55"/>
      <c r="CA924" s="55"/>
      <c r="CB924" s="55"/>
      <c r="CC924" s="55"/>
      <c r="CD924" s="55"/>
      <c r="CE924" s="55"/>
      <c r="CF924" s="55"/>
      <c r="CG924" s="55"/>
      <c r="CH924" s="55"/>
      <c r="CI924" s="55"/>
      <c r="CJ924" s="55"/>
      <c r="CK924" s="55"/>
      <c r="CL924" s="55"/>
      <c r="CM924" s="55"/>
      <c r="CN924" s="55"/>
      <c r="CO924" s="55"/>
    </row>
    <row r="925" spans="1:93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  <c r="BD925" s="55"/>
      <c r="BE925" s="55"/>
      <c r="BF925" s="55"/>
      <c r="BG925" s="55"/>
      <c r="BH925" s="55"/>
      <c r="BI925" s="55"/>
      <c r="BJ925" s="55"/>
      <c r="BK925" s="55"/>
      <c r="BL925" s="55"/>
      <c r="BM925" s="55"/>
      <c r="BN925" s="55"/>
      <c r="BO925" s="55"/>
      <c r="BP925" s="55"/>
      <c r="BQ925" s="55"/>
      <c r="BR925" s="55"/>
      <c r="BS925" s="55"/>
      <c r="BT925" s="55"/>
      <c r="BU925" s="55"/>
      <c r="BV925" s="55"/>
      <c r="BW925" s="55"/>
      <c r="BX925" s="55"/>
      <c r="BY925" s="55"/>
      <c r="BZ925" s="55"/>
      <c r="CA925" s="55"/>
      <c r="CB925" s="55"/>
      <c r="CC925" s="55"/>
      <c r="CD925" s="55"/>
      <c r="CE925" s="55"/>
      <c r="CF925" s="55"/>
      <c r="CG925" s="55"/>
      <c r="CH925" s="55"/>
      <c r="CI925" s="55"/>
      <c r="CJ925" s="55"/>
      <c r="CK925" s="55"/>
      <c r="CL925" s="55"/>
      <c r="CM925" s="55"/>
      <c r="CN925" s="55"/>
      <c r="CO925" s="55"/>
    </row>
    <row r="926" spans="1:93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/>
      <c r="BP926" s="55"/>
      <c r="BQ926" s="55"/>
      <c r="BR926" s="55"/>
      <c r="BS926" s="55"/>
      <c r="BT926" s="55"/>
      <c r="BU926" s="55"/>
      <c r="BV926" s="55"/>
      <c r="BW926" s="55"/>
      <c r="BX926" s="55"/>
      <c r="BY926" s="55"/>
      <c r="BZ926" s="55"/>
      <c r="CA926" s="55"/>
      <c r="CB926" s="55"/>
      <c r="CC926" s="55"/>
      <c r="CD926" s="55"/>
      <c r="CE926" s="55"/>
      <c r="CF926" s="55"/>
      <c r="CG926" s="55"/>
      <c r="CH926" s="55"/>
      <c r="CI926" s="55"/>
      <c r="CJ926" s="55"/>
      <c r="CK926" s="55"/>
      <c r="CL926" s="55"/>
      <c r="CM926" s="55"/>
      <c r="CN926" s="55"/>
      <c r="CO926" s="55"/>
    </row>
    <row r="927" spans="1:93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  <c r="BN927" s="55"/>
      <c r="BO927" s="55"/>
      <c r="BP927" s="55"/>
      <c r="BQ927" s="55"/>
      <c r="BR927" s="55"/>
      <c r="BS927" s="55"/>
      <c r="BT927" s="55"/>
      <c r="BU927" s="55"/>
      <c r="BV927" s="55"/>
      <c r="BW927" s="55"/>
      <c r="BX927" s="55"/>
      <c r="BY927" s="55"/>
      <c r="BZ927" s="55"/>
      <c r="CA927" s="55"/>
      <c r="CB927" s="55"/>
      <c r="CC927" s="55"/>
      <c r="CD927" s="55"/>
      <c r="CE927" s="55"/>
      <c r="CF927" s="55"/>
      <c r="CG927" s="55"/>
      <c r="CH927" s="55"/>
      <c r="CI927" s="55"/>
      <c r="CJ927" s="55"/>
      <c r="CK927" s="55"/>
      <c r="CL927" s="55"/>
      <c r="CM927" s="55"/>
      <c r="CN927" s="55"/>
      <c r="CO927" s="55"/>
    </row>
    <row r="928" spans="1:93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/>
      <c r="BL928" s="55"/>
      <c r="BM928" s="55"/>
      <c r="BN928" s="55"/>
      <c r="BO928" s="55"/>
      <c r="BP928" s="55"/>
      <c r="BQ928" s="55"/>
      <c r="BR928" s="55"/>
      <c r="BS928" s="55"/>
      <c r="BT928" s="55"/>
      <c r="BU928" s="55"/>
      <c r="BV928" s="55"/>
      <c r="BW928" s="55"/>
      <c r="BX928" s="55"/>
      <c r="BY928" s="55"/>
      <c r="BZ928" s="55"/>
      <c r="CA928" s="55"/>
      <c r="CB928" s="55"/>
      <c r="CC928" s="55"/>
      <c r="CD928" s="55"/>
      <c r="CE928" s="55"/>
      <c r="CF928" s="55"/>
      <c r="CG928" s="55"/>
      <c r="CH928" s="55"/>
      <c r="CI928" s="55"/>
      <c r="CJ928" s="55"/>
      <c r="CK928" s="55"/>
      <c r="CL928" s="55"/>
      <c r="CM928" s="55"/>
      <c r="CN928" s="55"/>
      <c r="CO928" s="55"/>
    </row>
    <row r="929" spans="1:93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/>
      <c r="BM929" s="55"/>
      <c r="BN929" s="55"/>
      <c r="BO929" s="55"/>
      <c r="BP929" s="55"/>
      <c r="BQ929" s="55"/>
      <c r="BR929" s="55"/>
      <c r="BS929" s="55"/>
      <c r="BT929" s="55"/>
      <c r="BU929" s="55"/>
      <c r="BV929" s="55"/>
      <c r="BW929" s="55"/>
      <c r="BX929" s="55"/>
      <c r="BY929" s="55"/>
      <c r="BZ929" s="55"/>
      <c r="CA929" s="55"/>
      <c r="CB929" s="55"/>
      <c r="CC929" s="55"/>
      <c r="CD929" s="55"/>
      <c r="CE929" s="55"/>
      <c r="CF929" s="55"/>
      <c r="CG929" s="55"/>
      <c r="CH929" s="55"/>
      <c r="CI929" s="55"/>
      <c r="CJ929" s="55"/>
      <c r="CK929" s="55"/>
      <c r="CL929" s="55"/>
      <c r="CM929" s="55"/>
      <c r="CN929" s="55"/>
      <c r="CO929" s="55"/>
    </row>
    <row r="930" spans="1:93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/>
      <c r="BL930" s="55"/>
      <c r="BM930" s="55"/>
      <c r="BN930" s="55"/>
      <c r="BO930" s="55"/>
      <c r="BP930" s="55"/>
      <c r="BQ930" s="55"/>
      <c r="BR930" s="55"/>
      <c r="BS930" s="55"/>
      <c r="BT930" s="55"/>
      <c r="BU930" s="55"/>
      <c r="BV930" s="55"/>
      <c r="BW930" s="55"/>
      <c r="BX930" s="55"/>
      <c r="BY930" s="55"/>
      <c r="BZ930" s="55"/>
      <c r="CA930" s="55"/>
      <c r="CB930" s="55"/>
      <c r="CC930" s="55"/>
      <c r="CD930" s="55"/>
      <c r="CE930" s="55"/>
      <c r="CF930" s="55"/>
      <c r="CG930" s="55"/>
      <c r="CH930" s="55"/>
      <c r="CI930" s="55"/>
      <c r="CJ930" s="55"/>
      <c r="CK930" s="55"/>
      <c r="CL930" s="55"/>
      <c r="CM930" s="55"/>
      <c r="CN930" s="55"/>
      <c r="CO930" s="55"/>
    </row>
    <row r="931" spans="1:93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  <c r="BD931" s="55"/>
      <c r="BE931" s="55"/>
      <c r="BF931" s="55"/>
      <c r="BG931" s="55"/>
      <c r="BH931" s="55"/>
      <c r="BI931" s="55"/>
      <c r="BJ931" s="55"/>
      <c r="BK931" s="55"/>
      <c r="BL931" s="55"/>
      <c r="BM931" s="55"/>
      <c r="BN931" s="55"/>
      <c r="BO931" s="55"/>
      <c r="BP931" s="55"/>
      <c r="BQ931" s="55"/>
      <c r="BR931" s="55"/>
      <c r="BS931" s="55"/>
      <c r="BT931" s="55"/>
      <c r="BU931" s="55"/>
      <c r="BV931" s="55"/>
      <c r="BW931" s="55"/>
      <c r="BX931" s="55"/>
      <c r="BY931" s="55"/>
      <c r="BZ931" s="55"/>
      <c r="CA931" s="55"/>
      <c r="CB931" s="55"/>
      <c r="CC931" s="55"/>
      <c r="CD931" s="55"/>
      <c r="CE931" s="55"/>
      <c r="CF931" s="55"/>
      <c r="CG931" s="55"/>
      <c r="CH931" s="55"/>
      <c r="CI931" s="55"/>
      <c r="CJ931" s="55"/>
      <c r="CK931" s="55"/>
      <c r="CL931" s="55"/>
      <c r="CM931" s="55"/>
      <c r="CN931" s="55"/>
      <c r="CO931" s="55"/>
    </row>
    <row r="932" spans="1:93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/>
      <c r="BI932" s="55"/>
      <c r="BJ932" s="55"/>
      <c r="BK932" s="55"/>
      <c r="BL932" s="55"/>
      <c r="BM932" s="55"/>
      <c r="BN932" s="55"/>
      <c r="BO932" s="55"/>
      <c r="BP932" s="55"/>
      <c r="BQ932" s="55"/>
      <c r="BR932" s="55"/>
      <c r="BS932" s="55"/>
      <c r="BT932" s="55"/>
      <c r="BU932" s="55"/>
      <c r="BV932" s="55"/>
      <c r="BW932" s="55"/>
      <c r="BX932" s="55"/>
      <c r="BY932" s="55"/>
      <c r="BZ932" s="55"/>
      <c r="CA932" s="55"/>
      <c r="CB932" s="55"/>
      <c r="CC932" s="55"/>
      <c r="CD932" s="55"/>
      <c r="CE932" s="55"/>
      <c r="CF932" s="55"/>
      <c r="CG932" s="55"/>
      <c r="CH932" s="55"/>
      <c r="CI932" s="55"/>
      <c r="CJ932" s="55"/>
      <c r="CK932" s="55"/>
      <c r="CL932" s="55"/>
      <c r="CM932" s="55"/>
      <c r="CN932" s="55"/>
      <c r="CO932" s="55"/>
    </row>
    <row r="933" spans="1:9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  <c r="BD933" s="55"/>
      <c r="BE933" s="55"/>
      <c r="BF933" s="55"/>
      <c r="BG933" s="55"/>
      <c r="BH933" s="55"/>
      <c r="BI933" s="55"/>
      <c r="BJ933" s="55"/>
      <c r="BK933" s="55"/>
      <c r="BL933" s="55"/>
      <c r="BM933" s="55"/>
      <c r="BN933" s="55"/>
      <c r="BO933" s="55"/>
      <c r="BP933" s="55"/>
      <c r="BQ933" s="55"/>
      <c r="BR933" s="55"/>
      <c r="BS933" s="55"/>
      <c r="BT933" s="55"/>
      <c r="BU933" s="55"/>
      <c r="BV933" s="55"/>
      <c r="BW933" s="55"/>
      <c r="BX933" s="55"/>
      <c r="BY933" s="55"/>
      <c r="BZ933" s="55"/>
      <c r="CA933" s="55"/>
      <c r="CB933" s="55"/>
      <c r="CC933" s="55"/>
      <c r="CD933" s="55"/>
      <c r="CE933" s="55"/>
      <c r="CF933" s="55"/>
      <c r="CG933" s="55"/>
      <c r="CH933" s="55"/>
      <c r="CI933" s="55"/>
      <c r="CJ933" s="55"/>
      <c r="CK933" s="55"/>
      <c r="CL933" s="55"/>
      <c r="CM933" s="55"/>
      <c r="CN933" s="55"/>
      <c r="CO933" s="55"/>
    </row>
    <row r="934" spans="1:93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/>
      <c r="BL934" s="55"/>
      <c r="BM934" s="55"/>
      <c r="BN934" s="55"/>
      <c r="BO934" s="55"/>
      <c r="BP934" s="55"/>
      <c r="BQ934" s="55"/>
      <c r="BR934" s="55"/>
      <c r="BS934" s="55"/>
      <c r="BT934" s="55"/>
      <c r="BU934" s="55"/>
      <c r="BV934" s="55"/>
      <c r="BW934" s="55"/>
      <c r="BX934" s="55"/>
      <c r="BY934" s="55"/>
      <c r="BZ934" s="55"/>
      <c r="CA934" s="55"/>
      <c r="CB934" s="55"/>
      <c r="CC934" s="55"/>
      <c r="CD934" s="55"/>
      <c r="CE934" s="55"/>
      <c r="CF934" s="55"/>
      <c r="CG934" s="55"/>
      <c r="CH934" s="55"/>
      <c r="CI934" s="55"/>
      <c r="CJ934" s="55"/>
      <c r="CK934" s="55"/>
      <c r="CL934" s="55"/>
      <c r="CM934" s="55"/>
      <c r="CN934" s="55"/>
      <c r="CO934" s="55"/>
    </row>
    <row r="935" spans="1:93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/>
      <c r="BO935" s="55"/>
      <c r="BP935" s="55"/>
      <c r="BQ935" s="55"/>
      <c r="BR935" s="55"/>
      <c r="BS935" s="55"/>
      <c r="BT935" s="55"/>
      <c r="BU935" s="55"/>
      <c r="BV935" s="55"/>
      <c r="BW935" s="55"/>
      <c r="BX935" s="55"/>
      <c r="BY935" s="55"/>
      <c r="BZ935" s="55"/>
      <c r="CA935" s="55"/>
      <c r="CB935" s="55"/>
      <c r="CC935" s="55"/>
      <c r="CD935" s="55"/>
      <c r="CE935" s="55"/>
      <c r="CF935" s="55"/>
      <c r="CG935" s="55"/>
      <c r="CH935" s="55"/>
      <c r="CI935" s="55"/>
      <c r="CJ935" s="55"/>
      <c r="CK935" s="55"/>
      <c r="CL935" s="55"/>
      <c r="CM935" s="55"/>
      <c r="CN935" s="55"/>
      <c r="CO935" s="55"/>
    </row>
    <row r="936" spans="1:93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/>
      <c r="BP936" s="55"/>
      <c r="BQ936" s="55"/>
      <c r="BR936" s="55"/>
      <c r="BS936" s="55"/>
      <c r="BT936" s="55"/>
      <c r="BU936" s="55"/>
      <c r="BV936" s="55"/>
      <c r="BW936" s="55"/>
      <c r="BX936" s="55"/>
      <c r="BY936" s="55"/>
      <c r="BZ936" s="55"/>
      <c r="CA936" s="55"/>
      <c r="CB936" s="55"/>
      <c r="CC936" s="55"/>
      <c r="CD936" s="55"/>
      <c r="CE936" s="55"/>
      <c r="CF936" s="55"/>
      <c r="CG936" s="55"/>
      <c r="CH936" s="55"/>
      <c r="CI936" s="55"/>
      <c r="CJ936" s="55"/>
      <c r="CK936" s="55"/>
      <c r="CL936" s="55"/>
      <c r="CM936" s="55"/>
      <c r="CN936" s="55"/>
      <c r="CO936" s="55"/>
    </row>
    <row r="937" spans="1:93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/>
      <c r="BO937" s="55"/>
      <c r="BP937" s="55"/>
      <c r="BQ937" s="55"/>
      <c r="BR937" s="55"/>
      <c r="BS937" s="55"/>
      <c r="BT937" s="55"/>
      <c r="BU937" s="55"/>
      <c r="BV937" s="55"/>
      <c r="BW937" s="55"/>
      <c r="BX937" s="55"/>
      <c r="BY937" s="55"/>
      <c r="BZ937" s="55"/>
      <c r="CA937" s="55"/>
      <c r="CB937" s="55"/>
      <c r="CC937" s="55"/>
      <c r="CD937" s="55"/>
      <c r="CE937" s="55"/>
      <c r="CF937" s="55"/>
      <c r="CG937" s="55"/>
      <c r="CH937" s="55"/>
      <c r="CI937" s="55"/>
      <c r="CJ937" s="55"/>
      <c r="CK937" s="55"/>
      <c r="CL937" s="55"/>
      <c r="CM937" s="55"/>
      <c r="CN937" s="55"/>
      <c r="CO937" s="55"/>
    </row>
    <row r="938" spans="1:93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/>
      <c r="BM938" s="55"/>
      <c r="BN938" s="55"/>
      <c r="BO938" s="55"/>
      <c r="BP938" s="55"/>
      <c r="BQ938" s="55"/>
      <c r="BR938" s="55"/>
      <c r="BS938" s="55"/>
      <c r="BT938" s="55"/>
      <c r="BU938" s="55"/>
      <c r="BV938" s="55"/>
      <c r="BW938" s="55"/>
      <c r="BX938" s="55"/>
      <c r="BY938" s="55"/>
      <c r="BZ938" s="55"/>
      <c r="CA938" s="55"/>
      <c r="CB938" s="55"/>
      <c r="CC938" s="55"/>
      <c r="CD938" s="55"/>
      <c r="CE938" s="55"/>
      <c r="CF938" s="55"/>
      <c r="CG938" s="55"/>
      <c r="CH938" s="55"/>
      <c r="CI938" s="55"/>
      <c r="CJ938" s="55"/>
      <c r="CK938" s="55"/>
      <c r="CL938" s="55"/>
      <c r="CM938" s="55"/>
      <c r="CN938" s="55"/>
      <c r="CO938" s="55"/>
    </row>
    <row r="939" spans="1:93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  <c r="BN939" s="55"/>
      <c r="BO939" s="55"/>
      <c r="BP939" s="55"/>
      <c r="BQ939" s="55"/>
      <c r="BR939" s="55"/>
      <c r="BS939" s="55"/>
      <c r="BT939" s="55"/>
      <c r="BU939" s="55"/>
      <c r="BV939" s="55"/>
      <c r="BW939" s="55"/>
      <c r="BX939" s="55"/>
      <c r="BY939" s="55"/>
      <c r="BZ939" s="55"/>
      <c r="CA939" s="55"/>
      <c r="CB939" s="55"/>
      <c r="CC939" s="55"/>
      <c r="CD939" s="55"/>
      <c r="CE939" s="55"/>
      <c r="CF939" s="55"/>
      <c r="CG939" s="55"/>
      <c r="CH939" s="55"/>
      <c r="CI939" s="55"/>
      <c r="CJ939" s="55"/>
      <c r="CK939" s="55"/>
      <c r="CL939" s="55"/>
      <c r="CM939" s="55"/>
      <c r="CN939" s="55"/>
      <c r="CO939" s="55"/>
    </row>
    <row r="940" spans="1:93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  <c r="BN940" s="55"/>
      <c r="BO940" s="55"/>
      <c r="BP940" s="55"/>
      <c r="BQ940" s="55"/>
      <c r="BR940" s="55"/>
      <c r="BS940" s="55"/>
      <c r="BT940" s="55"/>
      <c r="BU940" s="55"/>
      <c r="BV940" s="55"/>
      <c r="BW940" s="55"/>
      <c r="BX940" s="55"/>
      <c r="BY940" s="55"/>
      <c r="BZ940" s="55"/>
      <c r="CA940" s="55"/>
      <c r="CB940" s="55"/>
      <c r="CC940" s="55"/>
      <c r="CD940" s="55"/>
      <c r="CE940" s="55"/>
      <c r="CF940" s="55"/>
      <c r="CG940" s="55"/>
      <c r="CH940" s="55"/>
      <c r="CI940" s="55"/>
      <c r="CJ940" s="55"/>
      <c r="CK940" s="55"/>
      <c r="CL940" s="55"/>
      <c r="CM940" s="55"/>
      <c r="CN940" s="55"/>
      <c r="CO940" s="55"/>
    </row>
    <row r="941" spans="1:93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/>
      <c r="BL941" s="55"/>
      <c r="BM941" s="55"/>
      <c r="BN941" s="55"/>
      <c r="BO941" s="55"/>
      <c r="BP941" s="55"/>
      <c r="BQ941" s="55"/>
      <c r="BR941" s="55"/>
      <c r="BS941" s="55"/>
      <c r="BT941" s="55"/>
      <c r="BU941" s="55"/>
      <c r="BV941" s="55"/>
      <c r="BW941" s="55"/>
      <c r="BX941" s="55"/>
      <c r="BY941" s="55"/>
      <c r="BZ941" s="55"/>
      <c r="CA941" s="55"/>
      <c r="CB941" s="55"/>
      <c r="CC941" s="55"/>
      <c r="CD941" s="55"/>
      <c r="CE941" s="55"/>
      <c r="CF941" s="55"/>
      <c r="CG941" s="55"/>
      <c r="CH941" s="55"/>
      <c r="CI941" s="55"/>
      <c r="CJ941" s="55"/>
      <c r="CK941" s="55"/>
      <c r="CL941" s="55"/>
      <c r="CM941" s="55"/>
      <c r="CN941" s="55"/>
      <c r="CO941" s="55"/>
    </row>
    <row r="942" spans="1:93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  <c r="BN942" s="55"/>
      <c r="BO942" s="55"/>
      <c r="BP942" s="55"/>
      <c r="BQ942" s="55"/>
      <c r="BR942" s="55"/>
      <c r="BS942" s="55"/>
      <c r="BT942" s="55"/>
      <c r="BU942" s="55"/>
      <c r="BV942" s="55"/>
      <c r="BW942" s="55"/>
      <c r="BX942" s="55"/>
      <c r="BY942" s="55"/>
      <c r="BZ942" s="55"/>
      <c r="CA942" s="55"/>
      <c r="CB942" s="55"/>
      <c r="CC942" s="55"/>
      <c r="CD942" s="55"/>
      <c r="CE942" s="55"/>
      <c r="CF942" s="55"/>
      <c r="CG942" s="55"/>
      <c r="CH942" s="55"/>
      <c r="CI942" s="55"/>
      <c r="CJ942" s="55"/>
      <c r="CK942" s="55"/>
      <c r="CL942" s="55"/>
      <c r="CM942" s="55"/>
      <c r="CN942" s="55"/>
      <c r="CO942" s="55"/>
    </row>
    <row r="943" spans="1:9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  <c r="BN943" s="55"/>
      <c r="BO943" s="55"/>
      <c r="BP943" s="55"/>
      <c r="BQ943" s="55"/>
      <c r="BR943" s="55"/>
      <c r="BS943" s="55"/>
      <c r="BT943" s="55"/>
      <c r="BU943" s="55"/>
      <c r="BV943" s="55"/>
      <c r="BW943" s="55"/>
      <c r="BX943" s="55"/>
      <c r="BY943" s="55"/>
      <c r="BZ943" s="55"/>
      <c r="CA943" s="55"/>
      <c r="CB943" s="55"/>
      <c r="CC943" s="55"/>
      <c r="CD943" s="55"/>
      <c r="CE943" s="55"/>
      <c r="CF943" s="55"/>
      <c r="CG943" s="55"/>
      <c r="CH943" s="55"/>
      <c r="CI943" s="55"/>
      <c r="CJ943" s="55"/>
      <c r="CK943" s="55"/>
      <c r="CL943" s="55"/>
      <c r="CM943" s="55"/>
      <c r="CN943" s="55"/>
      <c r="CO943" s="55"/>
    </row>
    <row r="944" spans="1:93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/>
      <c r="BL944" s="55"/>
      <c r="BM944" s="55"/>
      <c r="BN944" s="55"/>
      <c r="BO944" s="55"/>
      <c r="BP944" s="55"/>
      <c r="BQ944" s="55"/>
      <c r="BR944" s="55"/>
      <c r="BS944" s="55"/>
      <c r="BT944" s="55"/>
      <c r="BU944" s="55"/>
      <c r="BV944" s="55"/>
      <c r="BW944" s="55"/>
      <c r="BX944" s="55"/>
      <c r="BY944" s="55"/>
      <c r="BZ944" s="55"/>
      <c r="CA944" s="55"/>
      <c r="CB944" s="55"/>
      <c r="CC944" s="55"/>
      <c r="CD944" s="55"/>
      <c r="CE944" s="55"/>
      <c r="CF944" s="55"/>
      <c r="CG944" s="55"/>
      <c r="CH944" s="55"/>
      <c r="CI944" s="55"/>
      <c r="CJ944" s="55"/>
      <c r="CK944" s="55"/>
      <c r="CL944" s="55"/>
      <c r="CM944" s="55"/>
      <c r="CN944" s="55"/>
      <c r="CO944" s="55"/>
    </row>
    <row r="945" spans="1:93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  <c r="BN945" s="55"/>
      <c r="BO945" s="55"/>
      <c r="BP945" s="55"/>
      <c r="BQ945" s="55"/>
      <c r="BR945" s="55"/>
      <c r="BS945" s="55"/>
      <c r="BT945" s="55"/>
      <c r="BU945" s="55"/>
      <c r="BV945" s="55"/>
      <c r="BW945" s="55"/>
      <c r="BX945" s="55"/>
      <c r="BY945" s="55"/>
      <c r="BZ945" s="55"/>
      <c r="CA945" s="55"/>
      <c r="CB945" s="55"/>
      <c r="CC945" s="55"/>
      <c r="CD945" s="55"/>
      <c r="CE945" s="55"/>
      <c r="CF945" s="55"/>
      <c r="CG945" s="55"/>
      <c r="CH945" s="55"/>
      <c r="CI945" s="55"/>
      <c r="CJ945" s="55"/>
      <c r="CK945" s="55"/>
      <c r="CL945" s="55"/>
      <c r="CM945" s="55"/>
      <c r="CN945" s="55"/>
      <c r="CO945" s="55"/>
    </row>
    <row r="946" spans="1:93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  <c r="BD946" s="55"/>
      <c r="BE946" s="55"/>
      <c r="BF946" s="55"/>
      <c r="BG946" s="55"/>
      <c r="BH946" s="55"/>
      <c r="BI946" s="55"/>
      <c r="BJ946" s="55"/>
      <c r="BK946" s="55"/>
      <c r="BL946" s="55"/>
      <c r="BM946" s="55"/>
      <c r="BN946" s="55"/>
      <c r="BO946" s="55"/>
      <c r="BP946" s="55"/>
      <c r="BQ946" s="55"/>
      <c r="BR946" s="55"/>
      <c r="BS946" s="55"/>
      <c r="BT946" s="55"/>
      <c r="BU946" s="55"/>
      <c r="BV946" s="55"/>
      <c r="BW946" s="55"/>
      <c r="BX946" s="55"/>
      <c r="BY946" s="55"/>
      <c r="BZ946" s="55"/>
      <c r="CA946" s="55"/>
      <c r="CB946" s="55"/>
      <c r="CC946" s="55"/>
      <c r="CD946" s="55"/>
      <c r="CE946" s="55"/>
      <c r="CF946" s="55"/>
      <c r="CG946" s="55"/>
      <c r="CH946" s="55"/>
      <c r="CI946" s="55"/>
      <c r="CJ946" s="55"/>
      <c r="CK946" s="55"/>
      <c r="CL946" s="55"/>
      <c r="CM946" s="55"/>
      <c r="CN946" s="55"/>
      <c r="CO946" s="55"/>
    </row>
    <row r="947" spans="1:93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/>
      <c r="BN947" s="55"/>
      <c r="BO947" s="55"/>
      <c r="BP947" s="55"/>
      <c r="BQ947" s="55"/>
      <c r="BR947" s="55"/>
      <c r="BS947" s="55"/>
      <c r="BT947" s="55"/>
      <c r="BU947" s="55"/>
      <c r="BV947" s="55"/>
      <c r="BW947" s="55"/>
      <c r="BX947" s="55"/>
      <c r="BY947" s="55"/>
      <c r="BZ947" s="55"/>
      <c r="CA947" s="55"/>
      <c r="CB947" s="55"/>
      <c r="CC947" s="55"/>
      <c r="CD947" s="55"/>
      <c r="CE947" s="55"/>
      <c r="CF947" s="55"/>
      <c r="CG947" s="55"/>
      <c r="CH947" s="55"/>
      <c r="CI947" s="55"/>
      <c r="CJ947" s="55"/>
      <c r="CK947" s="55"/>
      <c r="CL947" s="55"/>
      <c r="CM947" s="55"/>
      <c r="CN947" s="55"/>
      <c r="CO947" s="55"/>
    </row>
    <row r="948" spans="1:93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/>
      <c r="BN948" s="55"/>
      <c r="BO948" s="55"/>
      <c r="BP948" s="55"/>
      <c r="BQ948" s="55"/>
      <c r="BR948" s="55"/>
      <c r="BS948" s="55"/>
      <c r="BT948" s="55"/>
      <c r="BU948" s="55"/>
      <c r="BV948" s="55"/>
      <c r="BW948" s="55"/>
      <c r="BX948" s="55"/>
      <c r="BY948" s="55"/>
      <c r="BZ948" s="55"/>
      <c r="CA948" s="55"/>
      <c r="CB948" s="55"/>
      <c r="CC948" s="55"/>
      <c r="CD948" s="55"/>
      <c r="CE948" s="55"/>
      <c r="CF948" s="55"/>
      <c r="CG948" s="55"/>
      <c r="CH948" s="55"/>
      <c r="CI948" s="55"/>
      <c r="CJ948" s="55"/>
      <c r="CK948" s="55"/>
      <c r="CL948" s="55"/>
      <c r="CM948" s="55"/>
      <c r="CN948" s="55"/>
      <c r="CO948" s="55"/>
    </row>
    <row r="949" spans="1:93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/>
      <c r="BM949" s="55"/>
      <c r="BN949" s="55"/>
      <c r="BO949" s="55"/>
      <c r="BP949" s="55"/>
      <c r="BQ949" s="55"/>
      <c r="BR949" s="55"/>
      <c r="BS949" s="55"/>
      <c r="BT949" s="55"/>
      <c r="BU949" s="55"/>
      <c r="BV949" s="55"/>
      <c r="BW949" s="55"/>
      <c r="BX949" s="55"/>
      <c r="BY949" s="55"/>
      <c r="BZ949" s="55"/>
      <c r="CA949" s="55"/>
      <c r="CB949" s="55"/>
      <c r="CC949" s="55"/>
      <c r="CD949" s="55"/>
      <c r="CE949" s="55"/>
      <c r="CF949" s="55"/>
      <c r="CG949" s="55"/>
      <c r="CH949" s="55"/>
      <c r="CI949" s="55"/>
      <c r="CJ949" s="55"/>
      <c r="CK949" s="55"/>
      <c r="CL949" s="55"/>
      <c r="CM949" s="55"/>
      <c r="CN949" s="55"/>
      <c r="CO949" s="55"/>
    </row>
    <row r="950" spans="1:93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/>
      <c r="BL950" s="55"/>
      <c r="BM950" s="55"/>
      <c r="BN950" s="55"/>
      <c r="BO950" s="55"/>
      <c r="BP950" s="55"/>
      <c r="BQ950" s="55"/>
      <c r="BR950" s="55"/>
      <c r="BS950" s="55"/>
      <c r="BT950" s="55"/>
      <c r="BU950" s="55"/>
      <c r="BV950" s="55"/>
      <c r="BW950" s="55"/>
      <c r="BX950" s="55"/>
      <c r="BY950" s="55"/>
      <c r="BZ950" s="55"/>
      <c r="CA950" s="55"/>
      <c r="CB950" s="55"/>
      <c r="CC950" s="55"/>
      <c r="CD950" s="55"/>
      <c r="CE950" s="55"/>
      <c r="CF950" s="55"/>
      <c r="CG950" s="55"/>
      <c r="CH950" s="55"/>
      <c r="CI950" s="55"/>
      <c r="CJ950" s="55"/>
      <c r="CK950" s="55"/>
      <c r="CL950" s="55"/>
      <c r="CM950" s="55"/>
      <c r="CN950" s="55"/>
      <c r="CO950" s="55"/>
    </row>
    <row r="951" spans="1:93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  <c r="BD951" s="55"/>
      <c r="BE951" s="55"/>
      <c r="BF951" s="55"/>
      <c r="BG951" s="55"/>
      <c r="BH951" s="55"/>
      <c r="BI951" s="55"/>
      <c r="BJ951" s="55"/>
      <c r="BK951" s="55"/>
      <c r="BL951" s="55"/>
      <c r="BM951" s="55"/>
      <c r="BN951" s="55"/>
      <c r="BO951" s="55"/>
      <c r="BP951" s="55"/>
      <c r="BQ951" s="55"/>
      <c r="BR951" s="55"/>
      <c r="BS951" s="55"/>
      <c r="BT951" s="55"/>
      <c r="BU951" s="55"/>
      <c r="BV951" s="55"/>
      <c r="BW951" s="55"/>
      <c r="BX951" s="55"/>
      <c r="BY951" s="55"/>
      <c r="BZ951" s="55"/>
      <c r="CA951" s="55"/>
      <c r="CB951" s="55"/>
      <c r="CC951" s="55"/>
      <c r="CD951" s="55"/>
      <c r="CE951" s="55"/>
      <c r="CF951" s="55"/>
      <c r="CG951" s="55"/>
      <c r="CH951" s="55"/>
      <c r="CI951" s="55"/>
      <c r="CJ951" s="55"/>
      <c r="CK951" s="55"/>
      <c r="CL951" s="55"/>
      <c r="CM951" s="55"/>
      <c r="CN951" s="55"/>
      <c r="CO951" s="55"/>
    </row>
    <row r="952" spans="1:93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  <c r="BN952" s="55"/>
      <c r="BO952" s="55"/>
      <c r="BP952" s="55"/>
      <c r="BQ952" s="55"/>
      <c r="BR952" s="55"/>
      <c r="BS952" s="55"/>
      <c r="BT952" s="55"/>
      <c r="BU952" s="55"/>
      <c r="BV952" s="55"/>
      <c r="BW952" s="55"/>
      <c r="BX952" s="55"/>
      <c r="BY952" s="55"/>
      <c r="BZ952" s="55"/>
      <c r="CA952" s="55"/>
      <c r="CB952" s="55"/>
      <c r="CC952" s="55"/>
      <c r="CD952" s="55"/>
      <c r="CE952" s="55"/>
      <c r="CF952" s="55"/>
      <c r="CG952" s="55"/>
      <c r="CH952" s="55"/>
      <c r="CI952" s="55"/>
      <c r="CJ952" s="55"/>
      <c r="CK952" s="55"/>
      <c r="CL952" s="55"/>
      <c r="CM952" s="55"/>
      <c r="CN952" s="55"/>
      <c r="CO952" s="55"/>
    </row>
    <row r="953" spans="1:9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  <c r="BN953" s="55"/>
      <c r="BO953" s="55"/>
      <c r="BP953" s="55"/>
      <c r="BQ953" s="55"/>
      <c r="BR953" s="55"/>
      <c r="BS953" s="55"/>
      <c r="BT953" s="55"/>
      <c r="BU953" s="55"/>
      <c r="BV953" s="55"/>
      <c r="BW953" s="55"/>
      <c r="BX953" s="55"/>
      <c r="BY953" s="55"/>
      <c r="BZ953" s="55"/>
      <c r="CA953" s="55"/>
      <c r="CB953" s="55"/>
      <c r="CC953" s="55"/>
      <c r="CD953" s="55"/>
      <c r="CE953" s="55"/>
      <c r="CF953" s="55"/>
      <c r="CG953" s="55"/>
      <c r="CH953" s="55"/>
      <c r="CI953" s="55"/>
      <c r="CJ953" s="55"/>
      <c r="CK953" s="55"/>
      <c r="CL953" s="55"/>
      <c r="CM953" s="55"/>
      <c r="CN953" s="55"/>
      <c r="CO953" s="55"/>
    </row>
    <row r="954" spans="1:93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/>
      <c r="BL954" s="55"/>
      <c r="BM954" s="55"/>
      <c r="BN954" s="55"/>
      <c r="BO954" s="55"/>
      <c r="BP954" s="55"/>
      <c r="BQ954" s="55"/>
      <c r="BR954" s="55"/>
      <c r="BS954" s="55"/>
      <c r="BT954" s="55"/>
      <c r="BU954" s="55"/>
      <c r="BV954" s="55"/>
      <c r="BW954" s="55"/>
      <c r="BX954" s="55"/>
      <c r="BY954" s="55"/>
      <c r="BZ954" s="55"/>
      <c r="CA954" s="55"/>
      <c r="CB954" s="55"/>
      <c r="CC954" s="55"/>
      <c r="CD954" s="55"/>
      <c r="CE954" s="55"/>
      <c r="CF954" s="55"/>
      <c r="CG954" s="55"/>
      <c r="CH954" s="55"/>
      <c r="CI954" s="55"/>
      <c r="CJ954" s="55"/>
      <c r="CK954" s="55"/>
      <c r="CL954" s="55"/>
      <c r="CM954" s="55"/>
      <c r="CN954" s="55"/>
      <c r="CO954" s="55"/>
    </row>
    <row r="955" spans="1:93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  <c r="BN955" s="55"/>
      <c r="BO955" s="55"/>
      <c r="BP955" s="55"/>
      <c r="BQ955" s="55"/>
      <c r="BR955" s="55"/>
      <c r="BS955" s="55"/>
      <c r="BT955" s="55"/>
      <c r="BU955" s="55"/>
      <c r="BV955" s="55"/>
      <c r="BW955" s="55"/>
      <c r="BX955" s="55"/>
      <c r="BY955" s="55"/>
      <c r="BZ955" s="55"/>
      <c r="CA955" s="55"/>
      <c r="CB955" s="55"/>
      <c r="CC955" s="55"/>
      <c r="CD955" s="55"/>
      <c r="CE955" s="55"/>
      <c r="CF955" s="55"/>
      <c r="CG955" s="55"/>
      <c r="CH955" s="55"/>
      <c r="CI955" s="55"/>
      <c r="CJ955" s="55"/>
      <c r="CK955" s="55"/>
      <c r="CL955" s="55"/>
      <c r="CM955" s="55"/>
      <c r="CN955" s="55"/>
      <c r="CO955" s="55"/>
    </row>
    <row r="956" spans="1:93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5"/>
      <c r="BU956" s="55"/>
      <c r="BV956" s="55"/>
      <c r="BW956" s="55"/>
      <c r="BX956" s="55"/>
      <c r="BY956" s="55"/>
      <c r="BZ956" s="55"/>
      <c r="CA956" s="55"/>
      <c r="CB956" s="55"/>
      <c r="CC956" s="55"/>
      <c r="CD956" s="55"/>
      <c r="CE956" s="55"/>
      <c r="CF956" s="55"/>
      <c r="CG956" s="55"/>
      <c r="CH956" s="55"/>
      <c r="CI956" s="55"/>
      <c r="CJ956" s="55"/>
      <c r="CK956" s="55"/>
      <c r="CL956" s="55"/>
      <c r="CM956" s="55"/>
      <c r="CN956" s="55"/>
      <c r="CO956" s="55"/>
    </row>
    <row r="957" spans="1:93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/>
      <c r="BH957" s="55"/>
      <c r="BI957" s="55"/>
      <c r="BJ957" s="55"/>
      <c r="BK957" s="55"/>
      <c r="BL957" s="55"/>
      <c r="BM957" s="55"/>
      <c r="BN957" s="55"/>
      <c r="BO957" s="55"/>
      <c r="BP957" s="55"/>
      <c r="BQ957" s="55"/>
      <c r="BR957" s="55"/>
      <c r="BS957" s="55"/>
      <c r="BT957" s="55"/>
      <c r="BU957" s="55"/>
      <c r="BV957" s="55"/>
      <c r="BW957" s="55"/>
      <c r="BX957" s="55"/>
      <c r="BY957" s="55"/>
      <c r="BZ957" s="55"/>
      <c r="CA957" s="55"/>
      <c r="CB957" s="55"/>
      <c r="CC957" s="55"/>
      <c r="CD957" s="55"/>
      <c r="CE957" s="55"/>
      <c r="CF957" s="55"/>
      <c r="CG957" s="55"/>
      <c r="CH957" s="55"/>
      <c r="CI957" s="55"/>
      <c r="CJ957" s="55"/>
      <c r="CK957" s="55"/>
      <c r="CL957" s="55"/>
      <c r="CM957" s="55"/>
      <c r="CN957" s="55"/>
      <c r="CO957" s="55"/>
    </row>
    <row r="958" spans="1:93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  <c r="BD958" s="55"/>
      <c r="BE958" s="55"/>
      <c r="BF958" s="55"/>
      <c r="BG958" s="55"/>
      <c r="BH958" s="55"/>
      <c r="BI958" s="55"/>
      <c r="BJ958" s="55"/>
      <c r="BK958" s="55"/>
      <c r="BL958" s="55"/>
      <c r="BM958" s="55"/>
      <c r="BN958" s="55"/>
      <c r="BO958" s="55"/>
      <c r="BP958" s="55"/>
      <c r="BQ958" s="55"/>
      <c r="BR958" s="55"/>
      <c r="BS958" s="55"/>
      <c r="BT958" s="55"/>
      <c r="BU958" s="55"/>
      <c r="BV958" s="55"/>
      <c r="BW958" s="55"/>
      <c r="BX958" s="55"/>
      <c r="BY958" s="55"/>
      <c r="BZ958" s="55"/>
      <c r="CA958" s="55"/>
      <c r="CB958" s="55"/>
      <c r="CC958" s="55"/>
      <c r="CD958" s="55"/>
      <c r="CE958" s="55"/>
      <c r="CF958" s="55"/>
      <c r="CG958" s="55"/>
      <c r="CH958" s="55"/>
      <c r="CI958" s="55"/>
      <c r="CJ958" s="55"/>
      <c r="CK958" s="55"/>
      <c r="CL958" s="55"/>
      <c r="CM958" s="55"/>
      <c r="CN958" s="55"/>
      <c r="CO958" s="55"/>
    </row>
    <row r="959" spans="1:93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/>
      <c r="BT959" s="55"/>
      <c r="BU959" s="55"/>
      <c r="BV959" s="55"/>
      <c r="BW959" s="55"/>
      <c r="BX959" s="55"/>
      <c r="BY959" s="55"/>
      <c r="BZ959" s="55"/>
      <c r="CA959" s="55"/>
      <c r="CB959" s="55"/>
      <c r="CC959" s="55"/>
      <c r="CD959" s="55"/>
      <c r="CE959" s="55"/>
      <c r="CF959" s="55"/>
      <c r="CG959" s="55"/>
      <c r="CH959" s="55"/>
      <c r="CI959" s="55"/>
      <c r="CJ959" s="55"/>
      <c r="CK959" s="55"/>
      <c r="CL959" s="55"/>
      <c r="CM959" s="55"/>
      <c r="CN959" s="55"/>
      <c r="CO959" s="55"/>
    </row>
    <row r="960" spans="1:93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/>
      <c r="BF960" s="55"/>
      <c r="BG960" s="55"/>
      <c r="BH960" s="55"/>
      <c r="BI960" s="55"/>
      <c r="BJ960" s="55"/>
      <c r="BK960" s="55"/>
      <c r="BL960" s="55"/>
      <c r="BM960" s="55"/>
      <c r="BN960" s="55"/>
      <c r="BO960" s="55"/>
      <c r="BP960" s="55"/>
      <c r="BQ960" s="55"/>
      <c r="BR960" s="55"/>
      <c r="BS960" s="55"/>
      <c r="BT960" s="55"/>
      <c r="BU960" s="55"/>
      <c r="BV960" s="55"/>
      <c r="BW960" s="55"/>
      <c r="BX960" s="55"/>
      <c r="BY960" s="55"/>
      <c r="BZ960" s="55"/>
      <c r="CA960" s="55"/>
      <c r="CB960" s="55"/>
      <c r="CC960" s="55"/>
      <c r="CD960" s="55"/>
      <c r="CE960" s="55"/>
      <c r="CF960" s="55"/>
      <c r="CG960" s="55"/>
      <c r="CH960" s="55"/>
      <c r="CI960" s="55"/>
      <c r="CJ960" s="55"/>
      <c r="CK960" s="55"/>
      <c r="CL960" s="55"/>
      <c r="CM960" s="55"/>
      <c r="CN960" s="55"/>
      <c r="CO960" s="55"/>
    </row>
    <row r="961" spans="1:93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  <c r="BD961" s="55"/>
      <c r="BE961" s="55"/>
      <c r="BF961" s="55"/>
      <c r="BG961" s="55"/>
      <c r="BH961" s="55"/>
      <c r="BI961" s="55"/>
      <c r="BJ961" s="55"/>
      <c r="BK961" s="55"/>
      <c r="BL961" s="55"/>
      <c r="BM961" s="55"/>
      <c r="BN961" s="55"/>
      <c r="BO961" s="55"/>
      <c r="BP961" s="55"/>
      <c r="BQ961" s="55"/>
      <c r="BR961" s="55"/>
      <c r="BS961" s="55"/>
      <c r="BT961" s="55"/>
      <c r="BU961" s="55"/>
      <c r="BV961" s="55"/>
      <c r="BW961" s="55"/>
      <c r="BX961" s="55"/>
      <c r="BY961" s="55"/>
      <c r="BZ961" s="55"/>
      <c r="CA961" s="55"/>
      <c r="CB961" s="55"/>
      <c r="CC961" s="55"/>
      <c r="CD961" s="55"/>
      <c r="CE961" s="55"/>
      <c r="CF961" s="55"/>
      <c r="CG961" s="55"/>
      <c r="CH961" s="55"/>
      <c r="CI961" s="55"/>
      <c r="CJ961" s="55"/>
      <c r="CK961" s="55"/>
      <c r="CL961" s="55"/>
      <c r="CM961" s="55"/>
      <c r="CN961" s="55"/>
      <c r="CO961" s="55"/>
    </row>
    <row r="962" spans="1:93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  <c r="BD962" s="55"/>
      <c r="BE962" s="55"/>
      <c r="BF962" s="55"/>
      <c r="BG962" s="55"/>
      <c r="BH962" s="55"/>
      <c r="BI962" s="55"/>
      <c r="BJ962" s="55"/>
      <c r="BK962" s="55"/>
      <c r="BL962" s="55"/>
      <c r="BM962" s="55"/>
      <c r="BN962" s="55"/>
      <c r="BO962" s="55"/>
      <c r="BP962" s="55"/>
      <c r="BQ962" s="55"/>
      <c r="BR962" s="55"/>
      <c r="BS962" s="55"/>
      <c r="BT962" s="55"/>
      <c r="BU962" s="55"/>
      <c r="BV962" s="55"/>
      <c r="BW962" s="55"/>
      <c r="BX962" s="55"/>
      <c r="BY962" s="55"/>
      <c r="BZ962" s="55"/>
      <c r="CA962" s="55"/>
      <c r="CB962" s="55"/>
      <c r="CC962" s="55"/>
      <c r="CD962" s="55"/>
      <c r="CE962" s="55"/>
      <c r="CF962" s="55"/>
      <c r="CG962" s="55"/>
      <c r="CH962" s="55"/>
      <c r="CI962" s="55"/>
      <c r="CJ962" s="55"/>
      <c r="CK962" s="55"/>
      <c r="CL962" s="55"/>
      <c r="CM962" s="55"/>
      <c r="CN962" s="55"/>
      <c r="CO962" s="55"/>
    </row>
    <row r="963" spans="1:9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  <c r="BN963" s="55"/>
      <c r="BO963" s="55"/>
      <c r="BP963" s="55"/>
      <c r="BQ963" s="55"/>
      <c r="BR963" s="55"/>
      <c r="BS963" s="55"/>
      <c r="BT963" s="55"/>
      <c r="BU963" s="55"/>
      <c r="BV963" s="55"/>
      <c r="BW963" s="55"/>
      <c r="BX963" s="55"/>
      <c r="BY963" s="55"/>
      <c r="BZ963" s="55"/>
      <c r="CA963" s="55"/>
      <c r="CB963" s="55"/>
      <c r="CC963" s="55"/>
      <c r="CD963" s="55"/>
      <c r="CE963" s="55"/>
      <c r="CF963" s="55"/>
      <c r="CG963" s="55"/>
      <c r="CH963" s="55"/>
      <c r="CI963" s="55"/>
      <c r="CJ963" s="55"/>
      <c r="CK963" s="55"/>
      <c r="CL963" s="55"/>
      <c r="CM963" s="55"/>
      <c r="CN963" s="55"/>
      <c r="CO963" s="55"/>
    </row>
    <row r="964" spans="1:93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/>
      <c r="BS964" s="55"/>
      <c r="BT964" s="55"/>
      <c r="BU964" s="55"/>
      <c r="BV964" s="55"/>
      <c r="BW964" s="55"/>
      <c r="BX964" s="55"/>
      <c r="BY964" s="55"/>
      <c r="BZ964" s="55"/>
      <c r="CA964" s="55"/>
      <c r="CB964" s="55"/>
      <c r="CC964" s="55"/>
      <c r="CD964" s="55"/>
      <c r="CE964" s="55"/>
      <c r="CF964" s="55"/>
      <c r="CG964" s="55"/>
      <c r="CH964" s="55"/>
      <c r="CI964" s="55"/>
      <c r="CJ964" s="55"/>
      <c r="CK964" s="55"/>
      <c r="CL964" s="55"/>
      <c r="CM964" s="55"/>
      <c r="CN964" s="55"/>
      <c r="CO964" s="55"/>
    </row>
    <row r="965" spans="1:93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/>
      <c r="BI965" s="55"/>
      <c r="BJ965" s="55"/>
      <c r="BK965" s="55"/>
      <c r="BL965" s="55"/>
      <c r="BM965" s="55"/>
      <c r="BN965" s="55"/>
      <c r="BO965" s="55"/>
      <c r="BP965" s="55"/>
      <c r="BQ965" s="55"/>
      <c r="BR965" s="55"/>
      <c r="BS965" s="55"/>
      <c r="BT965" s="55"/>
      <c r="BU965" s="55"/>
      <c r="BV965" s="55"/>
      <c r="BW965" s="55"/>
      <c r="BX965" s="55"/>
      <c r="BY965" s="55"/>
      <c r="BZ965" s="55"/>
      <c r="CA965" s="55"/>
      <c r="CB965" s="55"/>
      <c r="CC965" s="55"/>
      <c r="CD965" s="55"/>
      <c r="CE965" s="55"/>
      <c r="CF965" s="55"/>
      <c r="CG965" s="55"/>
      <c r="CH965" s="55"/>
      <c r="CI965" s="55"/>
      <c r="CJ965" s="55"/>
      <c r="CK965" s="55"/>
      <c r="CL965" s="55"/>
      <c r="CM965" s="55"/>
      <c r="CN965" s="55"/>
      <c r="CO965" s="55"/>
    </row>
    <row r="966" spans="1:93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/>
      <c r="BL966" s="55"/>
      <c r="BM966" s="55"/>
      <c r="BN966" s="55"/>
      <c r="BO966" s="55"/>
      <c r="BP966" s="55"/>
      <c r="BQ966" s="55"/>
      <c r="BR966" s="55"/>
      <c r="BS966" s="55"/>
      <c r="BT966" s="55"/>
      <c r="BU966" s="55"/>
      <c r="BV966" s="55"/>
      <c r="BW966" s="55"/>
      <c r="BX966" s="55"/>
      <c r="BY966" s="55"/>
      <c r="BZ966" s="55"/>
      <c r="CA966" s="55"/>
      <c r="CB966" s="55"/>
      <c r="CC966" s="55"/>
      <c r="CD966" s="55"/>
      <c r="CE966" s="55"/>
      <c r="CF966" s="55"/>
      <c r="CG966" s="55"/>
      <c r="CH966" s="55"/>
      <c r="CI966" s="55"/>
      <c r="CJ966" s="55"/>
      <c r="CK966" s="55"/>
      <c r="CL966" s="55"/>
      <c r="CM966" s="55"/>
      <c r="CN966" s="55"/>
      <c r="CO966" s="55"/>
    </row>
    <row r="967" spans="1:93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/>
      <c r="BL967" s="55"/>
      <c r="BM967" s="55"/>
      <c r="BN967" s="55"/>
      <c r="BO967" s="55"/>
      <c r="BP967" s="55"/>
      <c r="BQ967" s="55"/>
      <c r="BR967" s="55"/>
      <c r="BS967" s="55"/>
      <c r="BT967" s="55"/>
      <c r="BU967" s="55"/>
      <c r="BV967" s="55"/>
      <c r="BW967" s="55"/>
      <c r="BX967" s="55"/>
      <c r="BY967" s="55"/>
      <c r="BZ967" s="55"/>
      <c r="CA967" s="55"/>
      <c r="CB967" s="55"/>
      <c r="CC967" s="55"/>
      <c r="CD967" s="55"/>
      <c r="CE967" s="55"/>
      <c r="CF967" s="55"/>
      <c r="CG967" s="55"/>
      <c r="CH967" s="55"/>
      <c r="CI967" s="55"/>
      <c r="CJ967" s="55"/>
      <c r="CK967" s="55"/>
      <c r="CL967" s="55"/>
      <c r="CM967" s="55"/>
      <c r="CN967" s="55"/>
      <c r="CO967" s="55"/>
    </row>
    <row r="968" spans="1:93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/>
      <c r="BL968" s="55"/>
      <c r="BM968" s="55"/>
      <c r="BN968" s="55"/>
      <c r="BO968" s="55"/>
      <c r="BP968" s="55"/>
      <c r="BQ968" s="55"/>
      <c r="BR968" s="55"/>
      <c r="BS968" s="55"/>
      <c r="BT968" s="55"/>
      <c r="BU968" s="55"/>
      <c r="BV968" s="55"/>
      <c r="BW968" s="55"/>
      <c r="BX968" s="55"/>
      <c r="BY968" s="55"/>
      <c r="BZ968" s="55"/>
      <c r="CA968" s="55"/>
      <c r="CB968" s="55"/>
      <c r="CC968" s="55"/>
      <c r="CD968" s="55"/>
      <c r="CE968" s="55"/>
      <c r="CF968" s="55"/>
      <c r="CG968" s="55"/>
      <c r="CH968" s="55"/>
      <c r="CI968" s="55"/>
      <c r="CJ968" s="55"/>
      <c r="CK968" s="55"/>
      <c r="CL968" s="55"/>
      <c r="CM968" s="55"/>
      <c r="CN968" s="55"/>
      <c r="CO968" s="55"/>
    </row>
    <row r="969" spans="1:93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  <c r="BD969" s="55"/>
      <c r="BE969" s="55"/>
      <c r="BF969" s="55"/>
      <c r="BG969" s="55"/>
      <c r="BH969" s="55"/>
      <c r="BI969" s="55"/>
      <c r="BJ969" s="55"/>
      <c r="BK969" s="55"/>
      <c r="BL969" s="55"/>
      <c r="BM969" s="55"/>
      <c r="BN969" s="55"/>
      <c r="BO969" s="55"/>
      <c r="BP969" s="55"/>
      <c r="BQ969" s="55"/>
      <c r="BR969" s="55"/>
      <c r="BS969" s="55"/>
      <c r="BT969" s="55"/>
      <c r="BU969" s="55"/>
      <c r="BV969" s="55"/>
      <c r="BW969" s="55"/>
      <c r="BX969" s="55"/>
      <c r="BY969" s="55"/>
      <c r="BZ969" s="55"/>
      <c r="CA969" s="55"/>
      <c r="CB969" s="55"/>
      <c r="CC969" s="55"/>
      <c r="CD969" s="55"/>
      <c r="CE969" s="55"/>
      <c r="CF969" s="55"/>
      <c r="CG969" s="55"/>
      <c r="CH969" s="55"/>
      <c r="CI969" s="55"/>
      <c r="CJ969" s="55"/>
      <c r="CK969" s="55"/>
      <c r="CL969" s="55"/>
      <c r="CM969" s="55"/>
      <c r="CN969" s="55"/>
      <c r="CO969" s="55"/>
    </row>
    <row r="970" spans="1:93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/>
      <c r="BL970" s="55"/>
      <c r="BM970" s="55"/>
      <c r="BN970" s="55"/>
      <c r="BO970" s="55"/>
      <c r="BP970" s="55"/>
      <c r="BQ970" s="55"/>
      <c r="BR970" s="55"/>
      <c r="BS970" s="55"/>
      <c r="BT970" s="55"/>
      <c r="BU970" s="55"/>
      <c r="BV970" s="55"/>
      <c r="BW970" s="55"/>
      <c r="BX970" s="55"/>
      <c r="BY970" s="55"/>
      <c r="BZ970" s="55"/>
      <c r="CA970" s="55"/>
      <c r="CB970" s="55"/>
      <c r="CC970" s="55"/>
      <c r="CD970" s="55"/>
      <c r="CE970" s="55"/>
      <c r="CF970" s="55"/>
      <c r="CG970" s="55"/>
      <c r="CH970" s="55"/>
      <c r="CI970" s="55"/>
      <c r="CJ970" s="55"/>
      <c r="CK970" s="55"/>
      <c r="CL970" s="55"/>
      <c r="CM970" s="55"/>
      <c r="CN970" s="55"/>
      <c r="CO970" s="55"/>
    </row>
    <row r="971" spans="1:93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/>
      <c r="BQ971" s="55"/>
      <c r="BR971" s="55"/>
      <c r="BS971" s="55"/>
      <c r="BT971" s="55"/>
      <c r="BU971" s="55"/>
      <c r="BV971" s="55"/>
      <c r="BW971" s="55"/>
      <c r="BX971" s="55"/>
      <c r="BY971" s="55"/>
      <c r="BZ971" s="55"/>
      <c r="CA971" s="55"/>
      <c r="CB971" s="55"/>
      <c r="CC971" s="55"/>
      <c r="CD971" s="55"/>
      <c r="CE971" s="55"/>
      <c r="CF971" s="55"/>
      <c r="CG971" s="55"/>
      <c r="CH971" s="55"/>
      <c r="CI971" s="55"/>
      <c r="CJ971" s="55"/>
      <c r="CK971" s="55"/>
      <c r="CL971" s="55"/>
      <c r="CM971" s="55"/>
      <c r="CN971" s="55"/>
      <c r="CO971" s="55"/>
    </row>
    <row r="972" spans="1:93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/>
      <c r="BL972" s="55"/>
      <c r="BM972" s="55"/>
      <c r="BN972" s="55"/>
      <c r="BO972" s="55"/>
      <c r="BP972" s="55"/>
      <c r="BQ972" s="55"/>
      <c r="BR972" s="55"/>
      <c r="BS972" s="55"/>
      <c r="BT972" s="55"/>
      <c r="BU972" s="55"/>
      <c r="BV972" s="55"/>
      <c r="BW972" s="55"/>
      <c r="BX972" s="55"/>
      <c r="BY972" s="55"/>
      <c r="BZ972" s="55"/>
      <c r="CA972" s="55"/>
      <c r="CB972" s="55"/>
      <c r="CC972" s="55"/>
      <c r="CD972" s="55"/>
      <c r="CE972" s="55"/>
      <c r="CF972" s="55"/>
      <c r="CG972" s="55"/>
      <c r="CH972" s="55"/>
      <c r="CI972" s="55"/>
      <c r="CJ972" s="55"/>
      <c r="CK972" s="55"/>
      <c r="CL972" s="55"/>
      <c r="CM972" s="55"/>
      <c r="CN972" s="55"/>
      <c r="CO972" s="55"/>
    </row>
    <row r="973" spans="1:9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/>
      <c r="BL973" s="55"/>
      <c r="BM973" s="55"/>
      <c r="BN973" s="55"/>
      <c r="BO973" s="55"/>
      <c r="BP973" s="55"/>
      <c r="BQ973" s="55"/>
      <c r="BR973" s="55"/>
      <c r="BS973" s="55"/>
      <c r="BT973" s="55"/>
      <c r="BU973" s="55"/>
      <c r="BV973" s="55"/>
      <c r="BW973" s="55"/>
      <c r="BX973" s="55"/>
      <c r="BY973" s="55"/>
      <c r="BZ973" s="55"/>
      <c r="CA973" s="55"/>
      <c r="CB973" s="55"/>
      <c r="CC973" s="55"/>
      <c r="CD973" s="55"/>
      <c r="CE973" s="55"/>
      <c r="CF973" s="55"/>
      <c r="CG973" s="55"/>
      <c r="CH973" s="55"/>
      <c r="CI973" s="55"/>
      <c r="CJ973" s="55"/>
      <c r="CK973" s="55"/>
      <c r="CL973" s="55"/>
      <c r="CM973" s="55"/>
      <c r="CN973" s="55"/>
      <c r="CO973" s="55"/>
    </row>
    <row r="974" spans="1:93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/>
      <c r="BT974" s="55"/>
      <c r="BU974" s="55"/>
      <c r="BV974" s="55"/>
      <c r="BW974" s="55"/>
      <c r="BX974" s="55"/>
      <c r="BY974" s="55"/>
      <c r="BZ974" s="55"/>
      <c r="CA974" s="55"/>
      <c r="CB974" s="55"/>
      <c r="CC974" s="55"/>
      <c r="CD974" s="55"/>
      <c r="CE974" s="55"/>
      <c r="CF974" s="55"/>
      <c r="CG974" s="55"/>
      <c r="CH974" s="55"/>
      <c r="CI974" s="55"/>
      <c r="CJ974" s="55"/>
      <c r="CK974" s="55"/>
      <c r="CL974" s="55"/>
      <c r="CM974" s="55"/>
      <c r="CN974" s="55"/>
      <c r="CO974" s="55"/>
    </row>
    <row r="975" spans="1:93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/>
      <c r="BL975" s="55"/>
      <c r="BM975" s="55"/>
      <c r="BN975" s="55"/>
      <c r="BO975" s="55"/>
      <c r="BP975" s="55"/>
      <c r="BQ975" s="55"/>
      <c r="BR975" s="55"/>
      <c r="BS975" s="55"/>
      <c r="BT975" s="55"/>
      <c r="BU975" s="55"/>
      <c r="BV975" s="55"/>
      <c r="BW975" s="55"/>
      <c r="BX975" s="55"/>
      <c r="BY975" s="55"/>
      <c r="BZ975" s="55"/>
      <c r="CA975" s="55"/>
      <c r="CB975" s="55"/>
      <c r="CC975" s="55"/>
      <c r="CD975" s="55"/>
      <c r="CE975" s="55"/>
      <c r="CF975" s="55"/>
      <c r="CG975" s="55"/>
      <c r="CH975" s="55"/>
      <c r="CI975" s="55"/>
      <c r="CJ975" s="55"/>
      <c r="CK975" s="55"/>
      <c r="CL975" s="55"/>
      <c r="CM975" s="55"/>
      <c r="CN975" s="55"/>
      <c r="CO975" s="55"/>
    </row>
    <row r="976" spans="1:93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  <c r="BN976" s="55"/>
      <c r="BO976" s="55"/>
      <c r="BP976" s="55"/>
      <c r="BQ976" s="55"/>
      <c r="BR976" s="55"/>
      <c r="BS976" s="55"/>
      <c r="BT976" s="55"/>
      <c r="BU976" s="55"/>
      <c r="BV976" s="55"/>
      <c r="BW976" s="55"/>
      <c r="BX976" s="55"/>
      <c r="BY976" s="55"/>
      <c r="BZ976" s="55"/>
      <c r="CA976" s="55"/>
      <c r="CB976" s="55"/>
      <c r="CC976" s="55"/>
      <c r="CD976" s="55"/>
      <c r="CE976" s="55"/>
      <c r="CF976" s="55"/>
      <c r="CG976" s="55"/>
      <c r="CH976" s="55"/>
      <c r="CI976" s="55"/>
      <c r="CJ976" s="55"/>
      <c r="CK976" s="55"/>
      <c r="CL976" s="55"/>
      <c r="CM976" s="55"/>
      <c r="CN976" s="55"/>
      <c r="CO976" s="55"/>
    </row>
    <row r="977" spans="1:93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/>
      <c r="BN977" s="55"/>
      <c r="BO977" s="55"/>
      <c r="BP977" s="55"/>
      <c r="BQ977" s="55"/>
      <c r="BR977" s="55"/>
      <c r="BS977" s="55"/>
      <c r="BT977" s="55"/>
      <c r="BU977" s="55"/>
      <c r="BV977" s="55"/>
      <c r="BW977" s="55"/>
      <c r="BX977" s="55"/>
      <c r="BY977" s="55"/>
      <c r="BZ977" s="55"/>
      <c r="CA977" s="55"/>
      <c r="CB977" s="55"/>
      <c r="CC977" s="55"/>
      <c r="CD977" s="55"/>
      <c r="CE977" s="55"/>
      <c r="CF977" s="55"/>
      <c r="CG977" s="55"/>
      <c r="CH977" s="55"/>
      <c r="CI977" s="55"/>
      <c r="CJ977" s="55"/>
      <c r="CK977" s="55"/>
      <c r="CL977" s="55"/>
      <c r="CM977" s="55"/>
      <c r="CN977" s="55"/>
      <c r="CO977" s="55"/>
    </row>
    <row r="978" spans="1:93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/>
      <c r="BN978" s="55"/>
      <c r="BO978" s="55"/>
      <c r="BP978" s="55"/>
      <c r="BQ978" s="55"/>
      <c r="BR978" s="55"/>
      <c r="BS978" s="55"/>
      <c r="BT978" s="55"/>
      <c r="BU978" s="55"/>
      <c r="BV978" s="55"/>
      <c r="BW978" s="55"/>
      <c r="BX978" s="55"/>
      <c r="BY978" s="55"/>
      <c r="BZ978" s="55"/>
      <c r="CA978" s="55"/>
      <c r="CB978" s="55"/>
      <c r="CC978" s="55"/>
      <c r="CD978" s="55"/>
      <c r="CE978" s="55"/>
      <c r="CF978" s="55"/>
      <c r="CG978" s="55"/>
      <c r="CH978" s="55"/>
      <c r="CI978" s="55"/>
      <c r="CJ978" s="55"/>
      <c r="CK978" s="55"/>
      <c r="CL978" s="55"/>
      <c r="CM978" s="55"/>
      <c r="CN978" s="55"/>
      <c r="CO978" s="55"/>
    </row>
    <row r="979" spans="1:93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  <c r="BD979" s="55"/>
      <c r="BE979" s="55"/>
      <c r="BF979" s="55"/>
      <c r="BG979" s="55"/>
      <c r="BH979" s="55"/>
      <c r="BI979" s="55"/>
      <c r="BJ979" s="55"/>
      <c r="BK979" s="55"/>
      <c r="BL979" s="55"/>
      <c r="BM979" s="55"/>
      <c r="BN979" s="55"/>
      <c r="BO979" s="55"/>
      <c r="BP979" s="55"/>
      <c r="BQ979" s="55"/>
      <c r="BR979" s="55"/>
      <c r="BS979" s="55"/>
      <c r="BT979" s="55"/>
      <c r="BU979" s="55"/>
      <c r="BV979" s="55"/>
      <c r="BW979" s="55"/>
      <c r="BX979" s="55"/>
      <c r="BY979" s="55"/>
      <c r="BZ979" s="55"/>
      <c r="CA979" s="55"/>
      <c r="CB979" s="55"/>
      <c r="CC979" s="55"/>
      <c r="CD979" s="55"/>
      <c r="CE979" s="55"/>
      <c r="CF979" s="55"/>
      <c r="CG979" s="55"/>
      <c r="CH979" s="55"/>
      <c r="CI979" s="55"/>
      <c r="CJ979" s="55"/>
      <c r="CK979" s="55"/>
      <c r="CL979" s="55"/>
      <c r="CM979" s="55"/>
      <c r="CN979" s="55"/>
      <c r="CO979" s="55"/>
    </row>
    <row r="980" spans="1:93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/>
      <c r="BL980" s="55"/>
      <c r="BM980" s="55"/>
      <c r="BN980" s="55"/>
      <c r="BO980" s="55"/>
      <c r="BP980" s="55"/>
      <c r="BQ980" s="55"/>
      <c r="BR980" s="55"/>
      <c r="BS980" s="55"/>
      <c r="BT980" s="55"/>
      <c r="BU980" s="55"/>
      <c r="BV980" s="55"/>
      <c r="BW980" s="55"/>
      <c r="BX980" s="55"/>
      <c r="BY980" s="55"/>
      <c r="BZ980" s="55"/>
      <c r="CA980" s="55"/>
      <c r="CB980" s="55"/>
      <c r="CC980" s="55"/>
      <c r="CD980" s="55"/>
      <c r="CE980" s="55"/>
      <c r="CF980" s="55"/>
      <c r="CG980" s="55"/>
      <c r="CH980" s="55"/>
      <c r="CI980" s="55"/>
      <c r="CJ980" s="55"/>
      <c r="CK980" s="55"/>
      <c r="CL980" s="55"/>
      <c r="CM980" s="55"/>
      <c r="CN980" s="55"/>
      <c r="CO980" s="55"/>
    </row>
    <row r="981" spans="1:93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  <c r="BN981" s="55"/>
      <c r="BO981" s="55"/>
      <c r="BP981" s="55"/>
      <c r="BQ981" s="55"/>
      <c r="BR981" s="55"/>
      <c r="BS981" s="55"/>
      <c r="BT981" s="55"/>
      <c r="BU981" s="55"/>
      <c r="BV981" s="55"/>
      <c r="BW981" s="55"/>
      <c r="BX981" s="55"/>
      <c r="BY981" s="55"/>
      <c r="BZ981" s="55"/>
      <c r="CA981" s="55"/>
      <c r="CB981" s="55"/>
      <c r="CC981" s="55"/>
      <c r="CD981" s="55"/>
      <c r="CE981" s="55"/>
      <c r="CF981" s="55"/>
      <c r="CG981" s="55"/>
      <c r="CH981" s="55"/>
      <c r="CI981" s="55"/>
      <c r="CJ981" s="55"/>
      <c r="CK981" s="55"/>
      <c r="CL981" s="55"/>
      <c r="CM981" s="55"/>
      <c r="CN981" s="55"/>
      <c r="CO981" s="55"/>
    </row>
    <row r="982" spans="1:93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/>
      <c r="BN982" s="55"/>
      <c r="BO982" s="55"/>
      <c r="BP982" s="55"/>
      <c r="BQ982" s="55"/>
      <c r="BR982" s="55"/>
      <c r="BS982" s="55"/>
      <c r="BT982" s="55"/>
      <c r="BU982" s="55"/>
      <c r="BV982" s="55"/>
      <c r="BW982" s="55"/>
      <c r="BX982" s="55"/>
      <c r="BY982" s="55"/>
      <c r="BZ982" s="55"/>
      <c r="CA982" s="55"/>
      <c r="CB982" s="55"/>
      <c r="CC982" s="55"/>
      <c r="CD982" s="55"/>
      <c r="CE982" s="55"/>
      <c r="CF982" s="55"/>
      <c r="CG982" s="55"/>
      <c r="CH982" s="55"/>
      <c r="CI982" s="55"/>
      <c r="CJ982" s="55"/>
      <c r="CK982" s="55"/>
      <c r="CL982" s="55"/>
      <c r="CM982" s="55"/>
      <c r="CN982" s="55"/>
      <c r="CO982" s="55"/>
    </row>
    <row r="983" spans="1:9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/>
      <c r="BI983" s="55"/>
      <c r="BJ983" s="55"/>
      <c r="BK983" s="55"/>
      <c r="BL983" s="55"/>
      <c r="BM983" s="55"/>
      <c r="BN983" s="55"/>
      <c r="BO983" s="55"/>
      <c r="BP983" s="55"/>
      <c r="BQ983" s="55"/>
      <c r="BR983" s="55"/>
      <c r="BS983" s="55"/>
      <c r="BT983" s="55"/>
      <c r="BU983" s="55"/>
      <c r="BV983" s="55"/>
      <c r="BW983" s="55"/>
      <c r="BX983" s="55"/>
      <c r="BY983" s="55"/>
      <c r="BZ983" s="55"/>
      <c r="CA983" s="55"/>
      <c r="CB983" s="55"/>
      <c r="CC983" s="55"/>
      <c r="CD983" s="55"/>
      <c r="CE983" s="55"/>
      <c r="CF983" s="55"/>
      <c r="CG983" s="55"/>
      <c r="CH983" s="55"/>
      <c r="CI983" s="55"/>
      <c r="CJ983" s="55"/>
      <c r="CK983" s="55"/>
      <c r="CL983" s="55"/>
      <c r="CM983" s="55"/>
      <c r="CN983" s="55"/>
      <c r="CO983" s="55"/>
    </row>
    <row r="984" spans="1:93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/>
      <c r="BK984" s="55"/>
      <c r="BL984" s="55"/>
      <c r="BM984" s="55"/>
      <c r="BN984" s="55"/>
      <c r="BO984" s="55"/>
      <c r="BP984" s="55"/>
      <c r="BQ984" s="55"/>
      <c r="BR984" s="55"/>
      <c r="BS984" s="55"/>
      <c r="BT984" s="55"/>
      <c r="BU984" s="55"/>
      <c r="BV984" s="55"/>
      <c r="BW984" s="55"/>
      <c r="BX984" s="55"/>
      <c r="BY984" s="55"/>
      <c r="BZ984" s="55"/>
      <c r="CA984" s="55"/>
      <c r="CB984" s="55"/>
      <c r="CC984" s="55"/>
      <c r="CD984" s="55"/>
      <c r="CE984" s="55"/>
      <c r="CF984" s="55"/>
      <c r="CG984" s="55"/>
      <c r="CH984" s="55"/>
      <c r="CI984" s="55"/>
      <c r="CJ984" s="55"/>
      <c r="CK984" s="55"/>
      <c r="CL984" s="55"/>
      <c r="CM984" s="55"/>
      <c r="CN984" s="55"/>
      <c r="CO984" s="55"/>
    </row>
    <row r="985" spans="1:93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/>
      <c r="BL985" s="55"/>
      <c r="BM985" s="55"/>
      <c r="BN985" s="55"/>
      <c r="BO985" s="55"/>
      <c r="BP985" s="55"/>
      <c r="BQ985" s="55"/>
      <c r="BR985" s="55"/>
      <c r="BS985" s="55"/>
      <c r="BT985" s="55"/>
      <c r="BU985" s="55"/>
      <c r="BV985" s="55"/>
      <c r="BW985" s="55"/>
      <c r="BX985" s="55"/>
      <c r="BY985" s="55"/>
      <c r="BZ985" s="55"/>
      <c r="CA985" s="55"/>
      <c r="CB985" s="55"/>
      <c r="CC985" s="55"/>
      <c r="CD985" s="55"/>
      <c r="CE985" s="55"/>
      <c r="CF985" s="55"/>
      <c r="CG985" s="55"/>
      <c r="CH985" s="55"/>
      <c r="CI985" s="55"/>
      <c r="CJ985" s="55"/>
      <c r="CK985" s="55"/>
      <c r="CL985" s="55"/>
      <c r="CM985" s="55"/>
      <c r="CN985" s="55"/>
      <c r="CO985" s="55"/>
    </row>
    <row r="986" spans="1:93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  <c r="BN986" s="55"/>
      <c r="BO986" s="55"/>
      <c r="BP986" s="55"/>
      <c r="BQ986" s="55"/>
      <c r="BR986" s="55"/>
      <c r="BS986" s="55"/>
      <c r="BT986" s="55"/>
      <c r="BU986" s="55"/>
      <c r="BV986" s="55"/>
      <c r="BW986" s="55"/>
      <c r="BX986" s="55"/>
      <c r="BY986" s="55"/>
      <c r="BZ986" s="55"/>
      <c r="CA986" s="55"/>
      <c r="CB986" s="55"/>
      <c r="CC986" s="55"/>
      <c r="CD986" s="55"/>
      <c r="CE986" s="55"/>
      <c r="CF986" s="55"/>
      <c r="CG986" s="55"/>
      <c r="CH986" s="55"/>
      <c r="CI986" s="55"/>
      <c r="CJ986" s="55"/>
      <c r="CK986" s="55"/>
      <c r="CL986" s="55"/>
      <c r="CM986" s="55"/>
      <c r="CN986" s="55"/>
      <c r="CO986" s="55"/>
    </row>
    <row r="987" spans="1:93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/>
      <c r="BL987" s="55"/>
      <c r="BM987" s="55"/>
      <c r="BN987" s="55"/>
      <c r="BO987" s="55"/>
      <c r="BP987" s="55"/>
      <c r="BQ987" s="55"/>
      <c r="BR987" s="55"/>
      <c r="BS987" s="55"/>
      <c r="BT987" s="55"/>
      <c r="BU987" s="55"/>
      <c r="BV987" s="55"/>
      <c r="BW987" s="55"/>
      <c r="BX987" s="55"/>
      <c r="BY987" s="55"/>
      <c r="BZ987" s="55"/>
      <c r="CA987" s="55"/>
      <c r="CB987" s="55"/>
      <c r="CC987" s="55"/>
      <c r="CD987" s="55"/>
      <c r="CE987" s="55"/>
      <c r="CF987" s="55"/>
      <c r="CG987" s="55"/>
      <c r="CH987" s="55"/>
      <c r="CI987" s="55"/>
      <c r="CJ987" s="55"/>
      <c r="CK987" s="55"/>
      <c r="CL987" s="55"/>
      <c r="CM987" s="55"/>
      <c r="CN987" s="55"/>
      <c r="CO987" s="55"/>
    </row>
    <row r="988" spans="1:93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/>
      <c r="BQ988" s="55"/>
      <c r="BR988" s="55"/>
      <c r="BS988" s="55"/>
      <c r="BT988" s="55"/>
      <c r="BU988" s="55"/>
      <c r="BV988" s="55"/>
      <c r="BW988" s="55"/>
      <c r="BX988" s="55"/>
      <c r="BY988" s="55"/>
      <c r="BZ988" s="55"/>
      <c r="CA988" s="55"/>
      <c r="CB988" s="55"/>
      <c r="CC988" s="55"/>
      <c r="CD988" s="55"/>
      <c r="CE988" s="55"/>
      <c r="CF988" s="55"/>
      <c r="CG988" s="55"/>
      <c r="CH988" s="55"/>
      <c r="CI988" s="55"/>
      <c r="CJ988" s="55"/>
      <c r="CK988" s="55"/>
      <c r="CL988" s="55"/>
      <c r="CM988" s="55"/>
      <c r="CN988" s="55"/>
      <c r="CO988" s="55"/>
    </row>
    <row r="989" spans="1:93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  <c r="BD989" s="55"/>
      <c r="BE989" s="55"/>
      <c r="BF989" s="55"/>
      <c r="BG989" s="55"/>
      <c r="BH989" s="55"/>
      <c r="BI989" s="55"/>
      <c r="BJ989" s="55"/>
      <c r="BK989" s="55"/>
      <c r="BL989" s="55"/>
      <c r="BM989" s="55"/>
      <c r="BN989" s="55"/>
      <c r="BO989" s="55"/>
      <c r="BP989" s="55"/>
      <c r="BQ989" s="55"/>
      <c r="BR989" s="55"/>
      <c r="BS989" s="55"/>
      <c r="BT989" s="55"/>
      <c r="BU989" s="55"/>
      <c r="BV989" s="55"/>
      <c r="BW989" s="55"/>
      <c r="BX989" s="55"/>
      <c r="BY989" s="55"/>
      <c r="BZ989" s="55"/>
      <c r="CA989" s="55"/>
      <c r="CB989" s="55"/>
      <c r="CC989" s="55"/>
      <c r="CD989" s="55"/>
      <c r="CE989" s="55"/>
      <c r="CF989" s="55"/>
      <c r="CG989" s="55"/>
      <c r="CH989" s="55"/>
      <c r="CI989" s="55"/>
      <c r="CJ989" s="55"/>
      <c r="CK989" s="55"/>
      <c r="CL989" s="55"/>
      <c r="CM989" s="55"/>
      <c r="CN989" s="55"/>
      <c r="CO989" s="55"/>
    </row>
    <row r="990" spans="1:93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/>
      <c r="BH990" s="55"/>
      <c r="BI990" s="55"/>
      <c r="BJ990" s="55"/>
      <c r="BK990" s="55"/>
      <c r="BL990" s="55"/>
      <c r="BM990" s="55"/>
      <c r="BN990" s="55"/>
      <c r="BO990" s="55"/>
      <c r="BP990" s="55"/>
      <c r="BQ990" s="55"/>
      <c r="BR990" s="55"/>
      <c r="BS990" s="55"/>
      <c r="BT990" s="55"/>
      <c r="BU990" s="55"/>
      <c r="BV990" s="55"/>
      <c r="BW990" s="55"/>
      <c r="BX990" s="55"/>
      <c r="BY990" s="55"/>
      <c r="BZ990" s="55"/>
      <c r="CA990" s="55"/>
      <c r="CB990" s="55"/>
      <c r="CC990" s="55"/>
      <c r="CD990" s="55"/>
      <c r="CE990" s="55"/>
      <c r="CF990" s="55"/>
      <c r="CG990" s="55"/>
      <c r="CH990" s="55"/>
      <c r="CI990" s="55"/>
      <c r="CJ990" s="55"/>
      <c r="CK990" s="55"/>
      <c r="CL990" s="55"/>
      <c r="CM990" s="55"/>
      <c r="CN990" s="55"/>
      <c r="CO990" s="55"/>
    </row>
    <row r="991" spans="1:93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  <c r="BN991" s="55"/>
      <c r="BO991" s="55"/>
      <c r="BP991" s="55"/>
      <c r="BQ991" s="55"/>
      <c r="BR991" s="55"/>
      <c r="BS991" s="55"/>
      <c r="BT991" s="55"/>
      <c r="BU991" s="55"/>
      <c r="BV991" s="55"/>
      <c r="BW991" s="55"/>
      <c r="BX991" s="55"/>
      <c r="BY991" s="55"/>
      <c r="BZ991" s="55"/>
      <c r="CA991" s="55"/>
      <c r="CB991" s="55"/>
      <c r="CC991" s="55"/>
      <c r="CD991" s="55"/>
      <c r="CE991" s="55"/>
      <c r="CF991" s="55"/>
      <c r="CG991" s="55"/>
      <c r="CH991" s="55"/>
      <c r="CI991" s="55"/>
      <c r="CJ991" s="55"/>
      <c r="CK991" s="55"/>
      <c r="CL991" s="55"/>
      <c r="CM991" s="55"/>
      <c r="CN991" s="55"/>
      <c r="CO991" s="55"/>
    </row>
    <row r="992" spans="1:93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/>
      <c r="BT992" s="55"/>
      <c r="BU992" s="55"/>
      <c r="BV992" s="55"/>
      <c r="BW992" s="55"/>
      <c r="BX992" s="55"/>
      <c r="BY992" s="55"/>
      <c r="BZ992" s="55"/>
      <c r="CA992" s="55"/>
      <c r="CB992" s="55"/>
      <c r="CC992" s="55"/>
      <c r="CD992" s="55"/>
      <c r="CE992" s="55"/>
      <c r="CF992" s="55"/>
      <c r="CG992" s="55"/>
      <c r="CH992" s="55"/>
      <c r="CI992" s="55"/>
      <c r="CJ992" s="55"/>
      <c r="CK992" s="55"/>
      <c r="CL992" s="55"/>
      <c r="CM992" s="55"/>
      <c r="CN992" s="55"/>
      <c r="CO992" s="55"/>
    </row>
    <row r="993" spans="1: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/>
      <c r="BH993" s="55"/>
      <c r="BI993" s="55"/>
      <c r="BJ993" s="55"/>
      <c r="BK993" s="55"/>
      <c r="BL993" s="55"/>
      <c r="BM993" s="55"/>
      <c r="BN993" s="55"/>
      <c r="BO993" s="55"/>
      <c r="BP993" s="55"/>
      <c r="BQ993" s="55"/>
      <c r="BR993" s="55"/>
      <c r="BS993" s="55"/>
      <c r="BT993" s="55"/>
      <c r="BU993" s="55"/>
      <c r="BV993" s="55"/>
      <c r="BW993" s="55"/>
      <c r="BX993" s="55"/>
      <c r="BY993" s="55"/>
      <c r="BZ993" s="55"/>
      <c r="CA993" s="55"/>
      <c r="CB993" s="55"/>
      <c r="CC993" s="55"/>
      <c r="CD993" s="55"/>
      <c r="CE993" s="55"/>
      <c r="CF993" s="55"/>
      <c r="CG993" s="55"/>
      <c r="CH993" s="55"/>
      <c r="CI993" s="55"/>
      <c r="CJ993" s="55"/>
      <c r="CK993" s="55"/>
      <c r="CL993" s="55"/>
      <c r="CM993" s="55"/>
      <c r="CN993" s="55"/>
      <c r="CO993" s="55"/>
    </row>
    <row r="994" spans="1:93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/>
      <c r="BL994" s="55"/>
      <c r="BM994" s="55"/>
      <c r="BN994" s="55"/>
      <c r="BO994" s="55"/>
      <c r="BP994" s="55"/>
      <c r="BQ994" s="55"/>
      <c r="BR994" s="55"/>
      <c r="BS994" s="55"/>
      <c r="BT994" s="55"/>
      <c r="BU994" s="55"/>
      <c r="BV994" s="55"/>
      <c r="BW994" s="55"/>
      <c r="BX994" s="55"/>
      <c r="BY994" s="55"/>
      <c r="BZ994" s="55"/>
      <c r="CA994" s="55"/>
      <c r="CB994" s="55"/>
      <c r="CC994" s="55"/>
      <c r="CD994" s="55"/>
      <c r="CE994" s="55"/>
      <c r="CF994" s="55"/>
      <c r="CG994" s="55"/>
      <c r="CH994" s="55"/>
      <c r="CI994" s="55"/>
      <c r="CJ994" s="55"/>
      <c r="CK994" s="55"/>
      <c r="CL994" s="55"/>
      <c r="CM994" s="55"/>
      <c r="CN994" s="55"/>
      <c r="CO994" s="55"/>
    </row>
    <row r="995" spans="1:93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/>
      <c r="BN995" s="55"/>
      <c r="BO995" s="55"/>
      <c r="BP995" s="55"/>
      <c r="BQ995" s="55"/>
      <c r="BR995" s="55"/>
      <c r="BS995" s="55"/>
      <c r="BT995" s="55"/>
      <c r="BU995" s="55"/>
      <c r="BV995" s="55"/>
      <c r="BW995" s="55"/>
      <c r="BX995" s="55"/>
      <c r="BY995" s="55"/>
      <c r="BZ995" s="55"/>
      <c r="CA995" s="55"/>
      <c r="CB995" s="55"/>
      <c r="CC995" s="55"/>
      <c r="CD995" s="55"/>
      <c r="CE995" s="55"/>
      <c r="CF995" s="55"/>
      <c r="CG995" s="55"/>
      <c r="CH995" s="55"/>
      <c r="CI995" s="55"/>
      <c r="CJ995" s="55"/>
      <c r="CK995" s="55"/>
      <c r="CL995" s="55"/>
      <c r="CM995" s="55"/>
      <c r="CN995" s="55"/>
      <c r="CO995" s="55"/>
    </row>
    <row r="996" spans="1:93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  <c r="BN996" s="55"/>
      <c r="BO996" s="55"/>
      <c r="BP996" s="55"/>
      <c r="BQ996" s="55"/>
      <c r="BR996" s="55"/>
      <c r="BS996" s="55"/>
      <c r="BT996" s="55"/>
      <c r="BU996" s="55"/>
      <c r="BV996" s="55"/>
      <c r="BW996" s="55"/>
      <c r="BX996" s="55"/>
      <c r="BY996" s="55"/>
      <c r="BZ996" s="55"/>
      <c r="CA996" s="55"/>
      <c r="CB996" s="55"/>
      <c r="CC996" s="55"/>
      <c r="CD996" s="55"/>
      <c r="CE996" s="55"/>
      <c r="CF996" s="55"/>
      <c r="CG996" s="55"/>
      <c r="CH996" s="55"/>
      <c r="CI996" s="55"/>
      <c r="CJ996" s="55"/>
      <c r="CK996" s="55"/>
      <c r="CL996" s="55"/>
      <c r="CM996" s="55"/>
      <c r="CN996" s="55"/>
      <c r="CO996" s="55"/>
    </row>
    <row r="997" spans="1:93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/>
      <c r="BL997" s="55"/>
      <c r="BM997" s="55"/>
      <c r="BN997" s="55"/>
      <c r="BO997" s="55"/>
      <c r="BP997" s="55"/>
      <c r="BQ997" s="55"/>
      <c r="BR997" s="55"/>
      <c r="BS997" s="55"/>
      <c r="BT997" s="55"/>
      <c r="BU997" s="55"/>
      <c r="BV997" s="55"/>
      <c r="BW997" s="55"/>
      <c r="BX997" s="55"/>
      <c r="BY997" s="55"/>
      <c r="BZ997" s="55"/>
      <c r="CA997" s="55"/>
      <c r="CB997" s="55"/>
      <c r="CC997" s="55"/>
      <c r="CD997" s="55"/>
      <c r="CE997" s="55"/>
      <c r="CF997" s="55"/>
      <c r="CG997" s="55"/>
      <c r="CH997" s="55"/>
      <c r="CI997" s="55"/>
      <c r="CJ997" s="55"/>
      <c r="CK997" s="55"/>
      <c r="CL997" s="55"/>
      <c r="CM997" s="55"/>
      <c r="CN997" s="55"/>
      <c r="CO997" s="55"/>
    </row>
    <row r="998" spans="1:93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/>
      <c r="BL998" s="55"/>
      <c r="BM998" s="55"/>
      <c r="BN998" s="55"/>
      <c r="BO998" s="55"/>
      <c r="BP998" s="55"/>
      <c r="BQ998" s="55"/>
      <c r="BR998" s="55"/>
      <c r="BS998" s="55"/>
      <c r="BT998" s="55"/>
      <c r="BU998" s="55"/>
      <c r="BV998" s="55"/>
      <c r="BW998" s="55"/>
      <c r="BX998" s="55"/>
      <c r="BY998" s="55"/>
      <c r="BZ998" s="55"/>
      <c r="CA998" s="55"/>
      <c r="CB998" s="55"/>
      <c r="CC998" s="55"/>
      <c r="CD998" s="55"/>
      <c r="CE998" s="55"/>
      <c r="CF998" s="55"/>
      <c r="CG998" s="55"/>
      <c r="CH998" s="55"/>
      <c r="CI998" s="55"/>
      <c r="CJ998" s="55"/>
      <c r="CK998" s="55"/>
      <c r="CL998" s="55"/>
      <c r="CM998" s="55"/>
      <c r="CN998" s="55"/>
      <c r="CO998" s="55"/>
    </row>
    <row r="999" spans="1:93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/>
      <c r="BL999" s="55"/>
      <c r="BM999" s="55"/>
      <c r="BN999" s="55"/>
      <c r="BO999" s="55"/>
      <c r="BP999" s="55"/>
      <c r="BQ999" s="55"/>
      <c r="BR999" s="55"/>
      <c r="BS999" s="55"/>
      <c r="BT999" s="55"/>
      <c r="BU999" s="55"/>
      <c r="BV999" s="55"/>
      <c r="BW999" s="55"/>
      <c r="BX999" s="55"/>
      <c r="BY999" s="55"/>
      <c r="BZ999" s="55"/>
      <c r="CA999" s="55"/>
      <c r="CB999" s="55"/>
      <c r="CC999" s="55"/>
      <c r="CD999" s="55"/>
      <c r="CE999" s="55"/>
      <c r="CF999" s="55"/>
      <c r="CG999" s="55"/>
      <c r="CH999" s="55"/>
      <c r="CI999" s="55"/>
      <c r="CJ999" s="55"/>
      <c r="CK999" s="55"/>
      <c r="CL999" s="55"/>
      <c r="CM999" s="55"/>
      <c r="CN999" s="55"/>
      <c r="CO999" s="55"/>
    </row>
    <row r="1000" spans="1:93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/>
      <c r="BL1000" s="55"/>
      <c r="BM1000" s="55"/>
      <c r="BN1000" s="55"/>
      <c r="BO1000" s="55"/>
      <c r="BP1000" s="55"/>
      <c r="BQ1000" s="55"/>
      <c r="BR1000" s="55"/>
      <c r="BS1000" s="55"/>
      <c r="BT1000" s="55"/>
      <c r="BU1000" s="55"/>
      <c r="BV1000" s="55"/>
      <c r="BW1000" s="55"/>
      <c r="BX1000" s="55"/>
      <c r="BY1000" s="55"/>
      <c r="BZ1000" s="55"/>
      <c r="CA1000" s="55"/>
      <c r="CB1000" s="55"/>
      <c r="CC1000" s="55"/>
      <c r="CD1000" s="55"/>
      <c r="CE1000" s="55"/>
      <c r="CF1000" s="55"/>
      <c r="CG1000" s="55"/>
      <c r="CH1000" s="55"/>
      <c r="CI1000" s="55"/>
      <c r="CJ1000" s="55"/>
      <c r="CK1000" s="55"/>
      <c r="CL1000" s="55"/>
      <c r="CM1000" s="55"/>
      <c r="CN1000" s="55"/>
      <c r="CO1000" s="55"/>
    </row>
    <row r="1001" spans="1:93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  <c r="AJ1001" s="55"/>
      <c r="AK1001" s="55"/>
      <c r="AL1001" s="55"/>
      <c r="AM1001" s="55"/>
      <c r="AN1001" s="55"/>
      <c r="AO1001" s="55"/>
      <c r="AP1001" s="55"/>
      <c r="AQ1001" s="55"/>
      <c r="AR1001" s="55"/>
      <c r="AS1001" s="55"/>
      <c r="AT1001" s="55"/>
      <c r="AU1001" s="55"/>
      <c r="AV1001" s="55"/>
      <c r="AW1001" s="55"/>
      <c r="AX1001" s="55"/>
      <c r="AY1001" s="55"/>
      <c r="AZ1001" s="55"/>
      <c r="BA1001" s="55"/>
      <c r="BB1001" s="55"/>
      <c r="BC1001" s="55"/>
      <c r="BD1001" s="55"/>
      <c r="BE1001" s="55"/>
      <c r="BF1001" s="55"/>
      <c r="BG1001" s="55"/>
      <c r="BH1001" s="55"/>
      <c r="BI1001" s="55"/>
      <c r="BJ1001" s="55"/>
      <c r="BK1001" s="55"/>
      <c r="BL1001" s="55"/>
      <c r="BM1001" s="55"/>
      <c r="BN1001" s="55"/>
      <c r="BO1001" s="55"/>
      <c r="BP1001" s="55"/>
      <c r="BQ1001" s="55"/>
      <c r="BR1001" s="55"/>
      <c r="BS1001" s="55"/>
      <c r="BT1001" s="55"/>
      <c r="BU1001" s="55"/>
      <c r="BV1001" s="55"/>
      <c r="BW1001" s="55"/>
      <c r="BX1001" s="55"/>
      <c r="BY1001" s="55"/>
      <c r="BZ1001" s="55"/>
      <c r="CA1001" s="55"/>
      <c r="CB1001" s="55"/>
      <c r="CC1001" s="55"/>
      <c r="CD1001" s="55"/>
      <c r="CE1001" s="55"/>
      <c r="CF1001" s="55"/>
      <c r="CG1001" s="55"/>
      <c r="CH1001" s="55"/>
      <c r="CI1001" s="55"/>
      <c r="CJ1001" s="55"/>
      <c r="CK1001" s="55"/>
      <c r="CL1001" s="55"/>
      <c r="CM1001" s="55"/>
      <c r="CN1001" s="55"/>
      <c r="CO1001" s="55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B1029"/>
  <sheetViews>
    <sheetView workbookViewId="0">
      <pane ySplit="2" topLeftCell="A43" activePane="bottomLeft" state="frozen"/>
      <selection pane="bottomLeft" activeCell="B4" sqref="B4"/>
    </sheetView>
  </sheetViews>
  <sheetFormatPr defaultColWidth="12.7109375" defaultRowHeight="15" customHeight="1"/>
  <cols>
    <col min="2" max="3" width="8.7109375" customWidth="1"/>
    <col min="5" max="9" width="7.42578125" customWidth="1"/>
    <col min="10" max="11" width="8.42578125" customWidth="1"/>
    <col min="12" max="12" width="6.7109375" customWidth="1"/>
    <col min="21" max="21" width="12.7109375" customWidth="1"/>
    <col min="22" max="26" width="7.7109375" customWidth="1"/>
    <col min="33" max="80" width="8.28515625" customWidth="1"/>
  </cols>
  <sheetData>
    <row r="1" spans="1:80">
      <c r="A1" s="96" t="s">
        <v>277</v>
      </c>
      <c r="B1" s="217" t="s">
        <v>278</v>
      </c>
      <c r="C1" s="218"/>
      <c r="D1" s="97" t="s">
        <v>279</v>
      </c>
      <c r="E1" s="217" t="s">
        <v>280</v>
      </c>
      <c r="F1" s="214"/>
      <c r="G1" s="214"/>
      <c r="H1" s="214"/>
      <c r="I1" s="218"/>
      <c r="J1" s="217" t="s">
        <v>281</v>
      </c>
      <c r="K1" s="214"/>
      <c r="L1" s="218"/>
      <c r="M1" s="217" t="s">
        <v>282</v>
      </c>
      <c r="N1" s="218"/>
      <c r="O1" s="217" t="s">
        <v>283</v>
      </c>
      <c r="P1" s="218"/>
      <c r="Q1" s="225" t="s">
        <v>284</v>
      </c>
      <c r="R1" s="225" t="s">
        <v>285</v>
      </c>
      <c r="S1" s="225" t="s">
        <v>286</v>
      </c>
      <c r="T1" s="225" t="s">
        <v>287</v>
      </c>
      <c r="U1" s="227" t="s">
        <v>288</v>
      </c>
      <c r="V1" s="228" t="s">
        <v>289</v>
      </c>
      <c r="W1" s="229"/>
      <c r="X1" s="229"/>
      <c r="Y1" s="229"/>
      <c r="Z1" s="230"/>
      <c r="AA1" s="98"/>
      <c r="AB1" s="98"/>
      <c r="AC1" s="98"/>
      <c r="AD1" s="98"/>
      <c r="AE1" s="217" t="s">
        <v>290</v>
      </c>
      <c r="AF1" s="214"/>
      <c r="AG1" s="218"/>
      <c r="AH1" s="23"/>
      <c r="AI1" s="223" t="s">
        <v>291</v>
      </c>
      <c r="AJ1" s="197"/>
      <c r="AK1" s="197"/>
      <c r="AL1" s="197"/>
      <c r="AM1" s="197"/>
      <c r="AN1" s="197"/>
      <c r="AO1" s="224" t="s">
        <v>292</v>
      </c>
      <c r="AP1" s="197"/>
      <c r="AQ1" s="197"/>
      <c r="AR1" s="197"/>
      <c r="AS1" s="197"/>
      <c r="AT1" s="197"/>
      <c r="AU1" s="223" t="s">
        <v>293</v>
      </c>
      <c r="AV1" s="197"/>
      <c r="AW1" s="25"/>
      <c r="AX1" s="99" t="s">
        <v>294</v>
      </c>
      <c r="AY1" s="99" t="s">
        <v>295</v>
      </c>
      <c r="AZ1" s="25" t="s">
        <v>296</v>
      </c>
      <c r="BA1" s="25" t="s">
        <v>297</v>
      </c>
      <c r="BB1" s="25"/>
      <c r="BC1" s="99" t="s">
        <v>298</v>
      </c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</row>
    <row r="2" spans="1:80">
      <c r="A2" s="97" t="s">
        <v>130</v>
      </c>
      <c r="B2" s="97" t="s">
        <v>299</v>
      </c>
      <c r="C2" s="97" t="s">
        <v>300</v>
      </c>
      <c r="D2" s="97" t="s">
        <v>301</v>
      </c>
      <c r="E2" s="97" t="s">
        <v>302</v>
      </c>
      <c r="F2" s="97" t="s">
        <v>303</v>
      </c>
      <c r="G2" s="97" t="s">
        <v>304</v>
      </c>
      <c r="H2" s="97" t="s">
        <v>305</v>
      </c>
      <c r="I2" s="97" t="s">
        <v>306</v>
      </c>
      <c r="J2" s="97" t="s">
        <v>299</v>
      </c>
      <c r="K2" s="97" t="s">
        <v>300</v>
      </c>
      <c r="L2" s="97" t="s">
        <v>307</v>
      </c>
      <c r="M2" s="97" t="s">
        <v>299</v>
      </c>
      <c r="N2" s="97" t="s">
        <v>300</v>
      </c>
      <c r="O2" s="97" t="s">
        <v>178</v>
      </c>
      <c r="P2" s="97" t="s">
        <v>308</v>
      </c>
      <c r="Q2" s="226"/>
      <c r="R2" s="226"/>
      <c r="S2" s="226"/>
      <c r="T2" s="226"/>
      <c r="U2" s="226"/>
      <c r="V2" s="100" t="s">
        <v>302</v>
      </c>
      <c r="W2" s="101" t="s">
        <v>303</v>
      </c>
      <c r="X2" s="101" t="s">
        <v>304</v>
      </c>
      <c r="Y2" s="101" t="s">
        <v>305</v>
      </c>
      <c r="Z2" s="101" t="s">
        <v>306</v>
      </c>
      <c r="AA2" s="102" t="s">
        <v>309</v>
      </c>
      <c r="AB2" s="102" t="s">
        <v>310</v>
      </c>
      <c r="AC2" s="102" t="s">
        <v>311</v>
      </c>
      <c r="AD2" s="102" t="s">
        <v>218</v>
      </c>
      <c r="AE2" s="97" t="s">
        <v>299</v>
      </c>
      <c r="AF2" s="97" t="s">
        <v>300</v>
      </c>
      <c r="AG2" s="97" t="s">
        <v>307</v>
      </c>
      <c r="AH2" s="24" t="s">
        <v>312</v>
      </c>
      <c r="AI2" s="24" t="s">
        <v>313</v>
      </c>
      <c r="AJ2" s="24" t="s">
        <v>314</v>
      </c>
      <c r="AK2" s="24" t="s">
        <v>315</v>
      </c>
      <c r="AL2" s="24" t="s">
        <v>316</v>
      </c>
      <c r="AM2" s="24" t="s">
        <v>317</v>
      </c>
      <c r="AN2" s="24" t="s">
        <v>318</v>
      </c>
      <c r="AO2" s="103" t="s">
        <v>313</v>
      </c>
      <c r="AP2" s="24" t="s">
        <v>314</v>
      </c>
      <c r="AQ2" s="24" t="s">
        <v>315</v>
      </c>
      <c r="AR2" s="24" t="s">
        <v>316</v>
      </c>
      <c r="AS2" s="24" t="s">
        <v>317</v>
      </c>
      <c r="AT2" s="24" t="s">
        <v>318</v>
      </c>
      <c r="AU2" s="24" t="s">
        <v>319</v>
      </c>
      <c r="AV2" s="24" t="s">
        <v>295</v>
      </c>
      <c r="AW2" s="24"/>
      <c r="AX2" s="99"/>
      <c r="AY2" s="99" t="s">
        <v>320</v>
      </c>
      <c r="AZ2" s="99" t="s">
        <v>321</v>
      </c>
      <c r="BA2" s="25" t="s">
        <v>322</v>
      </c>
      <c r="BB2" s="99" t="s">
        <v>323</v>
      </c>
      <c r="BC2" s="99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</row>
    <row r="3" spans="1:80">
      <c r="A3" s="104">
        <v>45509</v>
      </c>
      <c r="B3" s="105">
        <v>0.56874999999999998</v>
      </c>
      <c r="C3" s="105">
        <v>0.71597222222222223</v>
      </c>
      <c r="D3" s="106">
        <v>1</v>
      </c>
      <c r="E3" s="106">
        <v>61.8</v>
      </c>
      <c r="F3" s="106">
        <v>35.700000000000003</v>
      </c>
      <c r="G3" s="106">
        <v>0.3</v>
      </c>
      <c r="H3" s="106">
        <v>318</v>
      </c>
      <c r="I3" s="106">
        <v>2.2999999999999998</v>
      </c>
      <c r="J3" s="106">
        <v>1123.23</v>
      </c>
      <c r="K3" s="106">
        <v>1126.4000000000001</v>
      </c>
      <c r="L3" s="106">
        <f t="shared" ref="L3:L26" si="0">IF(J3="","",(K3-J3))</f>
        <v>3.1700000000000728</v>
      </c>
      <c r="M3" s="106">
        <v>25</v>
      </c>
      <c r="N3" s="106">
        <v>22</v>
      </c>
      <c r="O3" s="106">
        <v>25</v>
      </c>
      <c r="P3" s="106">
        <v>3.88</v>
      </c>
      <c r="Q3" s="106">
        <v>25.9</v>
      </c>
      <c r="R3" s="106">
        <v>12</v>
      </c>
      <c r="S3" s="106">
        <v>16787.599999999999</v>
      </c>
      <c r="T3" s="106">
        <v>16787.599999999999</v>
      </c>
      <c r="U3" s="106"/>
      <c r="V3" s="107">
        <v>93</v>
      </c>
      <c r="W3" s="107">
        <v>3</v>
      </c>
      <c r="X3" s="107">
        <v>0.2</v>
      </c>
      <c r="Y3" s="107">
        <v>8</v>
      </c>
      <c r="Z3" s="107">
        <v>3.7</v>
      </c>
      <c r="AA3" s="107"/>
      <c r="AB3" s="107"/>
      <c r="AC3" s="107"/>
      <c r="AD3" s="107">
        <v>23</v>
      </c>
      <c r="AE3" s="108"/>
      <c r="AF3" s="108"/>
      <c r="AG3" s="109"/>
      <c r="AH3" s="110">
        <v>25.2</v>
      </c>
      <c r="AI3" s="110">
        <v>210</v>
      </c>
      <c r="AJ3" s="110">
        <v>200</v>
      </c>
      <c r="AK3" s="110">
        <v>150</v>
      </c>
      <c r="AL3" s="110">
        <v>170</v>
      </c>
      <c r="AM3" s="110">
        <v>230</v>
      </c>
      <c r="AN3" s="110">
        <v>0</v>
      </c>
      <c r="AO3" s="111">
        <f t="shared" ref="AO3:AT3" si="1">IF(AI3="","",(AI3*0.125*6)*(273.15/(273.15+$AH3)))</f>
        <v>144.19683257918552</v>
      </c>
      <c r="AP3" s="111">
        <f t="shared" si="1"/>
        <v>137.33031674208146</v>
      </c>
      <c r="AQ3" s="111">
        <f t="shared" si="1"/>
        <v>102.99773755656109</v>
      </c>
      <c r="AR3" s="111">
        <f t="shared" si="1"/>
        <v>116.73076923076924</v>
      </c>
      <c r="AS3" s="111">
        <f t="shared" si="1"/>
        <v>157.92986425339367</v>
      </c>
      <c r="AT3" s="111">
        <f t="shared" si="1"/>
        <v>0</v>
      </c>
      <c r="AU3" s="112">
        <f t="shared" ref="AU3:AU8" si="2">IF(SUM(AO3:AT3)=0,"",SUM(AO3:AT3))</f>
        <v>659.18552036199094</v>
      </c>
      <c r="AV3" s="113">
        <f t="shared" ref="AV3:AV8" si="3">IF(AU3="","",AU3/$AY$9)</f>
        <v>0.74484239588925527</v>
      </c>
      <c r="AW3" s="113"/>
      <c r="AX3" s="114" t="s">
        <v>324</v>
      </c>
      <c r="AY3" s="114">
        <v>75</v>
      </c>
      <c r="AZ3" s="114">
        <v>100</v>
      </c>
      <c r="BA3" s="114">
        <v>30</v>
      </c>
      <c r="BB3" s="115">
        <v>34</v>
      </c>
      <c r="BC3" s="116">
        <v>66</v>
      </c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</row>
    <row r="4" spans="1:80">
      <c r="A4" s="117">
        <v>45511</v>
      </c>
      <c r="B4" s="118">
        <v>0.6</v>
      </c>
      <c r="C4" s="118">
        <v>0.70347222222222228</v>
      </c>
      <c r="D4" s="119">
        <v>1</v>
      </c>
      <c r="E4" s="119">
        <v>66.400000000000006</v>
      </c>
      <c r="F4" s="119">
        <v>31.5</v>
      </c>
      <c r="G4" s="119">
        <v>0.2</v>
      </c>
      <c r="H4" s="119">
        <v>284</v>
      </c>
      <c r="I4" s="119">
        <v>1.9</v>
      </c>
      <c r="J4" s="119">
        <v>1127.3699999999999</v>
      </c>
      <c r="K4" s="119">
        <v>1129.28</v>
      </c>
      <c r="L4" s="119">
        <f t="shared" si="0"/>
        <v>1.9100000000000819</v>
      </c>
      <c r="M4" s="119">
        <v>23</v>
      </c>
      <c r="N4" s="119">
        <v>20</v>
      </c>
      <c r="O4" s="119">
        <v>19.399999999999999</v>
      </c>
      <c r="P4" s="119">
        <v>7.17</v>
      </c>
      <c r="Q4" s="119">
        <v>21.4</v>
      </c>
      <c r="R4" s="119">
        <v>12.3</v>
      </c>
      <c r="S4" s="119" t="s">
        <v>100</v>
      </c>
      <c r="T4" s="119" t="s">
        <v>100</v>
      </c>
      <c r="U4" s="119"/>
      <c r="V4" s="119">
        <v>92.9</v>
      </c>
      <c r="W4" s="119">
        <v>1.7</v>
      </c>
      <c r="X4" s="119">
        <v>0.1</v>
      </c>
      <c r="Y4" s="119">
        <v>3</v>
      </c>
      <c r="Z4" s="119">
        <v>5.2</v>
      </c>
      <c r="AA4" s="119"/>
      <c r="AB4" s="119"/>
      <c r="AC4" s="119"/>
      <c r="AD4" s="119">
        <v>14</v>
      </c>
      <c r="AE4" s="120"/>
      <c r="AF4" s="120"/>
      <c r="AG4" s="121"/>
      <c r="AH4" s="110">
        <v>38.799999999999997</v>
      </c>
      <c r="AI4" s="110">
        <v>215</v>
      </c>
      <c r="AJ4" s="110">
        <v>230</v>
      </c>
      <c r="AK4" s="110">
        <v>225</v>
      </c>
      <c r="AL4" s="110">
        <v>230</v>
      </c>
      <c r="AM4" s="110">
        <v>245</v>
      </c>
      <c r="AN4" s="110">
        <v>0</v>
      </c>
      <c r="AO4" s="111">
        <f t="shared" ref="AO4:AT4" si="4">IF(AI4="","",(AI4*0.125*6)*(273.15/(273.15+$AH4)))</f>
        <v>141.19390126622855</v>
      </c>
      <c r="AP4" s="111">
        <f t="shared" si="4"/>
        <v>151.04463856387241</v>
      </c>
      <c r="AQ4" s="111">
        <f t="shared" si="4"/>
        <v>147.76105946465779</v>
      </c>
      <c r="AR4" s="111">
        <f t="shared" si="4"/>
        <v>151.04463856387241</v>
      </c>
      <c r="AS4" s="111">
        <f t="shared" si="4"/>
        <v>160.89537586151627</v>
      </c>
      <c r="AT4" s="111">
        <f t="shared" si="4"/>
        <v>0</v>
      </c>
      <c r="AU4" s="112">
        <f t="shared" si="2"/>
        <v>751.93961372014758</v>
      </c>
      <c r="AV4" s="113">
        <f t="shared" si="3"/>
        <v>0.84964928103971482</v>
      </c>
      <c r="AW4" s="113"/>
      <c r="AX4" s="122" t="s">
        <v>325</v>
      </c>
      <c r="AY4" s="122">
        <v>105</v>
      </c>
      <c r="AZ4" s="122">
        <v>140</v>
      </c>
      <c r="BA4" s="122">
        <v>0</v>
      </c>
      <c r="BB4" s="124">
        <v>0</v>
      </c>
      <c r="BC4" s="116">
        <v>140</v>
      </c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13"/>
      <c r="BQ4" s="113"/>
      <c r="BR4" s="113"/>
      <c r="BS4" s="113"/>
      <c r="BT4" s="113"/>
      <c r="BU4" s="113"/>
      <c r="BV4" s="113"/>
      <c r="BW4" s="113"/>
      <c r="BX4" s="113"/>
      <c r="BY4" s="113"/>
      <c r="BZ4" s="113"/>
      <c r="CA4" s="113"/>
      <c r="CB4" s="113"/>
    </row>
    <row r="5" spans="1:80">
      <c r="A5" s="125">
        <v>45512</v>
      </c>
      <c r="B5" s="126">
        <v>0.56874999999999998</v>
      </c>
      <c r="C5" s="126">
        <v>0.71458333333333335</v>
      </c>
      <c r="D5" s="107">
        <v>1</v>
      </c>
      <c r="E5" s="107">
        <v>63.1</v>
      </c>
      <c r="F5" s="107">
        <v>35.5</v>
      </c>
      <c r="G5" s="107">
        <v>0.2</v>
      </c>
      <c r="H5" s="107">
        <v>309</v>
      </c>
      <c r="I5" s="107">
        <v>1.2</v>
      </c>
      <c r="J5" s="107">
        <v>1129.28</v>
      </c>
      <c r="K5" s="107">
        <v>1132.52</v>
      </c>
      <c r="L5" s="107">
        <f t="shared" si="0"/>
        <v>3.2400000000000091</v>
      </c>
      <c r="M5" s="107">
        <v>16</v>
      </c>
      <c r="N5" s="107">
        <v>14</v>
      </c>
      <c r="O5" s="107">
        <v>17.3</v>
      </c>
      <c r="P5" s="107">
        <v>4.5199999999999996</v>
      </c>
      <c r="Q5" s="107">
        <v>17.600000000000001</v>
      </c>
      <c r="R5" s="107">
        <v>12.3</v>
      </c>
      <c r="S5" s="107" t="s">
        <v>100</v>
      </c>
      <c r="T5" s="107" t="s">
        <v>100</v>
      </c>
      <c r="U5" s="107"/>
      <c r="V5" s="107">
        <v>93</v>
      </c>
      <c r="W5" s="107">
        <v>5</v>
      </c>
      <c r="X5" s="107">
        <v>0.2</v>
      </c>
      <c r="Y5" s="107">
        <v>7</v>
      </c>
      <c r="Z5" s="107">
        <v>1.2</v>
      </c>
      <c r="AA5" s="107"/>
      <c r="AB5" s="107"/>
      <c r="AC5" s="107"/>
      <c r="AD5" s="107">
        <v>24</v>
      </c>
      <c r="AE5" s="127"/>
      <c r="AF5" s="127"/>
      <c r="AG5" s="128"/>
      <c r="AH5" s="91">
        <v>40</v>
      </c>
      <c r="AI5" s="91">
        <v>100</v>
      </c>
      <c r="AJ5" s="91">
        <v>175</v>
      </c>
      <c r="AK5" s="91">
        <v>140</v>
      </c>
      <c r="AL5" s="91">
        <v>95</v>
      </c>
      <c r="AM5" s="91">
        <v>160</v>
      </c>
      <c r="AN5" s="91">
        <v>215</v>
      </c>
      <c r="AO5" s="129">
        <f t="shared" ref="AO5:AT5" si="5">IF(AI5="","",(AI5*0.125*6)*(273.15/(273.15+$AH5)))</f>
        <v>65.419926552770235</v>
      </c>
      <c r="AP5" s="129">
        <f t="shared" si="5"/>
        <v>114.48487146734792</v>
      </c>
      <c r="AQ5" s="129">
        <f t="shared" si="5"/>
        <v>91.587897173878332</v>
      </c>
      <c r="AR5" s="129">
        <f t="shared" si="5"/>
        <v>62.148930225131728</v>
      </c>
      <c r="AS5" s="129">
        <f t="shared" si="5"/>
        <v>104.67188248443239</v>
      </c>
      <c r="AT5" s="129">
        <f t="shared" si="5"/>
        <v>140.65284208845603</v>
      </c>
      <c r="AU5" s="115">
        <f t="shared" si="2"/>
        <v>578.9663499920166</v>
      </c>
      <c r="AV5" s="130">
        <f t="shared" si="3"/>
        <v>0.65419926552770236</v>
      </c>
      <c r="AW5" s="130"/>
      <c r="AX5" s="114" t="s">
        <v>326</v>
      </c>
      <c r="AY5" s="114">
        <v>172.5</v>
      </c>
      <c r="AZ5" s="114">
        <v>230</v>
      </c>
      <c r="BA5" s="114">
        <v>67</v>
      </c>
      <c r="BB5" s="115">
        <v>77</v>
      </c>
      <c r="BC5" s="116">
        <v>153</v>
      </c>
      <c r="BD5" s="130"/>
      <c r="BE5" s="130"/>
      <c r="BF5" s="130"/>
      <c r="BG5" s="130"/>
      <c r="BH5" s="130"/>
      <c r="BI5" s="130"/>
      <c r="BJ5" s="130"/>
      <c r="BK5" s="130"/>
      <c r="BL5" s="130"/>
      <c r="BM5" s="130"/>
      <c r="BN5" s="130"/>
      <c r="BO5" s="130"/>
      <c r="BP5" s="130"/>
      <c r="BQ5" s="130"/>
      <c r="BR5" s="130"/>
      <c r="BS5" s="130"/>
      <c r="BT5" s="130"/>
      <c r="BU5" s="130"/>
      <c r="BV5" s="130"/>
      <c r="BW5" s="130"/>
      <c r="BX5" s="130"/>
      <c r="BY5" s="130"/>
      <c r="BZ5" s="130"/>
      <c r="CA5" s="130"/>
      <c r="CB5" s="130"/>
    </row>
    <row r="6" spans="1:80">
      <c r="A6" s="117">
        <v>45534</v>
      </c>
      <c r="B6" s="118">
        <v>0.64236111111111116</v>
      </c>
      <c r="C6" s="119"/>
      <c r="D6" s="119">
        <v>1</v>
      </c>
      <c r="E6" s="119">
        <v>58.9</v>
      </c>
      <c r="F6" s="119">
        <v>37</v>
      </c>
      <c r="G6" s="119">
        <v>0.2</v>
      </c>
      <c r="H6" s="119">
        <v>287</v>
      </c>
      <c r="I6" s="119">
        <v>3.9</v>
      </c>
      <c r="J6" s="119"/>
      <c r="K6" s="119"/>
      <c r="L6" s="119" t="str">
        <f t="shared" si="0"/>
        <v/>
      </c>
      <c r="M6" s="119"/>
      <c r="N6" s="119"/>
      <c r="O6" s="119"/>
      <c r="P6" s="119"/>
      <c r="Q6" s="119"/>
      <c r="R6" s="119"/>
      <c r="S6" s="119"/>
      <c r="T6" s="119"/>
      <c r="U6" s="119"/>
      <c r="V6" s="119">
        <v>92.8</v>
      </c>
      <c r="W6" s="119">
        <v>3.2</v>
      </c>
      <c r="X6" s="119">
        <v>0.1</v>
      </c>
      <c r="Y6" s="119">
        <v>4</v>
      </c>
      <c r="Z6" s="119">
        <v>3.8</v>
      </c>
      <c r="AA6" s="119"/>
      <c r="AB6" s="119"/>
      <c r="AC6" s="119"/>
      <c r="AD6" s="119"/>
      <c r="AE6" s="131"/>
      <c r="AF6" s="131"/>
      <c r="AG6" s="131"/>
      <c r="AH6" s="132"/>
      <c r="AI6" s="132"/>
      <c r="AJ6" s="132"/>
      <c r="AK6" s="132"/>
      <c r="AL6" s="132"/>
      <c r="AM6" s="132"/>
      <c r="AN6" s="132"/>
      <c r="AO6" s="133"/>
      <c r="AP6" s="133" t="str">
        <f t="shared" ref="AP6:AT6" si="6">IF(AJ6="","",(AJ6*0.125*6)*(273.15/(273.15+$AH6)))</f>
        <v/>
      </c>
      <c r="AQ6" s="133" t="str">
        <f t="shared" si="6"/>
        <v/>
      </c>
      <c r="AR6" s="133" t="str">
        <f t="shared" si="6"/>
        <v/>
      </c>
      <c r="AS6" s="133" t="str">
        <f t="shared" si="6"/>
        <v/>
      </c>
      <c r="AT6" s="133" t="str">
        <f t="shared" si="6"/>
        <v/>
      </c>
      <c r="AU6" s="124" t="str">
        <f t="shared" si="2"/>
        <v/>
      </c>
      <c r="AV6" s="134" t="str">
        <f t="shared" si="3"/>
        <v/>
      </c>
      <c r="AW6" s="132"/>
      <c r="AX6" s="122" t="s">
        <v>327</v>
      </c>
      <c r="AY6" s="122">
        <v>172.5</v>
      </c>
      <c r="AZ6" s="122">
        <v>230</v>
      </c>
      <c r="BA6" s="122">
        <v>30</v>
      </c>
      <c r="BB6" s="124">
        <v>34</v>
      </c>
      <c r="BC6" s="116">
        <v>196</v>
      </c>
      <c r="BD6" s="132"/>
      <c r="BE6" s="132"/>
      <c r="BF6" s="132"/>
      <c r="BG6" s="132"/>
      <c r="BH6" s="132"/>
      <c r="BI6" s="132"/>
      <c r="BJ6" s="132"/>
      <c r="BK6" s="132"/>
      <c r="BL6" s="132"/>
      <c r="BM6" s="132"/>
      <c r="BN6" s="132"/>
      <c r="BO6" s="132"/>
      <c r="BP6" s="132"/>
      <c r="BQ6" s="132"/>
      <c r="BR6" s="132"/>
      <c r="BS6" s="132"/>
      <c r="BT6" s="132"/>
      <c r="BU6" s="132"/>
      <c r="BV6" s="132"/>
      <c r="BW6" s="132"/>
      <c r="BX6" s="132"/>
      <c r="BY6" s="132"/>
      <c r="BZ6" s="132"/>
      <c r="CA6" s="132"/>
      <c r="CB6" s="132"/>
    </row>
    <row r="7" spans="1:80">
      <c r="A7" s="125">
        <v>45545</v>
      </c>
      <c r="B7" s="126">
        <v>0.40208333333333335</v>
      </c>
      <c r="C7" s="126">
        <v>0.6479166666666667</v>
      </c>
      <c r="D7" s="107" t="s">
        <v>328</v>
      </c>
      <c r="E7" s="107">
        <v>57.4</v>
      </c>
      <c r="F7" s="107">
        <v>37.799999999999997</v>
      </c>
      <c r="G7" s="107">
        <v>0.2</v>
      </c>
      <c r="H7" s="107">
        <v>342</v>
      </c>
      <c r="I7" s="107">
        <v>4.7</v>
      </c>
      <c r="J7" s="107"/>
      <c r="K7" s="107"/>
      <c r="L7" s="107" t="str">
        <f t="shared" si="0"/>
        <v/>
      </c>
      <c r="M7" s="107"/>
      <c r="N7" s="107"/>
      <c r="O7" s="107"/>
      <c r="P7" s="107"/>
      <c r="Q7" s="107"/>
      <c r="R7" s="107"/>
      <c r="S7" s="107"/>
      <c r="T7" s="107"/>
      <c r="U7" s="107"/>
      <c r="V7" s="107">
        <v>91.5</v>
      </c>
      <c r="W7" s="107">
        <v>2.5</v>
      </c>
      <c r="X7" s="107">
        <v>0.3</v>
      </c>
      <c r="Y7" s="107">
        <v>2</v>
      </c>
      <c r="Z7" s="107">
        <v>5.6</v>
      </c>
      <c r="AA7" s="107">
        <v>55</v>
      </c>
      <c r="AB7" s="107">
        <v>105</v>
      </c>
      <c r="AC7" s="107">
        <v>6</v>
      </c>
      <c r="AD7" s="107">
        <f t="shared" ref="AD7:AD12" si="7">0.125*(AB7-AA7)*AC7</f>
        <v>37.5</v>
      </c>
      <c r="AE7" s="135"/>
      <c r="AF7" s="135"/>
      <c r="AG7" s="135"/>
      <c r="AH7" s="91"/>
      <c r="AI7" s="91"/>
      <c r="AJ7" s="91"/>
      <c r="AK7" s="91"/>
      <c r="AL7" s="91"/>
      <c r="AM7" s="91"/>
      <c r="AN7" s="91"/>
      <c r="AO7" s="129" t="str">
        <f t="shared" ref="AO7:AT7" si="8">IF(AI7="","",(AI7*0.125*6)*(273.15/(273.15+$AH7)))</f>
        <v/>
      </c>
      <c r="AP7" s="129" t="str">
        <f t="shared" si="8"/>
        <v/>
      </c>
      <c r="AQ7" s="129" t="str">
        <f t="shared" si="8"/>
        <v/>
      </c>
      <c r="AR7" s="129" t="str">
        <f t="shared" si="8"/>
        <v/>
      </c>
      <c r="AS7" s="129" t="str">
        <f t="shared" si="8"/>
        <v/>
      </c>
      <c r="AT7" s="129" t="str">
        <f t="shared" si="8"/>
        <v/>
      </c>
      <c r="AU7" s="115" t="str">
        <f t="shared" si="2"/>
        <v/>
      </c>
      <c r="AV7" s="130" t="str">
        <f t="shared" si="3"/>
        <v/>
      </c>
      <c r="AW7" s="91"/>
      <c r="AX7" s="114" t="s">
        <v>329</v>
      </c>
      <c r="AY7" s="114">
        <v>172.5</v>
      </c>
      <c r="AZ7" s="114">
        <v>230</v>
      </c>
      <c r="BA7" s="114">
        <v>0</v>
      </c>
      <c r="BB7" s="115">
        <v>0</v>
      </c>
      <c r="BC7" s="116">
        <v>230</v>
      </c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</row>
    <row r="8" spans="1:80">
      <c r="A8" s="117">
        <v>45546</v>
      </c>
      <c r="B8" s="118">
        <v>0.40902777777777777</v>
      </c>
      <c r="C8" s="118">
        <v>0.4861111111111111</v>
      </c>
      <c r="D8" s="119">
        <v>2</v>
      </c>
      <c r="E8" s="119">
        <v>55.5</v>
      </c>
      <c r="F8" s="119">
        <v>39.299999999999997</v>
      </c>
      <c r="G8" s="119">
        <v>0.2</v>
      </c>
      <c r="H8" s="119">
        <v>371</v>
      </c>
      <c r="I8" s="119">
        <v>5</v>
      </c>
      <c r="J8" s="119"/>
      <c r="K8" s="119"/>
      <c r="L8" s="119" t="str">
        <f t="shared" si="0"/>
        <v/>
      </c>
      <c r="M8" s="119"/>
      <c r="N8" s="119"/>
      <c r="O8" s="119"/>
      <c r="P8" s="119"/>
      <c r="Q8" s="119"/>
      <c r="R8" s="119"/>
      <c r="S8" s="119"/>
      <c r="T8" s="119"/>
      <c r="U8" s="119"/>
      <c r="V8" s="119">
        <v>92.7</v>
      </c>
      <c r="W8" s="119">
        <v>2.9</v>
      </c>
      <c r="X8" s="119">
        <v>0.4</v>
      </c>
      <c r="Y8" s="119">
        <v>2</v>
      </c>
      <c r="Z8" s="119">
        <v>4</v>
      </c>
      <c r="AA8" s="119">
        <v>66</v>
      </c>
      <c r="AB8" s="119">
        <v>85</v>
      </c>
      <c r="AC8" s="119">
        <v>7</v>
      </c>
      <c r="AD8" s="119">
        <f t="shared" si="7"/>
        <v>16.625</v>
      </c>
      <c r="AE8" s="131"/>
      <c r="AF8" s="131"/>
      <c r="AG8" s="131"/>
      <c r="AH8" s="132"/>
      <c r="AO8" s="133" t="str">
        <f t="shared" ref="AO8:AT8" si="9">IF(AI8="","",(AI8*0.125*6)*(273.15/(273.15+$AH8)))</f>
        <v/>
      </c>
      <c r="AP8" s="133" t="str">
        <f t="shared" si="9"/>
        <v/>
      </c>
      <c r="AQ8" s="133" t="str">
        <f t="shared" si="9"/>
        <v/>
      </c>
      <c r="AR8" s="133" t="str">
        <f t="shared" si="9"/>
        <v/>
      </c>
      <c r="AS8" s="133" t="str">
        <f t="shared" si="9"/>
        <v/>
      </c>
      <c r="AT8" s="133" t="str">
        <f t="shared" si="9"/>
        <v/>
      </c>
      <c r="AU8" s="124" t="str">
        <f t="shared" si="2"/>
        <v/>
      </c>
      <c r="AV8" s="134" t="str">
        <f t="shared" si="3"/>
        <v/>
      </c>
      <c r="AW8" s="132"/>
      <c r="AX8" s="122" t="s">
        <v>330</v>
      </c>
      <c r="AY8" s="122">
        <v>187.5</v>
      </c>
      <c r="AZ8" s="122">
        <v>250</v>
      </c>
      <c r="BA8" s="122">
        <v>0</v>
      </c>
      <c r="BB8" s="124">
        <v>0</v>
      </c>
      <c r="BC8" s="116">
        <v>250</v>
      </c>
      <c r="BD8" s="132"/>
      <c r="BE8" s="132"/>
      <c r="BF8" s="132"/>
      <c r="BG8" s="132"/>
      <c r="BH8" s="132"/>
      <c r="BI8" s="132"/>
      <c r="BJ8" s="132"/>
      <c r="BK8" s="132"/>
      <c r="BL8" s="132"/>
      <c r="BM8" s="132"/>
      <c r="BN8" s="132"/>
      <c r="BO8" s="132"/>
      <c r="BP8" s="132"/>
      <c r="BQ8" s="132"/>
      <c r="BR8" s="132"/>
      <c r="BS8" s="132"/>
      <c r="BT8" s="132"/>
      <c r="BU8" s="132"/>
      <c r="BV8" s="132"/>
      <c r="BW8" s="132"/>
      <c r="BX8" s="132"/>
      <c r="BY8" s="132"/>
      <c r="BZ8" s="132"/>
      <c r="CA8" s="132"/>
      <c r="CB8" s="132"/>
    </row>
    <row r="9" spans="1:80">
      <c r="A9" s="125">
        <v>45548</v>
      </c>
      <c r="B9" s="126">
        <v>0.36249999999999999</v>
      </c>
      <c r="C9" s="126">
        <v>0.58333333333333337</v>
      </c>
      <c r="D9" s="107">
        <v>1</v>
      </c>
      <c r="E9" s="107">
        <v>64.900000000000006</v>
      </c>
      <c r="F9" s="107">
        <v>30.8</v>
      </c>
      <c r="G9" s="107">
        <v>0.2</v>
      </c>
      <c r="H9" s="107">
        <v>260</v>
      </c>
      <c r="I9" s="107">
        <v>4.0999999999999996</v>
      </c>
      <c r="J9" s="107"/>
      <c r="K9" s="107"/>
      <c r="L9" s="107" t="str">
        <f t="shared" si="0"/>
        <v/>
      </c>
      <c r="M9" s="107"/>
      <c r="N9" s="107"/>
      <c r="O9" s="107"/>
      <c r="P9" s="107"/>
      <c r="Q9" s="107"/>
      <c r="R9" s="107"/>
      <c r="S9" s="107"/>
      <c r="T9" s="107"/>
      <c r="U9" s="107"/>
      <c r="V9" s="107">
        <v>93.1</v>
      </c>
      <c r="W9" s="107">
        <v>3</v>
      </c>
      <c r="X9" s="107">
        <v>0.3</v>
      </c>
      <c r="Y9" s="107">
        <v>2</v>
      </c>
      <c r="Z9" s="107">
        <v>3.6</v>
      </c>
      <c r="AA9" s="107">
        <v>60</v>
      </c>
      <c r="AB9" s="107">
        <v>100</v>
      </c>
      <c r="AC9" s="107">
        <v>12</v>
      </c>
      <c r="AD9" s="107">
        <f t="shared" si="7"/>
        <v>60</v>
      </c>
      <c r="AE9" s="135"/>
      <c r="AF9" s="135"/>
      <c r="AG9" s="135"/>
      <c r="AH9" s="91"/>
      <c r="AO9" s="91"/>
      <c r="AP9" s="91"/>
      <c r="AQ9" s="91"/>
      <c r="AR9" s="91"/>
      <c r="AS9" s="91"/>
      <c r="AT9" s="91"/>
      <c r="AU9" s="91"/>
      <c r="AV9" s="91"/>
      <c r="AW9" s="91"/>
      <c r="AX9" s="136" t="s">
        <v>331</v>
      </c>
      <c r="AY9" s="136">
        <f>SUM(AY3:AY8)</f>
        <v>885</v>
      </c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</row>
    <row r="10" spans="1:80">
      <c r="A10" s="219">
        <v>45552</v>
      </c>
      <c r="B10" s="221">
        <v>0.37916666666666665</v>
      </c>
      <c r="C10" s="221">
        <v>0.65277777777777779</v>
      </c>
      <c r="D10" s="222" t="s">
        <v>328</v>
      </c>
      <c r="E10" s="222">
        <v>60.9</v>
      </c>
      <c r="F10" s="222">
        <v>35.5</v>
      </c>
      <c r="G10" s="222">
        <v>0.3</v>
      </c>
      <c r="H10" s="222">
        <v>183</v>
      </c>
      <c r="I10" s="222">
        <v>3.3</v>
      </c>
      <c r="J10" s="119"/>
      <c r="K10" s="119"/>
      <c r="L10" s="119" t="str">
        <f t="shared" si="0"/>
        <v/>
      </c>
      <c r="M10" s="119"/>
      <c r="N10" s="119"/>
      <c r="O10" s="119"/>
      <c r="P10" s="119"/>
      <c r="Q10" s="119"/>
      <c r="R10" s="119"/>
      <c r="S10" s="119"/>
      <c r="T10" s="119"/>
      <c r="U10" s="137"/>
      <c r="V10" s="222">
        <v>90</v>
      </c>
      <c r="W10" s="222">
        <v>3.3</v>
      </c>
      <c r="X10" s="222">
        <v>0.2</v>
      </c>
      <c r="Y10" s="222">
        <v>2</v>
      </c>
      <c r="Z10" s="222">
        <v>6.5</v>
      </c>
      <c r="AA10" s="119">
        <v>71</v>
      </c>
      <c r="AB10" s="119">
        <v>113</v>
      </c>
      <c r="AC10" s="119">
        <v>6</v>
      </c>
      <c r="AD10" s="119">
        <f t="shared" si="7"/>
        <v>31.5</v>
      </c>
      <c r="AE10" s="131"/>
      <c r="AF10" s="131"/>
      <c r="AG10" s="131"/>
      <c r="AH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132"/>
      <c r="BE10" s="132"/>
      <c r="BF10" s="132"/>
      <c r="BG10" s="132"/>
      <c r="BH10" s="132"/>
      <c r="BI10" s="132"/>
      <c r="BJ10" s="132"/>
      <c r="BK10" s="132"/>
      <c r="BL10" s="132"/>
      <c r="BM10" s="132"/>
      <c r="BN10" s="132"/>
      <c r="BO10" s="132"/>
      <c r="BP10" s="132"/>
      <c r="BQ10" s="132"/>
      <c r="BR10" s="132"/>
      <c r="BS10" s="132"/>
      <c r="BT10" s="132"/>
      <c r="BU10" s="132"/>
      <c r="BV10" s="132"/>
      <c r="BW10" s="132"/>
      <c r="BX10" s="132"/>
      <c r="BY10" s="132"/>
      <c r="BZ10" s="132"/>
      <c r="CA10" s="132"/>
      <c r="CB10" s="132"/>
    </row>
    <row r="11" spans="1:80">
      <c r="A11" s="220"/>
      <c r="B11" s="220"/>
      <c r="C11" s="220"/>
      <c r="D11" s="220"/>
      <c r="E11" s="220"/>
      <c r="F11" s="220"/>
      <c r="G11" s="220"/>
      <c r="H11" s="220"/>
      <c r="I11" s="220"/>
      <c r="J11" s="107"/>
      <c r="K11" s="107"/>
      <c r="L11" s="107" t="str">
        <f t="shared" si="0"/>
        <v/>
      </c>
      <c r="M11" s="107"/>
      <c r="N11" s="107"/>
      <c r="O11" s="107"/>
      <c r="P11" s="107"/>
      <c r="Q11" s="107"/>
      <c r="R11" s="107"/>
      <c r="S11" s="107"/>
      <c r="T11" s="107"/>
      <c r="U11" s="138"/>
      <c r="V11" s="220"/>
      <c r="W11" s="220"/>
      <c r="X11" s="220"/>
      <c r="Y11" s="220"/>
      <c r="Z11" s="220"/>
      <c r="AA11" s="107">
        <v>100</v>
      </c>
      <c r="AB11" s="107">
        <v>130</v>
      </c>
      <c r="AC11" s="107">
        <v>7</v>
      </c>
      <c r="AD11" s="107">
        <f t="shared" si="7"/>
        <v>26.25</v>
      </c>
      <c r="AE11" s="135"/>
      <c r="AF11" s="135"/>
      <c r="AG11" s="135"/>
      <c r="AH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</row>
    <row r="12" spans="1:80">
      <c r="A12" s="219">
        <v>45560</v>
      </c>
      <c r="B12" s="221">
        <v>0.58958333333333335</v>
      </c>
      <c r="C12" s="221">
        <v>0.70486111111111116</v>
      </c>
      <c r="D12" s="119">
        <v>1</v>
      </c>
      <c r="E12" s="119">
        <v>64.900000000000006</v>
      </c>
      <c r="F12" s="119">
        <v>29.7</v>
      </c>
      <c r="G12" s="119">
        <v>0.2</v>
      </c>
      <c r="H12" s="119">
        <v>354</v>
      </c>
      <c r="I12" s="119">
        <v>5.2</v>
      </c>
      <c r="J12" s="119"/>
      <c r="K12" s="119"/>
      <c r="L12" s="119" t="str">
        <f t="shared" si="0"/>
        <v/>
      </c>
      <c r="M12" s="119"/>
      <c r="N12" s="119"/>
      <c r="O12" s="119"/>
      <c r="P12" s="119"/>
      <c r="Q12" s="119"/>
      <c r="R12" s="119"/>
      <c r="S12" s="119"/>
      <c r="T12" s="119"/>
      <c r="U12" s="137"/>
      <c r="V12" s="222">
        <v>90.8</v>
      </c>
      <c r="W12" s="222">
        <v>2.6</v>
      </c>
      <c r="X12" s="222">
        <v>0.2</v>
      </c>
      <c r="Y12" s="222">
        <v>3</v>
      </c>
      <c r="Z12" s="222">
        <v>6.3</v>
      </c>
      <c r="AA12" s="222">
        <v>114</v>
      </c>
      <c r="AB12" s="222">
        <v>144</v>
      </c>
      <c r="AC12" s="222">
        <v>6</v>
      </c>
      <c r="AD12" s="222">
        <f t="shared" si="7"/>
        <v>22.5</v>
      </c>
      <c r="AE12" s="131"/>
      <c r="AF12" s="131"/>
      <c r="AG12" s="131"/>
      <c r="AH12" s="139"/>
      <c r="AO12" s="139"/>
      <c r="AP12" s="139"/>
      <c r="AQ12" s="139"/>
      <c r="AR12" s="139"/>
      <c r="AS12" s="139"/>
      <c r="AT12" s="139"/>
      <c r="AU12" s="139"/>
      <c r="AV12" s="139"/>
      <c r="AW12" s="139"/>
      <c r="AX12" s="139"/>
      <c r="AY12" s="139"/>
      <c r="AZ12" s="139"/>
      <c r="BA12" s="139"/>
      <c r="BB12" s="139"/>
      <c r="BC12" s="139"/>
      <c r="BD12" s="139"/>
      <c r="BE12" s="139"/>
      <c r="BF12" s="139"/>
      <c r="BG12" s="139"/>
      <c r="BH12" s="139"/>
      <c r="BI12" s="139"/>
      <c r="BJ12" s="139"/>
      <c r="BK12" s="139"/>
      <c r="BL12" s="139"/>
      <c r="BM12" s="139"/>
      <c r="BN12" s="139"/>
      <c r="BO12" s="139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39"/>
    </row>
    <row r="13" spans="1:80">
      <c r="A13" s="220"/>
      <c r="B13" s="220"/>
      <c r="C13" s="220"/>
      <c r="D13" s="107">
        <v>2</v>
      </c>
      <c r="E13" s="107">
        <v>53.8</v>
      </c>
      <c r="F13" s="107">
        <v>40.1</v>
      </c>
      <c r="G13" s="107">
        <v>0.2</v>
      </c>
      <c r="H13" s="107">
        <v>482</v>
      </c>
      <c r="I13" s="107">
        <v>6</v>
      </c>
      <c r="J13" s="107"/>
      <c r="K13" s="107"/>
      <c r="L13" s="107" t="str">
        <f t="shared" si="0"/>
        <v/>
      </c>
      <c r="M13" s="107"/>
      <c r="N13" s="107"/>
      <c r="O13" s="107"/>
      <c r="P13" s="107"/>
      <c r="Q13" s="107"/>
      <c r="R13" s="107"/>
      <c r="S13" s="107"/>
      <c r="T13" s="107"/>
      <c r="U13" s="138"/>
      <c r="V13" s="220"/>
      <c r="W13" s="220"/>
      <c r="X13" s="220"/>
      <c r="Y13" s="220"/>
      <c r="Z13" s="220"/>
      <c r="AA13" s="220"/>
      <c r="AB13" s="220"/>
      <c r="AC13" s="220"/>
      <c r="AD13" s="220"/>
      <c r="AE13" s="135"/>
      <c r="AF13" s="135"/>
      <c r="AG13" s="135"/>
      <c r="AH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</row>
    <row r="14" spans="1:80">
      <c r="A14" s="117">
        <v>45562</v>
      </c>
      <c r="B14" s="118">
        <v>0.59166666666666667</v>
      </c>
      <c r="C14" s="118">
        <v>0.71527777777777779</v>
      </c>
      <c r="D14" s="119">
        <v>1</v>
      </c>
      <c r="E14" s="119">
        <v>67</v>
      </c>
      <c r="F14" s="119">
        <v>28</v>
      </c>
      <c r="G14" s="119">
        <v>0.2</v>
      </c>
      <c r="H14" s="119">
        <v>75</v>
      </c>
      <c r="I14" s="119">
        <v>4.8</v>
      </c>
      <c r="J14" s="119"/>
      <c r="K14" s="119"/>
      <c r="L14" s="119" t="str">
        <f t="shared" si="0"/>
        <v/>
      </c>
      <c r="M14" s="119"/>
      <c r="N14" s="119"/>
      <c r="O14" s="119"/>
      <c r="P14" s="119"/>
      <c r="Q14" s="119"/>
      <c r="R14" s="119"/>
      <c r="S14" s="119"/>
      <c r="T14" s="119"/>
      <c r="U14" s="119"/>
      <c r="V14" s="119">
        <v>92.4</v>
      </c>
      <c r="W14" s="119">
        <v>2.8</v>
      </c>
      <c r="X14" s="119">
        <v>0.2</v>
      </c>
      <c r="Y14" s="119">
        <v>2</v>
      </c>
      <c r="Z14" s="119">
        <v>4.5999999999999996</v>
      </c>
      <c r="AA14" s="119">
        <v>118</v>
      </c>
      <c r="AB14" s="119">
        <v>138</v>
      </c>
      <c r="AC14" s="119">
        <v>7</v>
      </c>
      <c r="AD14" s="119">
        <f t="shared" ref="AD14:AD24" si="10">0.125*(AB14-AA14)*AC14</f>
        <v>17.5</v>
      </c>
      <c r="AE14" s="131"/>
      <c r="AF14" s="131"/>
      <c r="AG14" s="131"/>
      <c r="AH14" s="132"/>
      <c r="AO14" s="132"/>
      <c r="AP14" s="132"/>
      <c r="AQ14" s="132"/>
      <c r="AR14" s="132"/>
      <c r="AS14" s="132"/>
      <c r="AT14" s="132"/>
      <c r="AU14" s="132"/>
      <c r="AV14" s="132"/>
      <c r="AW14" s="132"/>
      <c r="AX14" s="132"/>
      <c r="AY14" s="132"/>
      <c r="AZ14" s="132"/>
      <c r="BA14" s="132"/>
      <c r="BB14" s="132"/>
      <c r="BC14" s="132"/>
      <c r="BD14" s="132"/>
      <c r="BE14" s="132"/>
      <c r="BF14" s="132"/>
      <c r="BG14" s="132"/>
      <c r="BH14" s="132"/>
      <c r="BI14" s="132"/>
      <c r="BJ14" s="132"/>
      <c r="BK14" s="132"/>
      <c r="BL14" s="132"/>
      <c r="BM14" s="132"/>
      <c r="BN14" s="132"/>
      <c r="BO14" s="132"/>
      <c r="BP14" s="132"/>
      <c r="BQ14" s="132"/>
      <c r="BR14" s="132"/>
      <c r="BS14" s="132"/>
      <c r="BT14" s="132"/>
      <c r="BU14" s="132"/>
      <c r="BV14" s="132"/>
      <c r="BW14" s="132"/>
      <c r="BX14" s="132"/>
      <c r="BY14" s="132"/>
      <c r="BZ14" s="132"/>
      <c r="CA14" s="132"/>
      <c r="CB14" s="132"/>
    </row>
    <row r="15" spans="1:80">
      <c r="A15" s="125">
        <v>45574</v>
      </c>
      <c r="B15" s="126">
        <v>0.60555555555555551</v>
      </c>
      <c r="C15" s="126">
        <v>0.71736111111111112</v>
      </c>
      <c r="D15" s="107" t="s">
        <v>328</v>
      </c>
      <c r="E15" s="107"/>
      <c r="F15" s="107"/>
      <c r="G15" s="107"/>
      <c r="H15" s="107"/>
      <c r="I15" s="107"/>
      <c r="J15" s="107"/>
      <c r="K15" s="107"/>
      <c r="L15" s="107" t="str">
        <f t="shared" si="0"/>
        <v/>
      </c>
      <c r="M15" s="107"/>
      <c r="N15" s="107"/>
      <c r="O15" s="107"/>
      <c r="P15" s="107"/>
      <c r="Q15" s="107"/>
      <c r="R15" s="107"/>
      <c r="S15" s="107"/>
      <c r="T15" s="107"/>
      <c r="U15" s="107"/>
      <c r="V15" s="107">
        <v>92.2</v>
      </c>
      <c r="W15" s="107">
        <v>3</v>
      </c>
      <c r="X15" s="107">
        <v>0.2</v>
      </c>
      <c r="Y15" s="107">
        <v>0</v>
      </c>
      <c r="Z15" s="107">
        <v>4.4000000000000004</v>
      </c>
      <c r="AA15" s="107">
        <v>88</v>
      </c>
      <c r="AB15" s="107">
        <v>132</v>
      </c>
      <c r="AC15" s="107">
        <v>6</v>
      </c>
      <c r="AD15" s="107">
        <f t="shared" si="10"/>
        <v>33</v>
      </c>
      <c r="AE15" s="135"/>
      <c r="AF15" s="135"/>
      <c r="AG15" s="135"/>
      <c r="AH15" s="91"/>
      <c r="AO15" s="91"/>
      <c r="AP15" s="91"/>
      <c r="AQ15" s="91"/>
      <c r="AR15" s="91"/>
      <c r="AS15" s="91"/>
      <c r="AT15" s="91"/>
      <c r="AU15" s="91"/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</row>
    <row r="16" spans="1:80">
      <c r="A16" s="117">
        <v>45587</v>
      </c>
      <c r="B16" s="118">
        <v>0.58402777777777781</v>
      </c>
      <c r="C16" s="119"/>
      <c r="D16" s="140" t="s">
        <v>328</v>
      </c>
      <c r="E16" s="119">
        <v>58.3</v>
      </c>
      <c r="F16" s="119">
        <v>33.1</v>
      </c>
      <c r="G16" s="119">
        <v>0.3</v>
      </c>
      <c r="H16" s="119">
        <v>280</v>
      </c>
      <c r="I16" s="119">
        <v>8.3000000000000007</v>
      </c>
      <c r="J16" s="119"/>
      <c r="K16" s="119"/>
      <c r="L16" s="119" t="str">
        <f t="shared" si="0"/>
        <v/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>
        <v>90.7</v>
      </c>
      <c r="W16" s="119">
        <v>2.4</v>
      </c>
      <c r="X16" s="119">
        <v>0.3</v>
      </c>
      <c r="Y16" s="119">
        <v>3</v>
      </c>
      <c r="Z16" s="119">
        <v>6.6</v>
      </c>
      <c r="AA16" s="119">
        <v>127</v>
      </c>
      <c r="AB16" s="119">
        <v>145</v>
      </c>
      <c r="AC16" s="119">
        <v>6</v>
      </c>
      <c r="AD16" s="119">
        <f t="shared" si="10"/>
        <v>13.5</v>
      </c>
      <c r="AE16" s="131"/>
      <c r="AF16" s="131"/>
      <c r="AG16" s="131"/>
      <c r="AH16" s="132"/>
      <c r="AO16" s="132"/>
      <c r="AP16" s="132"/>
      <c r="AQ16" s="132"/>
      <c r="AR16" s="132"/>
      <c r="AS16" s="132"/>
      <c r="AT16" s="132"/>
      <c r="AU16" s="132"/>
      <c r="AV16" s="132"/>
      <c r="AW16" s="132"/>
      <c r="AX16" s="132"/>
      <c r="AY16" s="132"/>
      <c r="AZ16" s="132"/>
      <c r="BA16" s="132"/>
      <c r="BB16" s="132"/>
      <c r="BC16" s="132"/>
      <c r="BD16" s="132"/>
      <c r="BE16" s="132"/>
      <c r="BF16" s="132"/>
      <c r="BG16" s="132"/>
      <c r="BH16" s="132"/>
      <c r="BI16" s="132"/>
      <c r="BJ16" s="132"/>
      <c r="BK16" s="132"/>
      <c r="BL16" s="132"/>
      <c r="BM16" s="132"/>
      <c r="BN16" s="132"/>
      <c r="BO16" s="132"/>
      <c r="BP16" s="132"/>
      <c r="BQ16" s="132"/>
      <c r="BR16" s="132"/>
      <c r="BS16" s="132"/>
      <c r="BT16" s="132"/>
      <c r="BU16" s="132"/>
      <c r="BV16" s="132"/>
      <c r="BW16" s="132"/>
      <c r="BX16" s="132"/>
      <c r="BY16" s="132"/>
      <c r="BZ16" s="132"/>
      <c r="CA16" s="132"/>
      <c r="CB16" s="132"/>
    </row>
    <row r="17" spans="1:80">
      <c r="A17" s="125">
        <v>45589</v>
      </c>
      <c r="B17" s="126">
        <v>0.60138888888888886</v>
      </c>
      <c r="C17" s="126">
        <v>0.71736111111111112</v>
      </c>
      <c r="D17" s="107" t="s">
        <v>328</v>
      </c>
      <c r="E17" s="107">
        <v>58.9</v>
      </c>
      <c r="F17" s="107">
        <v>34.299999999999997</v>
      </c>
      <c r="G17" s="107">
        <v>0.4</v>
      </c>
      <c r="H17" s="107">
        <v>214</v>
      </c>
      <c r="I17" s="107">
        <v>6.4</v>
      </c>
      <c r="J17" s="107"/>
      <c r="K17" s="107"/>
      <c r="L17" s="107" t="str">
        <f t="shared" si="0"/>
        <v/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>
        <v>91.4</v>
      </c>
      <c r="W17" s="107">
        <v>2.9</v>
      </c>
      <c r="X17" s="107">
        <v>0.2</v>
      </c>
      <c r="Y17" s="107">
        <v>0</v>
      </c>
      <c r="Z17" s="107">
        <v>6.5</v>
      </c>
      <c r="AA17" s="107">
        <v>107</v>
      </c>
      <c r="AB17" s="107">
        <v>122</v>
      </c>
      <c r="AC17" s="107">
        <v>18</v>
      </c>
      <c r="AD17" s="107">
        <f t="shared" si="10"/>
        <v>33.75</v>
      </c>
      <c r="AE17" s="135"/>
      <c r="AF17" s="135"/>
      <c r="AG17" s="135"/>
      <c r="AH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</row>
    <row r="18" spans="1:80">
      <c r="A18" s="117">
        <v>45595</v>
      </c>
      <c r="B18" s="118">
        <v>0.625</v>
      </c>
      <c r="C18" s="119"/>
      <c r="D18" s="119" t="s">
        <v>328</v>
      </c>
      <c r="E18" s="119">
        <v>57.8</v>
      </c>
      <c r="F18" s="119">
        <v>33</v>
      </c>
      <c r="G18" s="119">
        <v>0.5</v>
      </c>
      <c r="H18" s="119">
        <v>232</v>
      </c>
      <c r="I18" s="119">
        <v>9.1999999999999993</v>
      </c>
      <c r="J18" s="119"/>
      <c r="K18" s="119"/>
      <c r="L18" s="119" t="str">
        <f t="shared" si="0"/>
        <v/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>
        <v>90</v>
      </c>
      <c r="W18" s="119">
        <v>2</v>
      </c>
      <c r="X18" s="119">
        <v>0.1</v>
      </c>
      <c r="Y18" s="119">
        <v>2</v>
      </c>
      <c r="Z18" s="119">
        <v>7.9</v>
      </c>
      <c r="AA18" s="119">
        <v>88</v>
      </c>
      <c r="AB18" s="119">
        <v>107</v>
      </c>
      <c r="AC18" s="119">
        <v>13</v>
      </c>
      <c r="AD18" s="119">
        <f t="shared" si="10"/>
        <v>30.875</v>
      </c>
      <c r="AE18" s="131"/>
      <c r="AF18" s="131"/>
      <c r="AG18" s="131"/>
      <c r="AH18" s="132"/>
      <c r="AI18" s="132"/>
      <c r="AJ18" s="132"/>
      <c r="AK18" s="132"/>
      <c r="AL18" s="132"/>
      <c r="AM18" s="132"/>
      <c r="AN18" s="132"/>
      <c r="AO18" s="132"/>
      <c r="AP18" s="132"/>
      <c r="AQ18" s="13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32"/>
      <c r="BE18" s="132"/>
      <c r="BF18" s="132"/>
      <c r="BG18" s="132"/>
      <c r="BH18" s="132"/>
      <c r="BI18" s="132"/>
      <c r="BJ18" s="132"/>
      <c r="BK18" s="132"/>
      <c r="BL18" s="132"/>
      <c r="BM18" s="132"/>
      <c r="BN18" s="132"/>
      <c r="BO18" s="132"/>
      <c r="BP18" s="132"/>
      <c r="BQ18" s="132"/>
      <c r="BR18" s="132"/>
      <c r="BS18" s="132"/>
      <c r="BT18" s="132"/>
      <c r="BU18" s="132"/>
      <c r="BV18" s="132"/>
      <c r="BW18" s="132"/>
      <c r="BX18" s="132"/>
      <c r="BY18" s="132"/>
      <c r="BZ18" s="132"/>
      <c r="CA18" s="132"/>
      <c r="CB18" s="132"/>
    </row>
    <row r="19" spans="1:80">
      <c r="A19" s="125">
        <v>45596</v>
      </c>
      <c r="B19" s="126">
        <v>0.63541666666666663</v>
      </c>
      <c r="C19" s="107"/>
      <c r="D19" s="107" t="s">
        <v>328</v>
      </c>
      <c r="E19" s="107">
        <v>56.4</v>
      </c>
      <c r="F19" s="107">
        <v>34.1</v>
      </c>
      <c r="G19" s="107">
        <v>0.4</v>
      </c>
      <c r="H19" s="107">
        <v>237</v>
      </c>
      <c r="I19" s="107">
        <v>9.1</v>
      </c>
      <c r="J19" s="107"/>
      <c r="K19" s="107"/>
      <c r="L19" s="107" t="str">
        <f t="shared" si="0"/>
        <v/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>
        <v>90</v>
      </c>
      <c r="W19" s="107">
        <v>2.4</v>
      </c>
      <c r="X19" s="107">
        <v>0.1</v>
      </c>
      <c r="Y19" s="107">
        <v>2</v>
      </c>
      <c r="Z19" s="107">
        <v>7.5</v>
      </c>
      <c r="AA19" s="107">
        <v>97</v>
      </c>
      <c r="AB19" s="107">
        <v>100</v>
      </c>
      <c r="AC19" s="107">
        <v>13</v>
      </c>
      <c r="AD19" s="107">
        <f t="shared" si="10"/>
        <v>4.875</v>
      </c>
      <c r="AE19" s="135"/>
      <c r="AF19" s="135"/>
      <c r="AG19" s="135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</row>
    <row r="20" spans="1:80">
      <c r="A20" s="117">
        <v>45609</v>
      </c>
      <c r="B20" s="118">
        <v>0.5805555555555556</v>
      </c>
      <c r="C20" s="118">
        <v>0.7</v>
      </c>
      <c r="D20" s="119" t="s">
        <v>328</v>
      </c>
      <c r="E20" s="119">
        <v>55.2</v>
      </c>
      <c r="F20" s="119">
        <v>37.5</v>
      </c>
      <c r="G20" s="119">
        <v>0.3</v>
      </c>
      <c r="H20" s="119">
        <v>560</v>
      </c>
      <c r="I20" s="119">
        <v>7</v>
      </c>
      <c r="J20" s="119">
        <v>917.22</v>
      </c>
      <c r="K20" s="119">
        <v>920.13</v>
      </c>
      <c r="L20" s="119">
        <f t="shared" si="0"/>
        <v>2.9099999999999682</v>
      </c>
      <c r="M20" s="119"/>
      <c r="N20" s="119"/>
      <c r="O20" s="119">
        <v>32.9</v>
      </c>
      <c r="P20" s="119">
        <v>7.33</v>
      </c>
      <c r="Q20" s="119">
        <v>31.3</v>
      </c>
      <c r="R20" s="119">
        <v>13.7</v>
      </c>
      <c r="S20" s="119">
        <v>15033.9</v>
      </c>
      <c r="T20" s="119">
        <v>15073.3</v>
      </c>
      <c r="U20" s="119">
        <f t="shared" ref="U20:U47" si="11">T20-S20</f>
        <v>39.399999999999636</v>
      </c>
      <c r="V20" s="119">
        <v>90.2</v>
      </c>
      <c r="W20" s="119">
        <v>2.4</v>
      </c>
      <c r="X20" s="119">
        <v>0.1</v>
      </c>
      <c r="Y20" s="119">
        <v>2</v>
      </c>
      <c r="Z20" s="119">
        <v>7.1</v>
      </c>
      <c r="AA20" s="119">
        <v>90</v>
      </c>
      <c r="AB20" s="119">
        <v>137</v>
      </c>
      <c r="AC20" s="119">
        <v>6</v>
      </c>
      <c r="AD20" s="119">
        <f t="shared" si="10"/>
        <v>35.25</v>
      </c>
      <c r="AE20" s="143"/>
      <c r="AF20" s="143"/>
      <c r="AG20" s="143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32"/>
      <c r="AU20" s="132"/>
      <c r="AV20" s="132"/>
      <c r="AW20" s="132"/>
      <c r="AX20" s="132"/>
      <c r="AY20" s="132"/>
      <c r="AZ20" s="132"/>
      <c r="BA20" s="132"/>
      <c r="BB20" s="132"/>
      <c r="BC20" s="132"/>
      <c r="BD20" s="132"/>
      <c r="BE20" s="132"/>
      <c r="BF20" s="132"/>
      <c r="BG20" s="132"/>
      <c r="BH20" s="132"/>
      <c r="BI20" s="132"/>
      <c r="BJ20" s="132"/>
      <c r="BK20" s="132"/>
      <c r="BL20" s="132"/>
      <c r="BM20" s="132"/>
      <c r="BN20" s="132"/>
      <c r="BO20" s="132"/>
      <c r="BP20" s="132"/>
      <c r="BQ20" s="132"/>
      <c r="BR20" s="132"/>
      <c r="BS20" s="132"/>
      <c r="BT20" s="132"/>
      <c r="BU20" s="132"/>
      <c r="BV20" s="132"/>
      <c r="BW20" s="132"/>
      <c r="BX20" s="132"/>
      <c r="BY20" s="132"/>
      <c r="BZ20" s="132"/>
      <c r="CA20" s="132"/>
      <c r="CB20" s="132"/>
    </row>
    <row r="21" spans="1:80">
      <c r="A21" s="125">
        <v>45623</v>
      </c>
      <c r="B21" s="107"/>
      <c r="C21" s="107"/>
      <c r="D21" s="107" t="s">
        <v>328</v>
      </c>
      <c r="E21" s="107">
        <v>54.1</v>
      </c>
      <c r="F21" s="107">
        <v>37.4</v>
      </c>
      <c r="G21" s="107">
        <v>0.2</v>
      </c>
      <c r="H21" s="107">
        <v>107</v>
      </c>
      <c r="I21" s="107">
        <v>8.3000000000000007</v>
      </c>
      <c r="J21" s="107">
        <v>923.31</v>
      </c>
      <c r="K21" s="107">
        <v>927</v>
      </c>
      <c r="L21" s="107">
        <f t="shared" si="0"/>
        <v>3.6900000000000546</v>
      </c>
      <c r="M21" s="107"/>
      <c r="N21" s="107"/>
      <c r="O21" s="107">
        <v>32.799999999999997</v>
      </c>
      <c r="P21" s="107">
        <v>5.89</v>
      </c>
      <c r="Q21" s="107">
        <v>34.6</v>
      </c>
      <c r="R21" s="107">
        <v>13.5</v>
      </c>
      <c r="S21" s="107">
        <v>15105.3</v>
      </c>
      <c r="T21" s="107">
        <v>15152.4</v>
      </c>
      <c r="U21" s="107">
        <f t="shared" si="11"/>
        <v>47.100000000000364</v>
      </c>
      <c r="V21" s="107">
        <v>90.3</v>
      </c>
      <c r="W21" s="107">
        <v>1.7</v>
      </c>
      <c r="X21" s="107">
        <v>0.1</v>
      </c>
      <c r="Y21" s="107">
        <v>0</v>
      </c>
      <c r="Z21" s="107">
        <v>7.9</v>
      </c>
      <c r="AA21" s="107">
        <v>110</v>
      </c>
      <c r="AB21" s="107">
        <v>158</v>
      </c>
      <c r="AC21" s="107">
        <v>7</v>
      </c>
      <c r="AD21" s="107">
        <f t="shared" si="10"/>
        <v>42</v>
      </c>
      <c r="AE21" s="146"/>
      <c r="AF21" s="146"/>
      <c r="AG21" s="146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</row>
    <row r="22" spans="1:80">
      <c r="A22" s="149">
        <v>45624</v>
      </c>
      <c r="B22" s="132"/>
      <c r="C22" s="132"/>
      <c r="D22" s="132" t="s">
        <v>328</v>
      </c>
      <c r="E22" s="132">
        <v>56</v>
      </c>
      <c r="F22" s="132">
        <v>35.9</v>
      </c>
      <c r="G22" s="132">
        <v>0.4</v>
      </c>
      <c r="H22" s="132">
        <v>489</v>
      </c>
      <c r="I22" s="132">
        <v>7.5</v>
      </c>
      <c r="J22" s="132">
        <v>927</v>
      </c>
      <c r="K22" s="132"/>
      <c r="L22" s="132">
        <f t="shared" si="0"/>
        <v>-927</v>
      </c>
      <c r="M22" s="132"/>
      <c r="N22" s="132"/>
      <c r="O22" s="132">
        <v>28.5</v>
      </c>
      <c r="P22" s="132">
        <v>7.2</v>
      </c>
      <c r="Q22" s="132">
        <v>30.4</v>
      </c>
      <c r="R22" s="132">
        <v>13.6</v>
      </c>
      <c r="S22" s="132">
        <v>15152.4</v>
      </c>
      <c r="T22" s="132">
        <v>15200</v>
      </c>
      <c r="U22" s="119">
        <f t="shared" si="11"/>
        <v>47.600000000000364</v>
      </c>
      <c r="V22" s="132">
        <v>89</v>
      </c>
      <c r="W22" s="132">
        <v>3</v>
      </c>
      <c r="X22" s="132">
        <v>0.1</v>
      </c>
      <c r="Y22" s="132">
        <v>3</v>
      </c>
      <c r="Z22" s="132">
        <v>7.9</v>
      </c>
      <c r="AA22" s="132">
        <v>101</v>
      </c>
      <c r="AB22" s="132">
        <v>130</v>
      </c>
      <c r="AC22" s="132">
        <v>7</v>
      </c>
      <c r="AD22" s="119">
        <f t="shared" si="10"/>
        <v>25.375</v>
      </c>
      <c r="AE22" s="122"/>
      <c r="AF22" s="153"/>
      <c r="AG22" s="122"/>
      <c r="AH22" s="132"/>
      <c r="AI22" s="132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32"/>
      <c r="AU22" s="132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32"/>
      <c r="BG22" s="132"/>
      <c r="BH22" s="132"/>
      <c r="BI22" s="132"/>
      <c r="BJ22" s="132"/>
      <c r="BK22" s="132"/>
      <c r="BL22" s="132"/>
      <c r="BM22" s="132"/>
      <c r="BN22" s="132"/>
      <c r="BO22" s="132"/>
      <c r="BP22" s="132"/>
      <c r="BQ22" s="132"/>
      <c r="BR22" s="132"/>
      <c r="BS22" s="132"/>
      <c r="BT22" s="132"/>
      <c r="BU22" s="132"/>
      <c r="BV22" s="132"/>
      <c r="BW22" s="132"/>
      <c r="BX22" s="132"/>
      <c r="BY22" s="132"/>
      <c r="BZ22" s="132"/>
      <c r="CA22" s="132"/>
      <c r="CB22" s="132"/>
    </row>
    <row r="23" spans="1:80">
      <c r="A23" s="95">
        <v>45637</v>
      </c>
      <c r="B23" s="91"/>
      <c r="C23" s="91"/>
      <c r="D23" s="91" t="s">
        <v>328</v>
      </c>
      <c r="E23" s="91">
        <v>55.2</v>
      </c>
      <c r="F23" s="91">
        <v>34.9</v>
      </c>
      <c r="G23" s="91">
        <v>0.3</v>
      </c>
      <c r="H23" s="91">
        <v>406</v>
      </c>
      <c r="I23" s="91">
        <v>9.6</v>
      </c>
      <c r="J23" s="91"/>
      <c r="K23" s="91"/>
      <c r="L23" s="91" t="str">
        <f t="shared" si="0"/>
        <v/>
      </c>
      <c r="M23" s="91"/>
      <c r="N23" s="91"/>
      <c r="O23" s="91">
        <v>31.1</v>
      </c>
      <c r="P23" s="91">
        <v>7.2</v>
      </c>
      <c r="Q23" s="91">
        <v>31.5</v>
      </c>
      <c r="R23" s="91">
        <v>13.6</v>
      </c>
      <c r="S23" s="91">
        <v>15006.4</v>
      </c>
      <c r="T23" s="91">
        <v>15058</v>
      </c>
      <c r="U23" s="107">
        <f t="shared" si="11"/>
        <v>51.600000000000364</v>
      </c>
      <c r="V23" s="91">
        <v>90.3</v>
      </c>
      <c r="W23" s="91">
        <v>1.9</v>
      </c>
      <c r="X23" s="91">
        <v>0.3</v>
      </c>
      <c r="Y23" s="91">
        <v>1</v>
      </c>
      <c r="Z23" s="91">
        <v>7.5</v>
      </c>
      <c r="AA23" s="91">
        <v>141</v>
      </c>
      <c r="AB23" s="91">
        <v>200</v>
      </c>
      <c r="AC23" s="91">
        <v>6</v>
      </c>
      <c r="AD23" s="107">
        <f t="shared" si="10"/>
        <v>44.25</v>
      </c>
      <c r="AE23" s="154"/>
      <c r="AF23" s="154"/>
      <c r="AG23" s="154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 s="91"/>
      <c r="BW23" s="91"/>
      <c r="BX23" s="91"/>
      <c r="BY23" s="91"/>
      <c r="BZ23" s="91"/>
      <c r="CA23" s="91"/>
      <c r="CB23" s="91"/>
    </row>
    <row r="24" spans="1:80">
      <c r="A24" s="149">
        <v>45638</v>
      </c>
      <c r="B24" s="132"/>
      <c r="C24" s="132"/>
      <c r="D24" s="132" t="s">
        <v>352</v>
      </c>
      <c r="E24" s="132">
        <v>54.2</v>
      </c>
      <c r="F24" s="132">
        <v>36.9</v>
      </c>
      <c r="G24" s="132">
        <v>0.2</v>
      </c>
      <c r="H24" s="132">
        <v>463</v>
      </c>
      <c r="I24" s="132">
        <v>8.6</v>
      </c>
      <c r="J24" s="132">
        <v>921.2</v>
      </c>
      <c r="K24" s="132">
        <v>924.48</v>
      </c>
      <c r="L24" s="132">
        <f t="shared" si="0"/>
        <v>3.2799999999999727</v>
      </c>
      <c r="M24" s="132"/>
      <c r="N24" s="132"/>
      <c r="O24" s="132">
        <v>29.5</v>
      </c>
      <c r="P24" s="132">
        <v>6.07</v>
      </c>
      <c r="Q24" s="132">
        <v>31.3</v>
      </c>
      <c r="R24" s="132">
        <v>13.6</v>
      </c>
      <c r="S24" s="132">
        <v>15058.1</v>
      </c>
      <c r="T24" s="132">
        <v>15100.1</v>
      </c>
      <c r="U24" s="119">
        <f t="shared" si="11"/>
        <v>42</v>
      </c>
      <c r="V24" s="132">
        <v>91.8</v>
      </c>
      <c r="W24" s="132">
        <v>1.1000000000000001</v>
      </c>
      <c r="X24" s="132">
        <v>0.2</v>
      </c>
      <c r="Y24" s="132">
        <v>2</v>
      </c>
      <c r="Z24" s="132">
        <v>6.9</v>
      </c>
      <c r="AA24" s="132">
        <v>151</v>
      </c>
      <c r="AB24" s="132">
        <v>191</v>
      </c>
      <c r="AC24" s="132">
        <v>7</v>
      </c>
      <c r="AD24" s="119">
        <f t="shared" si="10"/>
        <v>35</v>
      </c>
      <c r="AE24" s="122"/>
      <c r="AF24" s="122"/>
      <c r="AG24" s="122"/>
      <c r="AH24" s="132"/>
      <c r="AI24" s="132"/>
      <c r="AJ24" s="132"/>
      <c r="AK24" s="132"/>
      <c r="AL24" s="132"/>
      <c r="AM24" s="132"/>
      <c r="AN24" s="132"/>
      <c r="AO24" s="132"/>
      <c r="AP24" s="132"/>
      <c r="AQ24" s="132"/>
      <c r="AR24" s="132"/>
      <c r="AS24" s="132"/>
      <c r="AT24" s="132"/>
      <c r="AU24" s="132"/>
      <c r="AV24" s="132"/>
      <c r="AW24" s="132"/>
      <c r="AX24" s="132"/>
      <c r="AY24" s="132"/>
      <c r="AZ24" s="132"/>
      <c r="BA24" s="132"/>
      <c r="BB24" s="132"/>
      <c r="BC24" s="132"/>
      <c r="BD24" s="132"/>
      <c r="BE24" s="132"/>
      <c r="BF24" s="132"/>
      <c r="BG24" s="132"/>
      <c r="BH24" s="132"/>
      <c r="BI24" s="132"/>
      <c r="BJ24" s="132"/>
      <c r="BK24" s="132"/>
      <c r="BL24" s="132"/>
      <c r="BM24" s="132"/>
      <c r="BN24" s="132"/>
      <c r="BO24" s="132"/>
      <c r="BP24" s="132"/>
      <c r="BQ24" s="132"/>
      <c r="BR24" s="132"/>
      <c r="BS24" s="132"/>
      <c r="BT24" s="132"/>
      <c r="BU24" s="132"/>
      <c r="BV24" s="132"/>
      <c r="BW24" s="132"/>
      <c r="BX24" s="132"/>
      <c r="BY24" s="132"/>
      <c r="BZ24" s="132"/>
      <c r="CA24" s="132"/>
      <c r="CB24" s="132"/>
    </row>
    <row r="25" spans="1:80">
      <c r="A25" s="95">
        <v>45643</v>
      </c>
      <c r="B25" s="91"/>
      <c r="C25" s="91"/>
      <c r="D25" s="91" t="s">
        <v>328</v>
      </c>
      <c r="E25" s="91">
        <v>57.7</v>
      </c>
      <c r="F25" s="91">
        <v>33.700000000000003</v>
      </c>
      <c r="G25" s="91">
        <v>0.3</v>
      </c>
      <c r="H25" s="91">
        <v>230</v>
      </c>
      <c r="I25" s="91">
        <v>8.3000000000000007</v>
      </c>
      <c r="J25" s="91">
        <v>924.48</v>
      </c>
      <c r="K25" s="91">
        <v>930.36</v>
      </c>
      <c r="L25" s="91">
        <f t="shared" si="0"/>
        <v>5.8799999999999955</v>
      </c>
      <c r="M25" s="91"/>
      <c r="N25" s="91"/>
      <c r="O25" s="91">
        <v>34.4</v>
      </c>
      <c r="P25" s="91">
        <v>6.23</v>
      </c>
      <c r="Q25" s="91">
        <v>37.1</v>
      </c>
      <c r="R25" s="91">
        <v>13.8</v>
      </c>
      <c r="S25" s="91">
        <v>15100.1</v>
      </c>
      <c r="T25" s="91">
        <v>15178.7</v>
      </c>
      <c r="U25" s="107">
        <f t="shared" si="11"/>
        <v>78.600000000000364</v>
      </c>
      <c r="V25" s="91">
        <v>90</v>
      </c>
      <c r="W25" s="91">
        <v>1.9</v>
      </c>
      <c r="X25" s="91">
        <v>0.2</v>
      </c>
      <c r="Y25" s="91">
        <v>1</v>
      </c>
      <c r="Z25" s="91">
        <v>7.9</v>
      </c>
      <c r="AA25" s="91"/>
      <c r="AB25" s="91"/>
      <c r="AC25" s="91"/>
      <c r="AD25" s="107">
        <v>72</v>
      </c>
      <c r="AE25" s="114"/>
      <c r="AF25" s="114"/>
      <c r="AG25" s="114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</row>
    <row r="26" spans="1:80">
      <c r="A26" s="149">
        <v>45649</v>
      </c>
      <c r="B26" s="132"/>
      <c r="C26" s="132"/>
      <c r="D26" s="132" t="s">
        <v>328</v>
      </c>
      <c r="E26" s="132">
        <v>60</v>
      </c>
      <c r="F26" s="132">
        <v>29.1</v>
      </c>
      <c r="G26" s="132">
        <v>0.5</v>
      </c>
      <c r="H26" s="132">
        <v>116</v>
      </c>
      <c r="I26" s="132">
        <v>10.4</v>
      </c>
      <c r="J26" s="132">
        <v>930.36</v>
      </c>
      <c r="K26" s="132">
        <v>935.11</v>
      </c>
      <c r="L26" s="132">
        <f t="shared" si="0"/>
        <v>4.75</v>
      </c>
      <c r="M26" s="132"/>
      <c r="N26" s="132"/>
      <c r="O26" s="132"/>
      <c r="P26" s="132"/>
      <c r="Q26" s="132"/>
      <c r="R26" s="132"/>
      <c r="S26" s="132">
        <v>15178.7</v>
      </c>
      <c r="T26" s="132">
        <v>15236.8</v>
      </c>
      <c r="U26" s="119">
        <f t="shared" si="11"/>
        <v>58.099999999998545</v>
      </c>
      <c r="V26" s="132">
        <v>90.5</v>
      </c>
      <c r="W26" s="132">
        <v>0</v>
      </c>
      <c r="X26" s="132">
        <v>0</v>
      </c>
      <c r="Y26" s="132">
        <v>0</v>
      </c>
      <c r="Z26" s="132">
        <v>9.5</v>
      </c>
      <c r="AA26" s="132">
        <v>137</v>
      </c>
      <c r="AB26" s="132">
        <v>207</v>
      </c>
      <c r="AC26" s="132">
        <v>6</v>
      </c>
      <c r="AD26" s="119">
        <f t="shared" ref="AD26:AD27" si="12">0.125*(AB26-AA26)*AC26</f>
        <v>52.5</v>
      </c>
      <c r="AE26" s="122"/>
      <c r="AF26" s="122"/>
      <c r="AG26" s="122"/>
      <c r="AH26" s="132"/>
      <c r="AI26" s="132"/>
      <c r="AJ26" s="132"/>
      <c r="AK26" s="132"/>
      <c r="AL26" s="132"/>
      <c r="AM26" s="132"/>
      <c r="AN26" s="132"/>
      <c r="AO26" s="132"/>
      <c r="AP26" s="132"/>
      <c r="AQ26" s="132"/>
      <c r="AR26" s="132"/>
      <c r="AS26" s="132"/>
      <c r="AT26" s="132"/>
      <c r="AU26" s="132"/>
      <c r="AV26" s="132"/>
      <c r="AW26" s="132"/>
      <c r="AX26" s="132"/>
      <c r="AY26" s="132"/>
      <c r="AZ26" s="132"/>
      <c r="BA26" s="132"/>
      <c r="BB26" s="132"/>
      <c r="BC26" s="132"/>
      <c r="BD26" s="132"/>
      <c r="BE26" s="132"/>
      <c r="BF26" s="132"/>
      <c r="BG26" s="132"/>
      <c r="BH26" s="132"/>
      <c r="BI26" s="132"/>
      <c r="BJ26" s="132"/>
      <c r="BK26" s="132"/>
      <c r="BL26" s="132"/>
      <c r="BM26" s="132"/>
      <c r="BN26" s="132"/>
      <c r="BO26" s="132"/>
      <c r="BP26" s="132"/>
      <c r="BQ26" s="132"/>
      <c r="BR26" s="132"/>
      <c r="BS26" s="132"/>
      <c r="BT26" s="132"/>
      <c r="BU26" s="132"/>
      <c r="BV26" s="132"/>
      <c r="BW26" s="132"/>
      <c r="BX26" s="132"/>
      <c r="BY26" s="132"/>
      <c r="BZ26" s="132"/>
      <c r="CA26" s="132"/>
      <c r="CB26" s="132"/>
    </row>
    <row r="27" spans="1:80">
      <c r="A27" s="95">
        <v>45667</v>
      </c>
      <c r="B27" s="91"/>
      <c r="C27" s="91"/>
      <c r="D27" s="91">
        <v>2</v>
      </c>
      <c r="E27" s="91">
        <v>62.3</v>
      </c>
      <c r="F27" s="91">
        <v>32.700000000000003</v>
      </c>
      <c r="G27" s="91">
        <v>0.7</v>
      </c>
      <c r="H27" s="91">
        <v>211</v>
      </c>
      <c r="I27" s="91">
        <v>4.3</v>
      </c>
      <c r="J27" s="91"/>
      <c r="K27" s="91"/>
      <c r="L27" s="91">
        <v>1.4</v>
      </c>
      <c r="M27" s="91"/>
      <c r="N27" s="91"/>
      <c r="O27" s="91"/>
      <c r="P27" s="91"/>
      <c r="Q27" s="91"/>
      <c r="R27" s="91"/>
      <c r="S27" s="91">
        <v>15236.8</v>
      </c>
      <c r="T27" s="91">
        <v>15258.3</v>
      </c>
      <c r="U27" s="107">
        <f t="shared" si="11"/>
        <v>21.5</v>
      </c>
      <c r="V27" s="91">
        <v>96.5</v>
      </c>
      <c r="W27" s="91">
        <v>3.2</v>
      </c>
      <c r="X27" s="91">
        <v>0.3</v>
      </c>
      <c r="Y27" s="91">
        <v>17</v>
      </c>
      <c r="Z27" s="91">
        <v>0</v>
      </c>
      <c r="AA27" s="91"/>
      <c r="AB27" s="91"/>
      <c r="AC27" s="91">
        <v>6</v>
      </c>
      <c r="AD27" s="107">
        <f t="shared" si="12"/>
        <v>0</v>
      </c>
      <c r="AE27" s="154"/>
      <c r="AF27" s="154"/>
      <c r="AG27" s="114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</row>
    <row r="28" spans="1:80">
      <c r="A28" s="149">
        <v>45679</v>
      </c>
      <c r="B28" s="132"/>
      <c r="C28" s="132"/>
      <c r="D28" s="132" t="s">
        <v>328</v>
      </c>
      <c r="E28" s="132"/>
      <c r="F28" s="132"/>
      <c r="G28" s="132"/>
      <c r="H28" s="132"/>
      <c r="I28" s="132"/>
      <c r="J28" s="132">
        <v>957.24</v>
      </c>
      <c r="K28" s="132">
        <v>960.19</v>
      </c>
      <c r="L28" s="132">
        <v>1.4</v>
      </c>
      <c r="M28" s="132"/>
      <c r="N28" s="132"/>
      <c r="O28" s="132"/>
      <c r="P28" s="132"/>
      <c r="Q28" s="132"/>
      <c r="R28" s="132"/>
      <c r="S28" s="132">
        <v>15258.3</v>
      </c>
      <c r="T28" s="132">
        <v>15333.4</v>
      </c>
      <c r="U28" s="119">
        <f t="shared" si="11"/>
        <v>75.100000000000364</v>
      </c>
      <c r="V28" s="132"/>
      <c r="W28" s="132"/>
      <c r="X28" s="132"/>
      <c r="Y28" s="132"/>
      <c r="Z28" s="132"/>
      <c r="AA28" s="132"/>
      <c r="AB28" s="132"/>
      <c r="AC28" s="132"/>
      <c r="AD28" s="119"/>
      <c r="AE28" s="122"/>
      <c r="AF28" s="122"/>
      <c r="AG28" s="122"/>
      <c r="AH28" s="132"/>
      <c r="AI28" s="132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32"/>
      <c r="AU28" s="132"/>
      <c r="AV28" s="132"/>
      <c r="AW28" s="132"/>
      <c r="AX28" s="132"/>
      <c r="AY28" s="132"/>
      <c r="AZ28" s="132"/>
      <c r="BA28" s="132"/>
      <c r="BB28" s="132"/>
      <c r="BC28" s="132"/>
      <c r="BD28" s="132"/>
      <c r="BE28" s="132"/>
      <c r="BF28" s="132"/>
      <c r="BG28" s="132"/>
      <c r="BH28" s="132"/>
      <c r="BI28" s="132"/>
      <c r="BJ28" s="132"/>
      <c r="BK28" s="132"/>
      <c r="BL28" s="132"/>
      <c r="BM28" s="132"/>
      <c r="BN28" s="132"/>
      <c r="BO28" s="132"/>
      <c r="BP28" s="132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132"/>
    </row>
    <row r="29" spans="1:80">
      <c r="A29" s="95">
        <v>45681</v>
      </c>
      <c r="B29" s="91"/>
      <c r="C29" s="91"/>
      <c r="D29" s="91" t="s">
        <v>328</v>
      </c>
      <c r="E29" s="91">
        <v>64.099999999999994</v>
      </c>
      <c r="F29" s="91">
        <v>33.700000000000003</v>
      </c>
      <c r="G29" s="91">
        <v>0.5</v>
      </c>
      <c r="H29" s="91">
        <v>396</v>
      </c>
      <c r="I29" s="91">
        <v>1.7</v>
      </c>
      <c r="J29" s="91">
        <v>960.19</v>
      </c>
      <c r="K29" s="91">
        <v>962</v>
      </c>
      <c r="L29" s="91">
        <f t="shared" ref="L29:L159" si="13">IF(J29="","",(K29-J29))</f>
        <v>1.8099999999999454</v>
      </c>
      <c r="M29" s="91"/>
      <c r="N29" s="91"/>
      <c r="O29" s="91">
        <v>37.4</v>
      </c>
      <c r="P29" s="91">
        <v>7.42</v>
      </c>
      <c r="Q29" s="91">
        <v>38.1</v>
      </c>
      <c r="R29" s="91">
        <v>13.5</v>
      </c>
      <c r="S29" s="91">
        <v>15368.8</v>
      </c>
      <c r="T29" s="91">
        <v>15395</v>
      </c>
      <c r="U29" s="107">
        <f t="shared" si="11"/>
        <v>26.200000000000728</v>
      </c>
      <c r="V29" s="91">
        <v>97</v>
      </c>
      <c r="W29" s="91">
        <v>2.7</v>
      </c>
      <c r="X29" s="91">
        <v>0.3</v>
      </c>
      <c r="Y29" s="91">
        <v>0</v>
      </c>
      <c r="Z29" s="91">
        <v>0</v>
      </c>
      <c r="AA29" s="91">
        <v>150</v>
      </c>
      <c r="AB29" s="91">
        <v>188</v>
      </c>
      <c r="AC29" s="91">
        <v>6</v>
      </c>
      <c r="AD29" s="107">
        <f t="shared" ref="AD29:AD159" si="14">0.125*(AB29-AA29)*AC29</f>
        <v>28.5</v>
      </c>
      <c r="AE29" s="114"/>
      <c r="AF29" s="114"/>
      <c r="AG29" s="114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</row>
    <row r="30" spans="1:80">
      <c r="A30" s="149">
        <v>45684</v>
      </c>
      <c r="B30" s="132"/>
      <c r="C30" s="132"/>
      <c r="D30" s="132" t="s">
        <v>328</v>
      </c>
      <c r="E30" s="132">
        <v>58.5</v>
      </c>
      <c r="F30" s="132">
        <v>33.799999999999997</v>
      </c>
      <c r="G30" s="132">
        <v>0.6</v>
      </c>
      <c r="H30" s="132">
        <v>178</v>
      </c>
      <c r="I30" s="132">
        <v>7</v>
      </c>
      <c r="J30" s="132">
        <v>962</v>
      </c>
      <c r="K30" s="132">
        <v>965.57</v>
      </c>
      <c r="L30" s="132">
        <f t="shared" si="13"/>
        <v>3.57000000000005</v>
      </c>
      <c r="M30" s="132"/>
      <c r="N30" s="132"/>
      <c r="O30" s="132">
        <v>33.9</v>
      </c>
      <c r="P30" s="132">
        <v>7.42</v>
      </c>
      <c r="Q30" s="132">
        <v>34</v>
      </c>
      <c r="R30" s="132">
        <v>13.7</v>
      </c>
      <c r="S30" s="132">
        <v>15399.5</v>
      </c>
      <c r="T30" s="132">
        <v>15453.7</v>
      </c>
      <c r="U30" s="119">
        <f t="shared" si="11"/>
        <v>54.200000000000728</v>
      </c>
      <c r="V30" s="132">
        <v>93.2</v>
      </c>
      <c r="W30" s="132">
        <v>4</v>
      </c>
      <c r="X30" s="132">
        <v>0.5</v>
      </c>
      <c r="Y30" s="132">
        <v>0</v>
      </c>
      <c r="Z30" s="132">
        <v>2.2999999999999998</v>
      </c>
      <c r="AA30" s="132">
        <v>120</v>
      </c>
      <c r="AB30" s="132">
        <v>182</v>
      </c>
      <c r="AC30" s="132">
        <v>6</v>
      </c>
      <c r="AD30" s="119">
        <f t="shared" si="14"/>
        <v>46.5</v>
      </c>
      <c r="AE30" s="122"/>
      <c r="AF30" s="122"/>
      <c r="AG30" s="12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132"/>
      <c r="BE30" s="132"/>
      <c r="BF30" s="132"/>
      <c r="BG30" s="132"/>
      <c r="BH30" s="132"/>
      <c r="BI30" s="132"/>
      <c r="BJ30" s="132"/>
      <c r="BK30" s="132"/>
      <c r="BL30" s="132"/>
      <c r="BM30" s="132"/>
      <c r="BN30" s="132"/>
      <c r="BO30" s="132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32"/>
    </row>
    <row r="31" spans="1:80">
      <c r="A31" s="95">
        <v>45688</v>
      </c>
      <c r="B31" s="91"/>
      <c r="C31" s="91"/>
      <c r="D31" s="91" t="s">
        <v>328</v>
      </c>
      <c r="E31" s="91">
        <v>63.9</v>
      </c>
      <c r="F31" s="91">
        <v>35.6</v>
      </c>
      <c r="G31" s="91">
        <v>0</v>
      </c>
      <c r="H31" s="91">
        <v>744</v>
      </c>
      <c r="I31" s="91">
        <v>0.5</v>
      </c>
      <c r="J31" s="91">
        <v>965.57</v>
      </c>
      <c r="K31" s="91">
        <v>971.25</v>
      </c>
      <c r="L31" s="91">
        <f t="shared" si="13"/>
        <v>5.67999999999995</v>
      </c>
      <c r="M31" s="91"/>
      <c r="N31" s="91"/>
      <c r="O31" s="91">
        <v>37.5</v>
      </c>
      <c r="P31" s="91">
        <v>6.23</v>
      </c>
      <c r="Q31" s="91">
        <v>38.200000000000003</v>
      </c>
      <c r="R31" s="91">
        <v>13.7</v>
      </c>
      <c r="S31" s="91">
        <v>15453.7</v>
      </c>
      <c r="T31" s="91">
        <v>15528.3</v>
      </c>
      <c r="U31" s="107">
        <f t="shared" si="11"/>
        <v>74.599999999998545</v>
      </c>
      <c r="V31" s="91">
        <v>97.3</v>
      </c>
      <c r="W31" s="91">
        <v>2.6</v>
      </c>
      <c r="X31" s="91">
        <v>0.1</v>
      </c>
      <c r="Y31" s="91">
        <v>2</v>
      </c>
      <c r="Z31" s="91">
        <v>0</v>
      </c>
      <c r="AA31" s="91">
        <v>165</v>
      </c>
      <c r="AB31" s="91">
        <v>195</v>
      </c>
      <c r="AC31" s="91">
        <v>12</v>
      </c>
      <c r="AD31" s="107">
        <f t="shared" si="14"/>
        <v>45</v>
      </c>
      <c r="AE31" s="114"/>
      <c r="AF31" s="114"/>
      <c r="AG31" s="114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  <c r="BT31" s="91"/>
      <c r="BU31" s="91"/>
      <c r="BV31" s="91"/>
      <c r="BW31" s="91"/>
      <c r="BX31" s="91"/>
      <c r="BY31" s="91"/>
      <c r="BZ31" s="91"/>
      <c r="CA31" s="91"/>
      <c r="CB31" s="91"/>
    </row>
    <row r="32" spans="1:80">
      <c r="A32" s="149">
        <v>45691</v>
      </c>
      <c r="B32" s="132"/>
      <c r="C32" s="132"/>
      <c r="D32" s="132" t="s">
        <v>352</v>
      </c>
      <c r="E32" s="132">
        <v>64.900000000000006</v>
      </c>
      <c r="F32" s="132">
        <v>32.299999999999997</v>
      </c>
      <c r="G32" s="132">
        <v>0.2</v>
      </c>
      <c r="H32" s="132">
        <v>622</v>
      </c>
      <c r="I32" s="132">
        <v>2.6</v>
      </c>
      <c r="J32" s="132">
        <v>971.25</v>
      </c>
      <c r="K32" s="132">
        <v>975.43</v>
      </c>
      <c r="L32" s="132">
        <f t="shared" si="13"/>
        <v>4.17999999999995</v>
      </c>
      <c r="M32" s="132"/>
      <c r="N32" s="132"/>
      <c r="O32" s="132">
        <v>37</v>
      </c>
      <c r="P32" s="132">
        <v>6.4</v>
      </c>
      <c r="Q32" s="132">
        <v>37.5</v>
      </c>
      <c r="R32" s="132">
        <v>13.7</v>
      </c>
      <c r="S32" s="132">
        <v>15528.3</v>
      </c>
      <c r="T32" s="132">
        <v>15585.5</v>
      </c>
      <c r="U32" s="119">
        <f t="shared" si="11"/>
        <v>57.200000000000728</v>
      </c>
      <c r="V32" s="132">
        <v>94.5</v>
      </c>
      <c r="W32" s="132">
        <v>3</v>
      </c>
      <c r="X32" s="132">
        <v>0.4</v>
      </c>
      <c r="Y32" s="132">
        <v>3</v>
      </c>
      <c r="Z32" s="132">
        <v>2.1</v>
      </c>
      <c r="AA32" s="132">
        <v>165</v>
      </c>
      <c r="AB32" s="132">
        <v>210</v>
      </c>
      <c r="AC32" s="132">
        <v>6</v>
      </c>
      <c r="AD32" s="119">
        <f t="shared" si="14"/>
        <v>33.75</v>
      </c>
      <c r="AE32" s="122"/>
      <c r="AF32" s="122"/>
      <c r="AG32" s="122"/>
      <c r="AH32" s="132"/>
      <c r="AI32" s="132"/>
      <c r="AJ32" s="132"/>
      <c r="AK32" s="132"/>
      <c r="AL32" s="132"/>
      <c r="AM32" s="132"/>
      <c r="AN32" s="132"/>
      <c r="AO32" s="132"/>
      <c r="AP32" s="132"/>
      <c r="AQ32" s="132"/>
      <c r="AR32" s="132"/>
      <c r="AS32" s="132"/>
      <c r="AT32" s="132"/>
      <c r="AU32" s="132"/>
      <c r="AV32" s="132"/>
      <c r="AW32" s="132"/>
      <c r="AX32" s="132"/>
      <c r="AY32" s="132"/>
      <c r="AZ32" s="132"/>
      <c r="BA32" s="132"/>
      <c r="BB32" s="132"/>
      <c r="BC32" s="132"/>
      <c r="BD32" s="132"/>
      <c r="BE32" s="132"/>
      <c r="BF32" s="132"/>
      <c r="BG32" s="132"/>
      <c r="BH32" s="132"/>
      <c r="BI32" s="132"/>
      <c r="BJ32" s="132"/>
      <c r="BK32" s="132"/>
      <c r="BL32" s="132"/>
      <c r="BM32" s="132"/>
      <c r="BN32" s="132"/>
      <c r="BO32" s="132"/>
      <c r="BP32" s="132"/>
      <c r="BQ32" s="132"/>
      <c r="BR32" s="132"/>
      <c r="BS32" s="132"/>
      <c r="BT32" s="132"/>
      <c r="BU32" s="132"/>
      <c r="BV32" s="132"/>
      <c r="BW32" s="132"/>
      <c r="BX32" s="132"/>
      <c r="BY32" s="132"/>
      <c r="BZ32" s="132"/>
      <c r="CA32" s="132"/>
      <c r="CB32" s="132"/>
    </row>
    <row r="33" spans="1:80">
      <c r="A33" s="95">
        <v>45693</v>
      </c>
      <c r="B33" s="91"/>
      <c r="C33" s="91"/>
      <c r="D33" s="91" t="s">
        <v>328</v>
      </c>
      <c r="E33" s="91">
        <v>65</v>
      </c>
      <c r="F33" s="91">
        <v>32</v>
      </c>
      <c r="G33" s="91">
        <v>0.2</v>
      </c>
      <c r="H33" s="91">
        <v>178</v>
      </c>
      <c r="I33" s="91">
        <v>2.8</v>
      </c>
      <c r="J33" s="91">
        <v>975.43</v>
      </c>
      <c r="K33" s="91">
        <v>978.54</v>
      </c>
      <c r="L33" s="91">
        <f t="shared" si="13"/>
        <v>3.1100000000000136</v>
      </c>
      <c r="M33" s="91"/>
      <c r="N33" s="91"/>
      <c r="O33" s="91">
        <v>35</v>
      </c>
      <c r="P33" s="91">
        <v>6.5</v>
      </c>
      <c r="Q33" s="91">
        <v>36.5</v>
      </c>
      <c r="R33" s="91">
        <v>13.7</v>
      </c>
      <c r="S33" s="91">
        <v>15585.5</v>
      </c>
      <c r="T33" s="91">
        <v>15633</v>
      </c>
      <c r="U33" s="107">
        <f t="shared" si="11"/>
        <v>47.5</v>
      </c>
      <c r="V33" s="91">
        <v>95.5</v>
      </c>
      <c r="W33" s="91">
        <v>2.6</v>
      </c>
      <c r="X33" s="91">
        <v>0.3</v>
      </c>
      <c r="Y33" s="91">
        <v>0</v>
      </c>
      <c r="Z33" s="91">
        <v>1.6</v>
      </c>
      <c r="AA33" s="91">
        <v>137</v>
      </c>
      <c r="AB33" s="91">
        <v>190</v>
      </c>
      <c r="AC33" s="91">
        <v>6</v>
      </c>
      <c r="AD33" s="107">
        <f t="shared" si="14"/>
        <v>39.75</v>
      </c>
      <c r="AE33" s="114"/>
      <c r="AF33" s="114"/>
      <c r="AG33" s="114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91"/>
      <c r="BB33" s="91"/>
      <c r="BC33" s="91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91"/>
      <c r="BQ33" s="91"/>
      <c r="BR33" s="91"/>
      <c r="BS33" s="91"/>
      <c r="BT33" s="91"/>
      <c r="BU33" s="91"/>
      <c r="BV33" s="91"/>
      <c r="BW33" s="91"/>
      <c r="BX33" s="91"/>
      <c r="BY33" s="91"/>
      <c r="BZ33" s="91"/>
      <c r="CA33" s="91"/>
      <c r="CB33" s="91"/>
    </row>
    <row r="34" spans="1:80">
      <c r="A34" s="149">
        <v>45699</v>
      </c>
      <c r="B34" s="132"/>
      <c r="C34" s="132"/>
      <c r="D34" s="132" t="s">
        <v>352</v>
      </c>
      <c r="E34" s="132">
        <v>65.900000000000006</v>
      </c>
      <c r="F34" s="132">
        <v>31.5</v>
      </c>
      <c r="G34" s="132">
        <v>0.6</v>
      </c>
      <c r="H34" s="132">
        <v>139</v>
      </c>
      <c r="I34" s="132">
        <v>2</v>
      </c>
      <c r="J34" s="132">
        <v>978.54</v>
      </c>
      <c r="K34" s="132">
        <v>981.33</v>
      </c>
      <c r="L34" s="132">
        <f t="shared" si="13"/>
        <v>2.7900000000000773</v>
      </c>
      <c r="M34" s="132"/>
      <c r="N34" s="132"/>
      <c r="O34" s="132">
        <v>36.4</v>
      </c>
      <c r="P34" s="132">
        <v>7.5</v>
      </c>
      <c r="Q34" s="132">
        <v>40.5</v>
      </c>
      <c r="R34" s="132">
        <v>13.7</v>
      </c>
      <c r="S34" s="132">
        <v>15633</v>
      </c>
      <c r="T34" s="132">
        <v>15669.6</v>
      </c>
      <c r="U34" s="119">
        <f t="shared" si="11"/>
        <v>36.600000000000364</v>
      </c>
      <c r="V34" s="132">
        <v>95.2</v>
      </c>
      <c r="W34" s="132">
        <v>2.7</v>
      </c>
      <c r="X34" s="132">
        <v>0.3</v>
      </c>
      <c r="Y34" s="132">
        <v>2</v>
      </c>
      <c r="Z34" s="132">
        <v>1.8</v>
      </c>
      <c r="AA34" s="132">
        <v>130</v>
      </c>
      <c r="AB34" s="132">
        <v>157</v>
      </c>
      <c r="AC34" s="132">
        <v>7</v>
      </c>
      <c r="AD34" s="119">
        <f t="shared" si="14"/>
        <v>23.625</v>
      </c>
      <c r="AE34" s="122"/>
      <c r="AF34" s="122"/>
      <c r="AG34" s="122"/>
      <c r="AH34" s="132"/>
      <c r="AI34" s="132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132"/>
      <c r="BE34" s="132"/>
      <c r="BF34" s="132"/>
      <c r="BG34" s="132"/>
      <c r="BH34" s="132"/>
      <c r="BI34" s="132"/>
      <c r="BJ34" s="132"/>
      <c r="BK34" s="132"/>
      <c r="BL34" s="132"/>
      <c r="BM34" s="132"/>
      <c r="BN34" s="132"/>
      <c r="BO34" s="132"/>
      <c r="BP34" s="132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132"/>
    </row>
    <row r="35" spans="1:80">
      <c r="A35" s="95">
        <v>45701</v>
      </c>
      <c r="B35" s="91"/>
      <c r="C35" s="91"/>
      <c r="D35" s="91" t="s">
        <v>328</v>
      </c>
      <c r="E35" s="91">
        <v>65</v>
      </c>
      <c r="F35" s="91">
        <v>32.200000000000003</v>
      </c>
      <c r="G35" s="91">
        <v>0.3</v>
      </c>
      <c r="H35" s="91">
        <v>172</v>
      </c>
      <c r="I35" s="91">
        <v>2.5</v>
      </c>
      <c r="J35" s="91">
        <v>981.33</v>
      </c>
      <c r="K35" s="91">
        <v>983.24</v>
      </c>
      <c r="L35" s="91">
        <f t="shared" si="13"/>
        <v>1.9099999999999682</v>
      </c>
      <c r="M35" s="91"/>
      <c r="N35" s="91"/>
      <c r="O35" s="91">
        <v>35</v>
      </c>
      <c r="P35" s="91">
        <v>6.5</v>
      </c>
      <c r="Q35" s="91">
        <v>38</v>
      </c>
      <c r="R35" s="91">
        <v>13.6</v>
      </c>
      <c r="S35" s="91">
        <v>15669.6</v>
      </c>
      <c r="T35" s="91">
        <v>15694.3</v>
      </c>
      <c r="U35" s="107">
        <f t="shared" si="11"/>
        <v>24.699999999998909</v>
      </c>
      <c r="V35" s="91">
        <v>97</v>
      </c>
      <c r="W35" s="91">
        <v>2.5</v>
      </c>
      <c r="X35" s="91">
        <v>0.2</v>
      </c>
      <c r="Y35" s="91">
        <v>2</v>
      </c>
      <c r="Z35" s="91">
        <v>0.3</v>
      </c>
      <c r="AA35" s="91"/>
      <c r="AB35" s="91"/>
      <c r="AC35" s="91"/>
      <c r="AD35" s="107">
        <f t="shared" si="14"/>
        <v>0</v>
      </c>
      <c r="AE35" s="114"/>
      <c r="AF35" s="114"/>
      <c r="AG35" s="114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91"/>
      <c r="BB35" s="91"/>
      <c r="BC35" s="91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91"/>
      <c r="BQ35" s="91"/>
      <c r="BR35" s="91"/>
      <c r="BS35" s="91"/>
      <c r="BT35" s="91"/>
      <c r="BU35" s="91"/>
      <c r="BV35" s="91"/>
      <c r="BW35" s="91"/>
      <c r="BX35" s="91"/>
      <c r="BY35" s="91"/>
      <c r="BZ35" s="91"/>
      <c r="CA35" s="91"/>
      <c r="CB35" s="91"/>
    </row>
    <row r="36" spans="1:80">
      <c r="A36" s="132"/>
      <c r="B36" s="132"/>
      <c r="C36" s="132"/>
      <c r="D36" s="132"/>
      <c r="E36" s="132">
        <v>64</v>
      </c>
      <c r="F36" s="132">
        <v>33.200000000000003</v>
      </c>
      <c r="G36" s="132">
        <v>0.3</v>
      </c>
      <c r="H36" s="132">
        <v>144</v>
      </c>
      <c r="I36" s="132">
        <v>2.2000000000000002</v>
      </c>
      <c r="J36" s="132">
        <v>983.24</v>
      </c>
      <c r="K36" s="132">
        <v>986.42</v>
      </c>
      <c r="L36" s="132">
        <f t="shared" si="13"/>
        <v>3.17999999999995</v>
      </c>
      <c r="M36" s="132"/>
      <c r="N36" s="132"/>
      <c r="O36" s="132">
        <v>32</v>
      </c>
      <c r="P36" s="132">
        <v>6.8</v>
      </c>
      <c r="Q36" s="132">
        <v>38</v>
      </c>
      <c r="R36" s="132">
        <v>13.6</v>
      </c>
      <c r="S36" s="132">
        <v>15694.3</v>
      </c>
      <c r="T36" s="132">
        <v>15730.8</v>
      </c>
      <c r="U36" s="119">
        <f t="shared" si="11"/>
        <v>36.5</v>
      </c>
      <c r="V36" s="132">
        <v>97.4</v>
      </c>
      <c r="W36" s="132">
        <v>2.5</v>
      </c>
      <c r="X36" s="132">
        <v>0.1</v>
      </c>
      <c r="Y36" s="132">
        <v>2</v>
      </c>
      <c r="Z36" s="132">
        <v>0</v>
      </c>
      <c r="AA36" s="132"/>
      <c r="AB36" s="132"/>
      <c r="AC36" s="132"/>
      <c r="AD36" s="119">
        <f t="shared" si="14"/>
        <v>0</v>
      </c>
      <c r="AE36" s="122"/>
      <c r="AF36" s="122"/>
      <c r="AG36" s="12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132"/>
      <c r="BE36" s="132"/>
      <c r="BF36" s="132"/>
      <c r="BG36" s="132"/>
      <c r="BH36" s="132"/>
      <c r="BI36" s="132"/>
      <c r="BJ36" s="132"/>
      <c r="BK36" s="132"/>
      <c r="BL36" s="132"/>
      <c r="BM36" s="132"/>
      <c r="BN36" s="132"/>
      <c r="BO36" s="132"/>
      <c r="BP36" s="132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132"/>
    </row>
    <row r="37" spans="1:80">
      <c r="A37" s="95">
        <v>45723</v>
      </c>
      <c r="B37" s="159">
        <v>0.60416666666666663</v>
      </c>
      <c r="C37" s="91"/>
      <c r="D37" s="91" t="s">
        <v>328</v>
      </c>
      <c r="E37" s="91">
        <v>63.1</v>
      </c>
      <c r="F37" s="91">
        <v>31</v>
      </c>
      <c r="G37" s="91">
        <v>0.7</v>
      </c>
      <c r="H37" s="91">
        <v>172</v>
      </c>
      <c r="I37" s="91">
        <v>5.2</v>
      </c>
      <c r="J37" s="91">
        <v>1011.82</v>
      </c>
      <c r="K37" s="91">
        <v>1014.8</v>
      </c>
      <c r="L37" s="91">
        <f t="shared" si="13"/>
        <v>2.9799999999999045</v>
      </c>
      <c r="M37" s="91"/>
      <c r="N37" s="91"/>
      <c r="O37" s="91">
        <v>40.799999999999997</v>
      </c>
      <c r="P37" s="91">
        <v>12.8</v>
      </c>
      <c r="Q37" s="91">
        <v>39.200000000000003</v>
      </c>
      <c r="R37" s="91">
        <v>13.2</v>
      </c>
      <c r="S37" s="91">
        <v>15894.9</v>
      </c>
      <c r="T37" s="91">
        <v>15929.5</v>
      </c>
      <c r="U37" s="107">
        <f t="shared" si="11"/>
        <v>34.600000000000364</v>
      </c>
      <c r="V37" s="91">
        <v>92.2</v>
      </c>
      <c r="W37" s="91">
        <v>1.5</v>
      </c>
      <c r="X37" s="91">
        <v>0.4</v>
      </c>
      <c r="Y37" s="91">
        <v>2</v>
      </c>
      <c r="Z37" s="91">
        <v>5.8</v>
      </c>
      <c r="AA37" s="91">
        <v>60</v>
      </c>
      <c r="AB37" s="91">
        <v>117</v>
      </c>
      <c r="AC37" s="91">
        <v>6</v>
      </c>
      <c r="AD37" s="107">
        <f t="shared" si="14"/>
        <v>42.75</v>
      </c>
      <c r="AE37" s="114"/>
      <c r="AF37" s="114"/>
      <c r="AG37" s="114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91"/>
      <c r="BA37" s="91"/>
      <c r="BB37" s="91"/>
      <c r="BC37" s="91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</row>
    <row r="38" spans="1:80">
      <c r="A38" s="149">
        <v>45727</v>
      </c>
      <c r="B38" s="160">
        <v>0.4375</v>
      </c>
      <c r="C38" s="160">
        <v>0.70833333333333337</v>
      </c>
      <c r="D38" s="132" t="s">
        <v>328</v>
      </c>
      <c r="E38" s="132">
        <v>64.099999999999994</v>
      </c>
      <c r="F38" s="132">
        <v>33</v>
      </c>
      <c r="G38" s="132">
        <v>0.5</v>
      </c>
      <c r="H38" s="132">
        <v>365</v>
      </c>
      <c r="I38" s="132">
        <v>2.4</v>
      </c>
      <c r="J38" s="132">
        <v>1015</v>
      </c>
      <c r="K38" s="132">
        <v>1018.8</v>
      </c>
      <c r="L38" s="132">
        <f t="shared" si="13"/>
        <v>3.7999999999999545</v>
      </c>
      <c r="M38" s="132"/>
      <c r="N38" s="132"/>
      <c r="O38" s="132">
        <v>29.4</v>
      </c>
      <c r="P38" s="132">
        <v>8.39</v>
      </c>
      <c r="Q38" s="132">
        <v>27.7</v>
      </c>
      <c r="R38" s="132">
        <v>13.5</v>
      </c>
      <c r="S38" s="132">
        <v>15930.8</v>
      </c>
      <c r="T38" s="132">
        <v>15986.3</v>
      </c>
      <c r="U38" s="119">
        <f t="shared" si="11"/>
        <v>55.5</v>
      </c>
      <c r="V38" s="132">
        <v>93.4</v>
      </c>
      <c r="W38" s="132">
        <v>2.2000000000000002</v>
      </c>
      <c r="X38" s="132">
        <v>0.4</v>
      </c>
      <c r="Y38" s="132">
        <v>6</v>
      </c>
      <c r="Z38" s="132">
        <v>4</v>
      </c>
      <c r="AA38" s="132">
        <v>18</v>
      </c>
      <c r="AB38" s="132">
        <v>100</v>
      </c>
      <c r="AC38" s="132">
        <v>2</v>
      </c>
      <c r="AD38" s="119">
        <f t="shared" si="14"/>
        <v>20.5</v>
      </c>
      <c r="AE38" s="122"/>
      <c r="AF38" s="122"/>
      <c r="AG38" s="122"/>
      <c r="AH38" s="132"/>
      <c r="AI38" s="132"/>
      <c r="AJ38" s="132"/>
      <c r="AK38" s="132"/>
      <c r="AL38" s="132"/>
      <c r="AM38" s="132"/>
      <c r="AN38" s="132"/>
      <c r="AO38" s="132"/>
      <c r="AP38" s="132"/>
      <c r="AQ38" s="132"/>
      <c r="AR38" s="132"/>
      <c r="AS38" s="132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132"/>
      <c r="BE38" s="132"/>
      <c r="BF38" s="132"/>
      <c r="BG38" s="132"/>
      <c r="BH38" s="132"/>
      <c r="BI38" s="132"/>
      <c r="BJ38" s="132"/>
      <c r="BK38" s="132"/>
      <c r="BL38" s="132"/>
      <c r="BM38" s="132"/>
      <c r="BN38" s="132"/>
      <c r="BO38" s="132"/>
      <c r="BP38" s="132"/>
      <c r="BQ38" s="132"/>
      <c r="BR38" s="132"/>
      <c r="BS38" s="132"/>
      <c r="BT38" s="132"/>
      <c r="BU38" s="132"/>
      <c r="BV38" s="132"/>
      <c r="BW38" s="132"/>
      <c r="BX38" s="132"/>
      <c r="BY38" s="132"/>
      <c r="BZ38" s="132"/>
      <c r="CA38" s="132"/>
      <c r="CB38" s="132"/>
    </row>
    <row r="39" spans="1:80">
      <c r="A39" s="95">
        <v>45740</v>
      </c>
      <c r="B39" s="159">
        <v>0.45833333333333331</v>
      </c>
      <c r="C39" s="159">
        <v>0.70833333333333337</v>
      </c>
      <c r="D39" s="91">
        <v>2</v>
      </c>
      <c r="E39" s="91">
        <v>59.9</v>
      </c>
      <c r="F39" s="91">
        <v>38</v>
      </c>
      <c r="G39" s="91">
        <v>0.4</v>
      </c>
      <c r="H39" s="91">
        <v>409</v>
      </c>
      <c r="I39" s="91">
        <v>1.7</v>
      </c>
      <c r="J39" s="91">
        <v>1035</v>
      </c>
      <c r="K39" s="91">
        <v>1038</v>
      </c>
      <c r="L39" s="91">
        <f t="shared" si="13"/>
        <v>3</v>
      </c>
      <c r="M39" s="91">
        <v>30</v>
      </c>
      <c r="N39" s="91">
        <v>30</v>
      </c>
      <c r="O39" s="91">
        <v>29.3</v>
      </c>
      <c r="P39" s="91">
        <v>8.3000000000000007</v>
      </c>
      <c r="Q39" s="91">
        <v>32.4</v>
      </c>
      <c r="R39" s="91">
        <v>13.2</v>
      </c>
      <c r="S39" s="91">
        <v>16108.6</v>
      </c>
      <c r="T39" s="91">
        <v>16135.8</v>
      </c>
      <c r="U39" s="107">
        <f t="shared" si="11"/>
        <v>27.199999999998909</v>
      </c>
      <c r="V39" s="91">
        <v>97.4</v>
      </c>
      <c r="W39" s="91">
        <v>0</v>
      </c>
      <c r="X39" s="91">
        <v>0.1</v>
      </c>
      <c r="Y39" s="91">
        <v>2</v>
      </c>
      <c r="Z39" s="91">
        <v>2.5</v>
      </c>
      <c r="AA39" s="91">
        <v>83</v>
      </c>
      <c r="AB39" s="91">
        <v>106</v>
      </c>
      <c r="AC39" s="91">
        <v>5</v>
      </c>
      <c r="AD39" s="107">
        <f t="shared" si="14"/>
        <v>14.375</v>
      </c>
      <c r="AE39" s="114"/>
      <c r="AF39" s="114"/>
      <c r="AG39" s="114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91"/>
      <c r="BA39" s="91"/>
      <c r="BB39" s="91"/>
      <c r="BC39" s="91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91"/>
      <c r="BQ39" s="91"/>
      <c r="BR39" s="91"/>
      <c r="BS39" s="91"/>
      <c r="BT39" s="91"/>
      <c r="BU39" s="91"/>
      <c r="BV39" s="91"/>
      <c r="BW39" s="91"/>
      <c r="BX39" s="91"/>
      <c r="BY39" s="91"/>
      <c r="BZ39" s="91"/>
      <c r="CA39" s="91"/>
      <c r="CB39" s="91"/>
    </row>
    <row r="40" spans="1:80">
      <c r="A40" s="149">
        <v>45744</v>
      </c>
      <c r="B40" s="160">
        <v>0.47222222222222221</v>
      </c>
      <c r="C40" s="160">
        <v>0.63888888888888884</v>
      </c>
      <c r="D40" s="132" t="s">
        <v>328</v>
      </c>
      <c r="E40" s="132">
        <v>59.8</v>
      </c>
      <c r="F40" s="132">
        <v>38.299999999999997</v>
      </c>
      <c r="G40" s="132">
        <v>0.4</v>
      </c>
      <c r="H40" s="132">
        <v>518</v>
      </c>
      <c r="I40" s="132">
        <v>1.5</v>
      </c>
      <c r="J40" s="132">
        <v>1038</v>
      </c>
      <c r="K40" s="132">
        <v>1043</v>
      </c>
      <c r="L40" s="132">
        <f t="shared" si="13"/>
        <v>5</v>
      </c>
      <c r="M40" s="132">
        <v>28</v>
      </c>
      <c r="N40" s="132">
        <v>28</v>
      </c>
      <c r="O40" s="132">
        <v>26</v>
      </c>
      <c r="P40" s="132">
        <v>7.02</v>
      </c>
      <c r="Q40" s="132">
        <v>25.8</v>
      </c>
      <c r="R40" s="132">
        <v>13</v>
      </c>
      <c r="S40" s="132">
        <v>16137.8</v>
      </c>
      <c r="T40" s="132">
        <v>16191.9</v>
      </c>
      <c r="U40" s="119">
        <f t="shared" si="11"/>
        <v>54.100000000000364</v>
      </c>
      <c r="V40" s="132">
        <v>95.9</v>
      </c>
      <c r="W40" s="132">
        <v>2.5</v>
      </c>
      <c r="X40" s="132">
        <v>0.1</v>
      </c>
      <c r="Y40" s="132">
        <v>0</v>
      </c>
      <c r="Z40" s="132">
        <v>1.5</v>
      </c>
      <c r="AA40" s="132">
        <v>92</v>
      </c>
      <c r="AB40" s="132">
        <v>145</v>
      </c>
      <c r="AC40" s="132">
        <v>5</v>
      </c>
      <c r="AD40" s="119">
        <f t="shared" si="14"/>
        <v>33.125</v>
      </c>
      <c r="AE40" s="122"/>
      <c r="AF40" s="122"/>
      <c r="AG40" s="122"/>
      <c r="AH40" s="132"/>
      <c r="AI40" s="132"/>
      <c r="AJ40" s="132"/>
      <c r="AK40" s="132"/>
      <c r="AL40" s="132"/>
      <c r="AM40" s="132"/>
      <c r="AN40" s="132"/>
      <c r="AO40" s="132"/>
      <c r="AP40" s="132"/>
      <c r="AQ40" s="132"/>
      <c r="AR40" s="132"/>
      <c r="AS40" s="132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132"/>
      <c r="BE40" s="132"/>
      <c r="BF40" s="132"/>
      <c r="BG40" s="132"/>
      <c r="BH40" s="132"/>
      <c r="BI40" s="132"/>
      <c r="BJ40" s="132"/>
      <c r="BK40" s="132"/>
      <c r="BL40" s="132"/>
      <c r="BM40" s="132"/>
      <c r="BN40" s="132"/>
      <c r="BO40" s="132"/>
      <c r="BP40" s="132"/>
      <c r="BQ40" s="132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132"/>
    </row>
    <row r="41" spans="1:80">
      <c r="A41" s="95">
        <v>45747</v>
      </c>
      <c r="B41" s="159">
        <v>0.5625</v>
      </c>
      <c r="C41" s="159">
        <v>0.66666666666666663</v>
      </c>
      <c r="D41" s="91">
        <v>2</v>
      </c>
      <c r="E41" s="91">
        <v>62.6</v>
      </c>
      <c r="F41" s="91">
        <v>37.299999999999997</v>
      </c>
      <c r="G41" s="91">
        <v>0.1</v>
      </c>
      <c r="H41" s="91">
        <v>698</v>
      </c>
      <c r="I41" s="91">
        <v>0</v>
      </c>
      <c r="J41" s="91">
        <v>1043</v>
      </c>
      <c r="K41" s="91">
        <v>1045</v>
      </c>
      <c r="L41" s="91">
        <f t="shared" si="13"/>
        <v>2</v>
      </c>
      <c r="M41" s="91">
        <v>29</v>
      </c>
      <c r="N41" s="91">
        <v>29</v>
      </c>
      <c r="O41" s="91">
        <v>26.3</v>
      </c>
      <c r="P41" s="91">
        <v>7.39</v>
      </c>
      <c r="Q41" s="91">
        <v>31.4</v>
      </c>
      <c r="R41" s="91">
        <v>13</v>
      </c>
      <c r="S41" s="91">
        <v>16191.9</v>
      </c>
      <c r="T41" s="91">
        <v>16215.6</v>
      </c>
      <c r="U41" s="107">
        <f t="shared" si="11"/>
        <v>23.700000000000728</v>
      </c>
      <c r="V41" s="91">
        <v>96.8</v>
      </c>
      <c r="W41" s="91">
        <v>2.2000000000000002</v>
      </c>
      <c r="X41" s="91">
        <v>0</v>
      </c>
      <c r="Y41" s="91">
        <v>2</v>
      </c>
      <c r="Z41" s="91">
        <v>0.9</v>
      </c>
      <c r="AA41" s="91">
        <v>134</v>
      </c>
      <c r="AB41" s="91">
        <v>154</v>
      </c>
      <c r="AC41" s="91">
        <v>6</v>
      </c>
      <c r="AD41" s="107">
        <f t="shared" si="14"/>
        <v>15</v>
      </c>
      <c r="AE41" s="114"/>
      <c r="AF41" s="114"/>
      <c r="AG41" s="114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  <c r="AW41" s="91"/>
      <c r="AX41" s="91"/>
      <c r="AY41" s="91"/>
      <c r="AZ41" s="91"/>
      <c r="BA41" s="91"/>
      <c r="BB41" s="91"/>
      <c r="BC41" s="91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91"/>
      <c r="BQ41" s="91"/>
      <c r="BR41" s="91"/>
      <c r="BS41" s="91"/>
      <c r="BT41" s="91"/>
      <c r="BU41" s="91"/>
      <c r="BV41" s="91"/>
      <c r="BW41" s="91"/>
      <c r="BX41" s="91"/>
      <c r="BY41" s="91"/>
      <c r="BZ41" s="91"/>
      <c r="CA41" s="91"/>
      <c r="CB41" s="91"/>
    </row>
    <row r="42" spans="1:80">
      <c r="A42" s="149">
        <v>45749</v>
      </c>
      <c r="B42" s="160">
        <v>0.44791666666666669</v>
      </c>
      <c r="C42" s="160">
        <v>0.66666666666666663</v>
      </c>
      <c r="D42" s="132">
        <v>2</v>
      </c>
      <c r="E42" s="132">
        <v>57</v>
      </c>
      <c r="F42" s="132">
        <v>30.5</v>
      </c>
      <c r="G42" s="132">
        <v>2.1</v>
      </c>
      <c r="H42" s="132">
        <v>621</v>
      </c>
      <c r="I42" s="132">
        <v>10.4</v>
      </c>
      <c r="J42" s="132">
        <v>1045</v>
      </c>
      <c r="K42" s="132">
        <v>1047</v>
      </c>
      <c r="L42" s="132">
        <f t="shared" si="13"/>
        <v>2</v>
      </c>
      <c r="M42" s="132">
        <v>25</v>
      </c>
      <c r="N42" s="132">
        <v>29</v>
      </c>
      <c r="O42" s="132">
        <v>27.4</v>
      </c>
      <c r="P42" s="132">
        <v>7.23</v>
      </c>
      <c r="Q42" s="132">
        <v>28</v>
      </c>
      <c r="R42" s="132">
        <v>13</v>
      </c>
      <c r="S42" s="132">
        <v>16215.6</v>
      </c>
      <c r="T42" s="132">
        <v>16243.1</v>
      </c>
      <c r="U42" s="119">
        <f t="shared" si="11"/>
        <v>27.5</v>
      </c>
      <c r="V42" s="132">
        <v>96.8</v>
      </c>
      <c r="W42" s="132">
        <v>2.4</v>
      </c>
      <c r="X42" s="132">
        <v>0.1</v>
      </c>
      <c r="Y42" s="132">
        <v>2</v>
      </c>
      <c r="Z42" s="132">
        <v>0.7</v>
      </c>
      <c r="AA42" s="132">
        <v>138</v>
      </c>
      <c r="AB42" s="132">
        <v>173</v>
      </c>
      <c r="AC42" s="132">
        <v>6</v>
      </c>
      <c r="AD42" s="119">
        <f t="shared" si="14"/>
        <v>26.25</v>
      </c>
      <c r="AE42" s="122"/>
      <c r="AF42" s="122"/>
      <c r="AG42" s="12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132"/>
      <c r="BE42" s="132"/>
      <c r="BF42" s="132"/>
      <c r="BG42" s="132"/>
      <c r="BH42" s="132"/>
      <c r="BI42" s="132"/>
      <c r="BJ42" s="132"/>
      <c r="BK42" s="132"/>
      <c r="BL42" s="132"/>
      <c r="BM42" s="132"/>
      <c r="BN42" s="132"/>
      <c r="BO42" s="132"/>
      <c r="BP42" s="132"/>
      <c r="BQ42" s="132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132"/>
    </row>
    <row r="43" spans="1:80">
      <c r="A43" s="95">
        <v>45750</v>
      </c>
      <c r="B43" s="159">
        <v>0.5625</v>
      </c>
      <c r="C43" s="159">
        <v>0.6875</v>
      </c>
      <c r="D43" s="91" t="s">
        <v>328</v>
      </c>
      <c r="E43" s="91">
        <v>61.5</v>
      </c>
      <c r="F43" s="91">
        <v>36.299999999999997</v>
      </c>
      <c r="G43" s="91">
        <v>0.2</v>
      </c>
      <c r="H43" s="91">
        <v>669</v>
      </c>
      <c r="I43" s="91">
        <v>2.1</v>
      </c>
      <c r="J43" s="91">
        <v>1047</v>
      </c>
      <c r="K43" s="91">
        <v>1050</v>
      </c>
      <c r="L43" s="91">
        <f t="shared" si="13"/>
        <v>3</v>
      </c>
      <c r="M43" s="91">
        <v>28</v>
      </c>
      <c r="N43" s="91">
        <v>29</v>
      </c>
      <c r="O43" s="91">
        <v>35.299999999999997</v>
      </c>
      <c r="P43" s="91">
        <v>8.39</v>
      </c>
      <c r="Q43" s="91">
        <v>34.700000000000003</v>
      </c>
      <c r="R43" s="91">
        <v>13</v>
      </c>
      <c r="S43" s="91">
        <v>16243.1</v>
      </c>
      <c r="T43" s="91">
        <v>16275.4</v>
      </c>
      <c r="U43" s="107">
        <f t="shared" si="11"/>
        <v>32.299999999999272</v>
      </c>
      <c r="V43" s="91">
        <v>96.7</v>
      </c>
      <c r="W43" s="91">
        <v>2.4</v>
      </c>
      <c r="X43" s="91">
        <v>0.1</v>
      </c>
      <c r="Y43" s="91">
        <v>4</v>
      </c>
      <c r="Z43" s="91">
        <v>0.7</v>
      </c>
      <c r="AA43" s="91">
        <v>119</v>
      </c>
      <c r="AB43" s="91">
        <v>154</v>
      </c>
      <c r="AC43" s="91">
        <v>6</v>
      </c>
      <c r="AD43" s="107">
        <f t="shared" si="14"/>
        <v>26.25</v>
      </c>
      <c r="AE43" s="114"/>
      <c r="AF43" s="114"/>
      <c r="AG43" s="114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1"/>
      <c r="AV43" s="91"/>
      <c r="AW43" s="91"/>
      <c r="AX43" s="91"/>
      <c r="AY43" s="91"/>
      <c r="AZ43" s="91"/>
      <c r="BA43" s="91"/>
      <c r="BB43" s="91"/>
      <c r="BC43" s="91"/>
      <c r="BD43" s="91"/>
      <c r="BE43" s="91"/>
      <c r="BF43" s="91"/>
      <c r="BG43" s="91"/>
      <c r="BH43" s="91"/>
      <c r="BI43" s="91"/>
      <c r="BJ43" s="91"/>
      <c r="BK43" s="91"/>
      <c r="BL43" s="91"/>
      <c r="BM43" s="91"/>
      <c r="BN43" s="91"/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</row>
    <row r="44" spans="1:80">
      <c r="A44" s="149">
        <v>45751</v>
      </c>
      <c r="B44" s="160">
        <v>0.41666666666666669</v>
      </c>
      <c r="C44" s="160">
        <v>0.625</v>
      </c>
      <c r="D44" s="132" t="s">
        <v>328</v>
      </c>
      <c r="E44" s="132">
        <v>62.6</v>
      </c>
      <c r="F44" s="132">
        <v>37.299999999999997</v>
      </c>
      <c r="G44" s="132">
        <v>0.2</v>
      </c>
      <c r="H44" s="132">
        <v>690</v>
      </c>
      <c r="I44" s="132">
        <v>0</v>
      </c>
      <c r="J44" s="132">
        <v>1050</v>
      </c>
      <c r="K44" s="132">
        <v>1053</v>
      </c>
      <c r="L44" s="132">
        <f t="shared" si="13"/>
        <v>3</v>
      </c>
      <c r="M44" s="132">
        <v>25</v>
      </c>
      <c r="N44" s="132">
        <v>28</v>
      </c>
      <c r="O44" s="132">
        <v>26.2</v>
      </c>
      <c r="P44" s="132">
        <v>7.17</v>
      </c>
      <c r="Q44" s="132">
        <v>24.6</v>
      </c>
      <c r="R44" s="132">
        <v>13</v>
      </c>
      <c r="S44" s="132">
        <v>16275.4</v>
      </c>
      <c r="T44" s="132">
        <v>16318</v>
      </c>
      <c r="U44" s="119">
        <f t="shared" si="11"/>
        <v>42.600000000000364</v>
      </c>
      <c r="V44" s="132">
        <v>96.2</v>
      </c>
      <c r="W44" s="132">
        <v>3</v>
      </c>
      <c r="X44" s="132">
        <v>0</v>
      </c>
      <c r="Y44" s="132">
        <v>1</v>
      </c>
      <c r="Z44" s="132">
        <v>0.7</v>
      </c>
      <c r="AA44" s="132">
        <v>138</v>
      </c>
      <c r="AB44" s="132">
        <v>173</v>
      </c>
      <c r="AC44" s="132">
        <v>6</v>
      </c>
      <c r="AD44" s="119">
        <f t="shared" si="14"/>
        <v>26.25</v>
      </c>
      <c r="AE44" s="122"/>
      <c r="AF44" s="122"/>
      <c r="AG44" s="122"/>
      <c r="AH44" s="132"/>
      <c r="AI44" s="132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32"/>
      <c r="AU44" s="132"/>
      <c r="AV44" s="132"/>
      <c r="AW44" s="132"/>
      <c r="AX44" s="132"/>
      <c r="AY44" s="132"/>
      <c r="AZ44" s="132"/>
      <c r="BA44" s="132"/>
      <c r="BB44" s="132"/>
      <c r="BC44" s="132"/>
      <c r="BD44" s="132"/>
      <c r="BE44" s="132"/>
      <c r="BF44" s="132"/>
      <c r="BG44" s="132"/>
      <c r="BH44" s="132"/>
      <c r="BI44" s="132"/>
      <c r="BJ44" s="132"/>
      <c r="BK44" s="132"/>
      <c r="BL44" s="132"/>
      <c r="BM44" s="132"/>
      <c r="BN44" s="132"/>
      <c r="BO44" s="132"/>
      <c r="BP44" s="132"/>
      <c r="BQ44" s="132"/>
      <c r="BR44" s="132"/>
      <c r="BS44" s="132"/>
      <c r="BT44" s="132"/>
      <c r="BU44" s="132"/>
      <c r="BV44" s="132"/>
      <c r="BW44" s="132"/>
      <c r="BX44" s="132"/>
      <c r="BY44" s="132"/>
      <c r="BZ44" s="132"/>
      <c r="CA44" s="132"/>
      <c r="CB44" s="132"/>
    </row>
    <row r="45" spans="1:80">
      <c r="A45" s="95">
        <v>45756</v>
      </c>
      <c r="B45" s="159">
        <v>0.375</v>
      </c>
      <c r="C45" s="159">
        <v>0.5</v>
      </c>
      <c r="D45" s="91" t="s">
        <v>352</v>
      </c>
      <c r="E45" s="91">
        <v>63.4</v>
      </c>
      <c r="F45" s="91">
        <v>34.4</v>
      </c>
      <c r="G45" s="91">
        <v>0.5</v>
      </c>
      <c r="H45" s="91">
        <v>82</v>
      </c>
      <c r="I45" s="91">
        <v>1.7</v>
      </c>
      <c r="J45" s="91">
        <v>1053</v>
      </c>
      <c r="K45" s="91">
        <v>1056</v>
      </c>
      <c r="L45" s="91">
        <f t="shared" si="13"/>
        <v>3</v>
      </c>
      <c r="M45" s="91">
        <v>23</v>
      </c>
      <c r="N45" s="91">
        <v>23</v>
      </c>
      <c r="O45" s="91">
        <v>21.6</v>
      </c>
      <c r="P45" s="91">
        <v>5.98</v>
      </c>
      <c r="Q45" s="91">
        <v>20</v>
      </c>
      <c r="R45" s="91">
        <v>13.7</v>
      </c>
      <c r="S45" s="91">
        <v>16318</v>
      </c>
      <c r="T45" s="91">
        <v>16353.5</v>
      </c>
      <c r="U45" s="107">
        <f t="shared" si="11"/>
        <v>35.5</v>
      </c>
      <c r="V45" s="91">
        <v>90.5</v>
      </c>
      <c r="W45" s="91">
        <v>2.5</v>
      </c>
      <c r="X45" s="91">
        <v>0.8</v>
      </c>
      <c r="Y45" s="91">
        <v>0</v>
      </c>
      <c r="Z45" s="91">
        <v>6.1</v>
      </c>
      <c r="AA45" s="91">
        <v>149</v>
      </c>
      <c r="AB45" s="91">
        <v>192</v>
      </c>
      <c r="AC45" s="91">
        <v>6</v>
      </c>
      <c r="AD45" s="107">
        <f t="shared" si="14"/>
        <v>32.25</v>
      </c>
      <c r="AE45" s="114"/>
      <c r="AF45" s="114"/>
      <c r="AG45" s="114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  <c r="AW45" s="91"/>
      <c r="AX45" s="91"/>
      <c r="AY45" s="91"/>
      <c r="AZ45" s="91"/>
      <c r="BA45" s="91"/>
      <c r="BB45" s="91"/>
      <c r="BC45" s="91"/>
      <c r="BD45" s="91"/>
      <c r="BE45" s="91"/>
      <c r="BF45" s="91"/>
      <c r="BG45" s="91"/>
      <c r="BH45" s="91"/>
      <c r="BI45" s="91"/>
      <c r="BJ45" s="91"/>
      <c r="BK45" s="91"/>
      <c r="BL45" s="91"/>
      <c r="BM45" s="91"/>
      <c r="BN45" s="91"/>
      <c r="BO45" s="91"/>
      <c r="BP45" s="91"/>
      <c r="BQ45" s="91"/>
      <c r="BR45" s="91"/>
      <c r="BS45" s="91"/>
      <c r="BT45" s="91"/>
      <c r="BU45" s="91"/>
      <c r="BV45" s="91"/>
      <c r="BW45" s="91"/>
      <c r="BX45" s="91"/>
      <c r="BY45" s="91"/>
      <c r="BZ45" s="91"/>
      <c r="CA45" s="91"/>
      <c r="CB45" s="91"/>
    </row>
    <row r="46" spans="1:80">
      <c r="A46" s="149">
        <v>45758</v>
      </c>
      <c r="B46" s="160">
        <v>0.5625</v>
      </c>
      <c r="C46" s="160">
        <v>0.66666666666666663</v>
      </c>
      <c r="D46" s="132" t="s">
        <v>352</v>
      </c>
      <c r="E46" s="132">
        <v>58.3</v>
      </c>
      <c r="F46" s="132">
        <v>36.200000000000003</v>
      </c>
      <c r="G46" s="132">
        <v>1.1000000000000001</v>
      </c>
      <c r="H46" s="132">
        <v>243</v>
      </c>
      <c r="I46" s="132">
        <v>4.5</v>
      </c>
      <c r="J46" s="132">
        <v>1056</v>
      </c>
      <c r="K46" s="132">
        <v>1059</v>
      </c>
      <c r="L46" s="132">
        <f t="shared" si="13"/>
        <v>3</v>
      </c>
      <c r="M46" s="132">
        <v>27</v>
      </c>
      <c r="N46" s="132">
        <v>28</v>
      </c>
      <c r="O46" s="132">
        <v>25.1</v>
      </c>
      <c r="P46" s="132">
        <v>4.79</v>
      </c>
      <c r="Q46" s="132">
        <v>25.6</v>
      </c>
      <c r="R46" s="132">
        <v>13.5</v>
      </c>
      <c r="S46" s="132">
        <v>16357.6</v>
      </c>
      <c r="T46" s="132">
        <v>16388.5</v>
      </c>
      <c r="U46" s="119">
        <f t="shared" si="11"/>
        <v>30.899999999999636</v>
      </c>
      <c r="V46" s="132">
        <v>92</v>
      </c>
      <c r="W46" s="132">
        <v>1.7</v>
      </c>
      <c r="X46" s="132">
        <v>0.7</v>
      </c>
      <c r="Y46" s="132">
        <v>0</v>
      </c>
      <c r="Z46" s="132">
        <v>5.6</v>
      </c>
      <c r="AA46" s="132">
        <v>161</v>
      </c>
      <c r="AB46" s="132">
        <v>198</v>
      </c>
      <c r="AC46" s="132">
        <v>5</v>
      </c>
      <c r="AD46" s="119">
        <f t="shared" si="14"/>
        <v>23.125</v>
      </c>
      <c r="AE46" s="122"/>
      <c r="AF46" s="122"/>
      <c r="AG46" s="12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32"/>
      <c r="AT46" s="132"/>
      <c r="AU46" s="132"/>
      <c r="AV46" s="132"/>
      <c r="AW46" s="132"/>
      <c r="AX46" s="132"/>
      <c r="AY46" s="132"/>
      <c r="AZ46" s="132"/>
      <c r="BA46" s="132"/>
      <c r="BB46" s="132"/>
      <c r="BC46" s="132"/>
      <c r="BD46" s="132"/>
      <c r="BE46" s="132"/>
      <c r="BF46" s="132"/>
      <c r="BG46" s="132"/>
      <c r="BH46" s="132"/>
      <c r="BI46" s="132"/>
      <c r="BJ46" s="132"/>
      <c r="BK46" s="132"/>
      <c r="BL46" s="132"/>
      <c r="BM46" s="132"/>
      <c r="BN46" s="132"/>
      <c r="BO46" s="132"/>
      <c r="BP46" s="132"/>
      <c r="BQ46" s="132"/>
      <c r="BR46" s="132"/>
      <c r="BS46" s="132"/>
      <c r="BT46" s="132"/>
      <c r="BU46" s="132"/>
      <c r="BV46" s="132"/>
      <c r="BW46" s="132"/>
      <c r="BX46" s="132"/>
      <c r="BY46" s="132"/>
      <c r="BZ46" s="132"/>
      <c r="CA46" s="132"/>
      <c r="CB46" s="132"/>
    </row>
    <row r="47" spans="1:80">
      <c r="A47" s="95">
        <v>45761</v>
      </c>
      <c r="B47" s="159">
        <v>0.625</v>
      </c>
      <c r="C47" s="159">
        <v>0.72222222222222221</v>
      </c>
      <c r="D47" s="91">
        <v>1</v>
      </c>
      <c r="E47" s="91">
        <v>59.9</v>
      </c>
      <c r="F47" s="91">
        <v>38.1</v>
      </c>
      <c r="G47" s="91">
        <v>0.6</v>
      </c>
      <c r="H47" s="91">
        <v>478</v>
      </c>
      <c r="I47" s="91">
        <v>1.4</v>
      </c>
      <c r="J47" s="91">
        <v>1059</v>
      </c>
      <c r="K47" s="91">
        <v>1062</v>
      </c>
      <c r="L47" s="91">
        <f t="shared" si="13"/>
        <v>3</v>
      </c>
      <c r="M47" s="91">
        <v>27</v>
      </c>
      <c r="N47" s="91">
        <v>28</v>
      </c>
      <c r="O47" s="91">
        <v>31.9</v>
      </c>
      <c r="P47" s="91">
        <v>6.35</v>
      </c>
      <c r="Q47" s="91">
        <v>32.6</v>
      </c>
      <c r="R47" s="91">
        <v>13.5</v>
      </c>
      <c r="S47" s="91">
        <v>16388.5</v>
      </c>
      <c r="T47" s="91">
        <v>16391</v>
      </c>
      <c r="U47" s="107">
        <f t="shared" si="11"/>
        <v>2.5</v>
      </c>
      <c r="V47" s="91">
        <v>94.3</v>
      </c>
      <c r="W47" s="91">
        <v>1.9</v>
      </c>
      <c r="X47" s="91">
        <v>0.4</v>
      </c>
      <c r="Y47" s="91">
        <v>0</v>
      </c>
      <c r="Z47" s="91">
        <v>3.4</v>
      </c>
      <c r="AA47" s="91">
        <v>127</v>
      </c>
      <c r="AB47" s="91">
        <v>156</v>
      </c>
      <c r="AC47" s="91">
        <v>6</v>
      </c>
      <c r="AD47" s="107">
        <f t="shared" si="14"/>
        <v>21.75</v>
      </c>
      <c r="AE47" s="114"/>
      <c r="AF47" s="114"/>
      <c r="AG47" s="114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  <c r="AU47" s="91"/>
      <c r="AV47" s="91"/>
      <c r="AW47" s="91"/>
      <c r="AX47" s="91"/>
      <c r="AY47" s="91"/>
      <c r="AZ47" s="91"/>
      <c r="BA47" s="91"/>
      <c r="BB47" s="91"/>
      <c r="BC47" s="91"/>
      <c r="BD47" s="91"/>
      <c r="BE47" s="91"/>
      <c r="BF47" s="91"/>
      <c r="BG47" s="91"/>
      <c r="BH47" s="91"/>
      <c r="BI47" s="91"/>
      <c r="BJ47" s="91"/>
      <c r="BK47" s="91"/>
      <c r="BL47" s="91"/>
      <c r="BM47" s="91"/>
      <c r="BN47" s="91"/>
      <c r="BO47" s="91"/>
      <c r="BP47" s="91"/>
      <c r="BQ47" s="91"/>
      <c r="BR47" s="91"/>
      <c r="BS47" s="91"/>
      <c r="BT47" s="91"/>
      <c r="BU47" s="91"/>
      <c r="BV47" s="91"/>
      <c r="BW47" s="91"/>
      <c r="BX47" s="91"/>
      <c r="BY47" s="91"/>
      <c r="BZ47" s="91"/>
      <c r="CA47" s="91"/>
      <c r="CB47" s="91"/>
    </row>
    <row r="48" spans="1:80">
      <c r="A48" s="149">
        <v>45763</v>
      </c>
      <c r="B48" s="160">
        <v>0.5625</v>
      </c>
      <c r="C48" s="160">
        <v>0.6875</v>
      </c>
      <c r="D48" s="132" t="s">
        <v>328</v>
      </c>
      <c r="E48" s="132">
        <v>62.5</v>
      </c>
      <c r="F48" s="132">
        <v>36.299999999999997</v>
      </c>
      <c r="G48" s="132">
        <v>0.3</v>
      </c>
      <c r="H48" s="132">
        <v>554</v>
      </c>
      <c r="I48" s="132">
        <v>0.9</v>
      </c>
      <c r="J48" s="132">
        <v>1062</v>
      </c>
      <c r="K48" s="132">
        <v>1065</v>
      </c>
      <c r="L48" s="132">
        <f t="shared" si="13"/>
        <v>3</v>
      </c>
      <c r="M48" s="132">
        <v>27</v>
      </c>
      <c r="N48" s="132">
        <v>27</v>
      </c>
      <c r="O48" s="132">
        <v>27.2</v>
      </c>
      <c r="P48" s="132">
        <v>7.17</v>
      </c>
      <c r="Q48" s="132">
        <v>28.1</v>
      </c>
      <c r="R48" s="132">
        <v>13</v>
      </c>
      <c r="S48" s="132" t="s">
        <v>366</v>
      </c>
      <c r="T48" s="132" t="s">
        <v>366</v>
      </c>
      <c r="U48" s="132"/>
      <c r="V48" s="132">
        <v>94</v>
      </c>
      <c r="W48" s="132">
        <v>2.5</v>
      </c>
      <c r="X48" s="132">
        <v>0.3</v>
      </c>
      <c r="Y48" s="132">
        <v>4</v>
      </c>
      <c r="Z48" s="132">
        <v>3.1</v>
      </c>
      <c r="AA48" s="132">
        <v>119</v>
      </c>
      <c r="AB48" s="132">
        <v>170</v>
      </c>
      <c r="AC48" s="132">
        <v>6</v>
      </c>
      <c r="AD48" s="119">
        <f t="shared" si="14"/>
        <v>38.25</v>
      </c>
      <c r="AE48" s="122"/>
      <c r="AF48" s="122"/>
      <c r="AG48" s="122"/>
      <c r="AH48" s="132"/>
      <c r="AI48" s="132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32"/>
      <c r="AU48" s="132"/>
      <c r="AV48" s="132"/>
      <c r="AW48" s="132"/>
      <c r="AX48" s="132"/>
      <c r="AY48" s="132"/>
      <c r="AZ48" s="132"/>
      <c r="BA48" s="132"/>
      <c r="BB48" s="132"/>
      <c r="BC48" s="132"/>
      <c r="BD48" s="132"/>
      <c r="BE48" s="132"/>
      <c r="BF48" s="132"/>
      <c r="BG48" s="132"/>
      <c r="BH48" s="132"/>
      <c r="BI48" s="132"/>
      <c r="BJ48" s="132"/>
      <c r="BK48" s="132"/>
      <c r="BL48" s="132"/>
      <c r="BM48" s="132"/>
      <c r="BN48" s="132"/>
      <c r="BO48" s="132"/>
      <c r="BP48" s="132"/>
      <c r="BQ48" s="132"/>
      <c r="BR48" s="132"/>
      <c r="BS48" s="132"/>
      <c r="BT48" s="132"/>
      <c r="BU48" s="132"/>
      <c r="BV48" s="132"/>
      <c r="BW48" s="132"/>
      <c r="BX48" s="132"/>
      <c r="BY48" s="132"/>
      <c r="BZ48" s="132"/>
      <c r="CA48" s="132"/>
      <c r="CB48" s="132" t="s">
        <v>254</v>
      </c>
    </row>
    <row r="49" spans="1:80">
      <c r="A49" s="95">
        <v>45764</v>
      </c>
      <c r="B49" s="159">
        <v>0.35416666666666669</v>
      </c>
      <c r="C49" s="159">
        <v>0.58333333333333337</v>
      </c>
      <c r="D49" s="91" t="s">
        <v>328</v>
      </c>
      <c r="E49" s="91">
        <v>61.5</v>
      </c>
      <c r="F49" s="91">
        <v>38.4</v>
      </c>
      <c r="G49" s="91">
        <v>0.1</v>
      </c>
      <c r="H49" s="91">
        <v>705</v>
      </c>
      <c r="I49" s="91">
        <v>0</v>
      </c>
      <c r="J49" s="91">
        <v>1065</v>
      </c>
      <c r="K49" s="91">
        <v>1068</v>
      </c>
      <c r="L49" s="91">
        <f t="shared" si="13"/>
        <v>3</v>
      </c>
      <c r="M49" s="91">
        <v>26</v>
      </c>
      <c r="N49" s="91">
        <v>28</v>
      </c>
      <c r="O49" s="91">
        <v>21.6</v>
      </c>
      <c r="P49" s="91">
        <v>5.86</v>
      </c>
      <c r="Q49" s="91">
        <v>21.4</v>
      </c>
      <c r="R49" s="91">
        <v>13.5</v>
      </c>
      <c r="S49" s="91"/>
      <c r="T49" s="91">
        <v>16422.599999999999</v>
      </c>
      <c r="U49" s="91"/>
      <c r="V49" s="91">
        <v>95.8</v>
      </c>
      <c r="W49" s="91">
        <v>2.8</v>
      </c>
      <c r="X49" s="91">
        <v>0.2</v>
      </c>
      <c r="Y49" s="91">
        <v>0</v>
      </c>
      <c r="Z49" s="91">
        <v>1.3</v>
      </c>
      <c r="AA49" s="91">
        <v>147</v>
      </c>
      <c r="AB49" s="91">
        <v>192</v>
      </c>
      <c r="AC49" s="91">
        <v>6</v>
      </c>
      <c r="AD49" s="107">
        <f t="shared" si="14"/>
        <v>33.75</v>
      </c>
      <c r="AE49" s="114"/>
      <c r="AF49" s="114"/>
      <c r="AG49" s="114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 t="s">
        <v>254</v>
      </c>
    </row>
    <row r="50" spans="1:80">
      <c r="A50" s="149">
        <v>45765</v>
      </c>
      <c r="B50" s="160">
        <v>0.5625</v>
      </c>
      <c r="C50" s="160">
        <v>0.64583333333333337</v>
      </c>
      <c r="D50" s="132" t="s">
        <v>352</v>
      </c>
      <c r="E50" s="132">
        <v>61.4</v>
      </c>
      <c r="F50" s="132">
        <v>38.4</v>
      </c>
      <c r="G50" s="132">
        <v>0.2</v>
      </c>
      <c r="H50" s="132">
        <v>674</v>
      </c>
      <c r="I50" s="132">
        <v>0</v>
      </c>
      <c r="J50" s="132">
        <v>1068</v>
      </c>
      <c r="K50" s="132">
        <v>1070</v>
      </c>
      <c r="L50" s="132">
        <f t="shared" si="13"/>
        <v>2</v>
      </c>
      <c r="M50" s="132">
        <v>28</v>
      </c>
      <c r="N50" s="132">
        <v>28</v>
      </c>
      <c r="O50" s="132">
        <v>31.5</v>
      </c>
      <c r="P50" s="132">
        <v>7.2</v>
      </c>
      <c r="Q50" s="132">
        <v>31.3</v>
      </c>
      <c r="R50" s="132">
        <v>13.5</v>
      </c>
      <c r="S50" s="132"/>
      <c r="T50" s="132"/>
      <c r="U50" s="132"/>
      <c r="V50" s="132">
        <v>98.6</v>
      </c>
      <c r="W50" s="132">
        <v>0.7</v>
      </c>
      <c r="X50" s="132">
        <v>0.1</v>
      </c>
      <c r="Y50" s="132">
        <v>0</v>
      </c>
      <c r="Z50" s="132">
        <v>0.6</v>
      </c>
      <c r="AA50" s="132">
        <v>170</v>
      </c>
      <c r="AB50" s="132">
        <v>198</v>
      </c>
      <c r="AC50" s="132">
        <v>6</v>
      </c>
      <c r="AD50" s="119">
        <f t="shared" si="14"/>
        <v>21</v>
      </c>
      <c r="AE50" s="122"/>
      <c r="AF50" s="122"/>
      <c r="AG50" s="122"/>
      <c r="AH50" s="132"/>
      <c r="AI50" s="132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2"/>
      <c r="BE50" s="132"/>
      <c r="BF50" s="132"/>
      <c r="BG50" s="132"/>
      <c r="BH50" s="132"/>
      <c r="BI50" s="132"/>
      <c r="BJ50" s="132"/>
      <c r="BK50" s="132"/>
      <c r="BL50" s="132"/>
      <c r="BM50" s="132"/>
      <c r="BN50" s="132"/>
      <c r="BO50" s="132"/>
      <c r="BP50" s="132"/>
      <c r="BQ50" s="132"/>
      <c r="BR50" s="132"/>
      <c r="BS50" s="132"/>
      <c r="BT50" s="132"/>
      <c r="BU50" s="132"/>
      <c r="BV50" s="132"/>
      <c r="BW50" s="132"/>
      <c r="BX50" s="132"/>
      <c r="BY50" s="132"/>
      <c r="BZ50" s="132"/>
      <c r="CA50" s="132"/>
      <c r="CB50" s="132"/>
    </row>
    <row r="51" spans="1:80">
      <c r="A51" s="95">
        <v>45765</v>
      </c>
      <c r="B51" s="159">
        <v>0.64583333333333337</v>
      </c>
      <c r="C51" s="91">
        <v>17</v>
      </c>
      <c r="D51" s="91" t="s">
        <v>328</v>
      </c>
      <c r="E51" s="91">
        <v>61.4</v>
      </c>
      <c r="F51" s="91" t="s">
        <v>367</v>
      </c>
      <c r="G51" s="91">
        <v>0.2</v>
      </c>
      <c r="H51" s="91">
        <v>674</v>
      </c>
      <c r="I51" s="91">
        <v>0</v>
      </c>
      <c r="J51" s="91">
        <v>1070</v>
      </c>
      <c r="K51" s="91">
        <v>1071</v>
      </c>
      <c r="L51" s="91">
        <f t="shared" si="13"/>
        <v>1</v>
      </c>
      <c r="M51" s="91">
        <v>28</v>
      </c>
      <c r="N51" s="91">
        <v>28</v>
      </c>
      <c r="O51" s="91">
        <v>31.5</v>
      </c>
      <c r="P51" s="91">
        <v>7.2</v>
      </c>
      <c r="Q51" s="91">
        <v>31.3</v>
      </c>
      <c r="R51" s="91">
        <v>13.5</v>
      </c>
      <c r="S51" s="91"/>
      <c r="T51" s="91"/>
      <c r="U51" s="91"/>
      <c r="V51" s="91">
        <v>98.6</v>
      </c>
      <c r="W51" s="91">
        <v>0.7</v>
      </c>
      <c r="X51" s="91">
        <v>0.1</v>
      </c>
      <c r="Y51" s="91">
        <v>0</v>
      </c>
      <c r="Z51" s="91">
        <v>0.6</v>
      </c>
      <c r="AA51" s="91">
        <v>133</v>
      </c>
      <c r="AB51" s="91">
        <v>154</v>
      </c>
      <c r="AC51" s="91">
        <v>6</v>
      </c>
      <c r="AD51" s="107">
        <f t="shared" si="14"/>
        <v>15.75</v>
      </c>
      <c r="AE51" s="114"/>
      <c r="AF51" s="114"/>
      <c r="AG51" s="114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  <c r="AU51" s="91"/>
      <c r="AV51" s="91"/>
      <c r="AW51" s="91"/>
      <c r="AX51" s="91"/>
      <c r="AY51" s="91"/>
      <c r="AZ51" s="91"/>
      <c r="BA51" s="91"/>
      <c r="BB51" s="91"/>
      <c r="BC51" s="91"/>
      <c r="BD51" s="91"/>
      <c r="BE51" s="91"/>
      <c r="BF51" s="91"/>
      <c r="BG51" s="91"/>
      <c r="BH51" s="91"/>
      <c r="BI51" s="91"/>
      <c r="BJ51" s="91"/>
      <c r="BK51" s="91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91"/>
      <c r="BX51" s="91"/>
      <c r="BY51" s="91"/>
      <c r="BZ51" s="91"/>
      <c r="CA51" s="91"/>
      <c r="CB51" s="91"/>
    </row>
    <row r="52" spans="1:80">
      <c r="A52" s="149">
        <v>45772</v>
      </c>
      <c r="B52" s="160">
        <v>0.33333333333333331</v>
      </c>
      <c r="C52" s="160">
        <v>0.45833333333333331</v>
      </c>
      <c r="D52" s="132" t="s">
        <v>328</v>
      </c>
      <c r="E52" s="132">
        <v>60.6</v>
      </c>
      <c r="F52" s="132">
        <v>39.299999999999997</v>
      </c>
      <c r="G52" s="132">
        <v>0.1</v>
      </c>
      <c r="H52" s="132">
        <v>706</v>
      </c>
      <c r="I52" s="132">
        <v>0</v>
      </c>
      <c r="J52" s="132">
        <v>1071</v>
      </c>
      <c r="K52" s="132">
        <v>1074</v>
      </c>
      <c r="L52" s="132">
        <f t="shared" si="13"/>
        <v>3</v>
      </c>
      <c r="M52" s="132">
        <v>20</v>
      </c>
      <c r="N52" s="132">
        <v>24</v>
      </c>
      <c r="O52" s="132">
        <v>23.9</v>
      </c>
      <c r="P52" s="132">
        <v>8.27</v>
      </c>
      <c r="Q52" s="132">
        <v>25.7</v>
      </c>
      <c r="R52" s="132">
        <v>13.5</v>
      </c>
      <c r="S52" s="132"/>
      <c r="T52" s="132"/>
      <c r="U52" s="132"/>
      <c r="V52" s="132">
        <v>96.7</v>
      </c>
      <c r="W52" s="132">
        <v>2.6</v>
      </c>
      <c r="X52" s="132">
        <v>0.1</v>
      </c>
      <c r="Y52" s="132">
        <v>0</v>
      </c>
      <c r="Z52" s="132">
        <v>0.7</v>
      </c>
      <c r="AA52" s="132">
        <v>165</v>
      </c>
      <c r="AB52" s="132">
        <v>200</v>
      </c>
      <c r="AC52" s="132">
        <v>4</v>
      </c>
      <c r="AD52" s="119">
        <f t="shared" si="14"/>
        <v>17.5</v>
      </c>
      <c r="AE52" s="122"/>
      <c r="AF52" s="122"/>
      <c r="AG52" s="122"/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32"/>
      <c r="AT52" s="132"/>
      <c r="AU52" s="132"/>
      <c r="AV52" s="132"/>
      <c r="AW52" s="132"/>
      <c r="AX52" s="132"/>
      <c r="AY52" s="132"/>
      <c r="AZ52" s="132"/>
      <c r="BA52" s="132"/>
      <c r="BB52" s="132"/>
      <c r="BC52" s="132"/>
      <c r="BD52" s="132"/>
      <c r="BE52" s="132"/>
      <c r="BF52" s="132"/>
      <c r="BG52" s="132"/>
      <c r="BH52" s="132"/>
      <c r="BI52" s="132"/>
      <c r="BJ52" s="132"/>
      <c r="BK52" s="132"/>
      <c r="BL52" s="132"/>
      <c r="BM52" s="132"/>
      <c r="BN52" s="132"/>
      <c r="BO52" s="132"/>
      <c r="BP52" s="132"/>
      <c r="BQ52" s="132"/>
      <c r="BR52" s="132"/>
      <c r="BS52" s="132"/>
      <c r="BT52" s="132"/>
      <c r="BU52" s="132"/>
      <c r="BV52" s="132"/>
      <c r="BW52" s="132"/>
      <c r="BX52" s="132"/>
      <c r="BY52" s="132"/>
      <c r="BZ52" s="132"/>
      <c r="CA52" s="132"/>
      <c r="CB52" s="132"/>
    </row>
    <row r="53" spans="1:80">
      <c r="A53" s="95">
        <v>45772</v>
      </c>
      <c r="B53" s="159">
        <v>0.45833333333333331</v>
      </c>
      <c r="C53" s="159">
        <v>0.60416666666666663</v>
      </c>
      <c r="D53" s="91" t="s">
        <v>352</v>
      </c>
      <c r="E53" s="91">
        <v>60.6</v>
      </c>
      <c r="F53" s="91">
        <v>39.299999999999997</v>
      </c>
      <c r="G53" s="91">
        <v>0.1</v>
      </c>
      <c r="H53" s="91">
        <v>706</v>
      </c>
      <c r="I53" s="91">
        <v>0</v>
      </c>
      <c r="J53" s="91">
        <v>1074</v>
      </c>
      <c r="K53" s="91">
        <v>1076</v>
      </c>
      <c r="L53" s="91">
        <f t="shared" si="13"/>
        <v>2</v>
      </c>
      <c r="M53" s="91">
        <v>24</v>
      </c>
      <c r="N53" s="91">
        <v>24</v>
      </c>
      <c r="O53" s="91">
        <v>23.9</v>
      </c>
      <c r="P53" s="91">
        <v>8.27</v>
      </c>
      <c r="Q53" s="91">
        <v>25.7</v>
      </c>
      <c r="R53" s="91">
        <v>13.5</v>
      </c>
      <c r="S53" s="91"/>
      <c r="T53" s="91"/>
      <c r="U53" s="91"/>
      <c r="V53" s="91">
        <v>96.7</v>
      </c>
      <c r="W53" s="91">
        <v>2.6</v>
      </c>
      <c r="X53" s="91">
        <v>0.1</v>
      </c>
      <c r="Y53" s="91">
        <v>0</v>
      </c>
      <c r="Z53" s="91">
        <v>0.7</v>
      </c>
      <c r="AA53" s="91">
        <v>150</v>
      </c>
      <c r="AB53" s="91">
        <v>186</v>
      </c>
      <c r="AC53" s="91">
        <v>6</v>
      </c>
      <c r="AD53" s="107">
        <f t="shared" si="14"/>
        <v>27</v>
      </c>
      <c r="AE53" s="114"/>
      <c r="AF53" s="114"/>
      <c r="AG53" s="114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1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</row>
    <row r="54" spans="1:80">
      <c r="A54" s="149">
        <v>45777</v>
      </c>
      <c r="B54" s="160">
        <v>0.39583333333333331</v>
      </c>
      <c r="C54" s="160">
        <v>0.47916666666666669</v>
      </c>
      <c r="D54" s="132" t="s">
        <v>328</v>
      </c>
      <c r="E54" s="132">
        <v>61.3</v>
      </c>
      <c r="F54" s="132">
        <v>38.5</v>
      </c>
      <c r="G54" s="132">
        <v>0.2</v>
      </c>
      <c r="H54" s="132">
        <v>691</v>
      </c>
      <c r="I54" s="132">
        <v>0</v>
      </c>
      <c r="J54" s="132">
        <v>1076</v>
      </c>
      <c r="K54" s="132">
        <v>1078</v>
      </c>
      <c r="L54" s="132">
        <f t="shared" si="13"/>
        <v>2</v>
      </c>
      <c r="M54" s="132">
        <v>18</v>
      </c>
      <c r="N54" s="132">
        <v>20</v>
      </c>
      <c r="O54" s="132">
        <v>21.8</v>
      </c>
      <c r="P54" s="132">
        <v>3.85</v>
      </c>
      <c r="Q54" s="132">
        <v>17.8</v>
      </c>
      <c r="R54" s="132">
        <v>13</v>
      </c>
      <c r="S54" s="132"/>
      <c r="T54" s="132"/>
      <c r="U54" s="132"/>
      <c r="V54" s="132">
        <v>95.9</v>
      </c>
      <c r="W54" s="132">
        <v>3.8</v>
      </c>
      <c r="X54" s="132">
        <v>0.2</v>
      </c>
      <c r="Y54" s="132">
        <v>0</v>
      </c>
      <c r="Z54" s="132">
        <v>0.2</v>
      </c>
      <c r="AA54" s="132">
        <v>167</v>
      </c>
      <c r="AB54" s="132">
        <v>191</v>
      </c>
      <c r="AC54" s="132">
        <v>5</v>
      </c>
      <c r="AD54" s="119">
        <f t="shared" si="14"/>
        <v>15</v>
      </c>
      <c r="AE54" s="122"/>
      <c r="AF54" s="122"/>
      <c r="AG54" s="122"/>
      <c r="AH54" s="132"/>
      <c r="AI54" s="132"/>
      <c r="AJ54" s="132"/>
      <c r="AK54" s="132"/>
      <c r="AL54" s="132"/>
      <c r="AM54" s="132"/>
      <c r="AN54" s="132"/>
      <c r="AO54" s="132"/>
      <c r="AP54" s="132"/>
      <c r="AQ54" s="132"/>
      <c r="AR54" s="132"/>
      <c r="AS54" s="132"/>
      <c r="AT54" s="132"/>
      <c r="AU54" s="132"/>
      <c r="AV54" s="132"/>
      <c r="AW54" s="132"/>
      <c r="AX54" s="132"/>
      <c r="AY54" s="132"/>
      <c r="AZ54" s="132"/>
      <c r="BA54" s="132"/>
      <c r="BB54" s="132"/>
      <c r="BC54" s="132"/>
      <c r="BD54" s="132"/>
      <c r="BE54" s="132"/>
      <c r="BF54" s="132"/>
      <c r="BG54" s="132"/>
      <c r="BH54" s="132"/>
      <c r="BI54" s="132"/>
      <c r="BJ54" s="132"/>
      <c r="BK54" s="132"/>
      <c r="BL54" s="132"/>
      <c r="BM54" s="132"/>
      <c r="BN54" s="132"/>
      <c r="BO54" s="132"/>
      <c r="BP54" s="132"/>
      <c r="BQ54" s="132"/>
      <c r="BR54" s="132"/>
      <c r="BS54" s="132"/>
      <c r="BT54" s="132"/>
      <c r="BU54" s="132"/>
      <c r="BV54" s="132"/>
      <c r="BW54" s="132"/>
      <c r="BX54" s="132"/>
      <c r="BY54" s="132"/>
      <c r="BZ54" s="132"/>
      <c r="CA54" s="132"/>
      <c r="CB54" s="132"/>
    </row>
    <row r="55" spans="1:80">
      <c r="A55" s="95">
        <v>45777</v>
      </c>
      <c r="B55" s="159">
        <v>0.5625</v>
      </c>
      <c r="C55" s="159">
        <v>0.64583333333333337</v>
      </c>
      <c r="D55" s="91" t="s">
        <v>352</v>
      </c>
      <c r="E55" s="91">
        <v>61.3</v>
      </c>
      <c r="F55" s="91">
        <v>38.5</v>
      </c>
      <c r="G55" s="91">
        <v>0.2</v>
      </c>
      <c r="H55" s="91">
        <v>691</v>
      </c>
      <c r="I55" s="91">
        <v>0</v>
      </c>
      <c r="J55" s="91">
        <v>1078</v>
      </c>
      <c r="K55" s="91">
        <v>1080</v>
      </c>
      <c r="L55" s="91">
        <f t="shared" si="13"/>
        <v>2</v>
      </c>
      <c r="M55" s="91">
        <v>24</v>
      </c>
      <c r="N55" s="91">
        <v>26</v>
      </c>
      <c r="O55" s="91">
        <v>30.8</v>
      </c>
      <c r="P55" s="91">
        <v>5.22</v>
      </c>
      <c r="Q55" s="91">
        <v>31.5</v>
      </c>
      <c r="R55" s="91">
        <v>13</v>
      </c>
      <c r="S55" s="91"/>
      <c r="T55" s="91"/>
      <c r="U55" s="91"/>
      <c r="V55" s="91">
        <v>97</v>
      </c>
      <c r="W55" s="91">
        <v>2.7</v>
      </c>
      <c r="X55" s="91">
        <v>0.1</v>
      </c>
      <c r="Y55" s="91">
        <v>0</v>
      </c>
      <c r="Z55" s="91">
        <v>0.2</v>
      </c>
      <c r="AA55" s="91">
        <v>145</v>
      </c>
      <c r="AB55" s="91">
        <v>175</v>
      </c>
      <c r="AC55" s="91">
        <v>6</v>
      </c>
      <c r="AD55" s="107">
        <f t="shared" si="14"/>
        <v>22.5</v>
      </c>
      <c r="AE55" s="114"/>
      <c r="AF55" s="114"/>
      <c r="AG55" s="114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  <c r="AU55" s="91"/>
      <c r="AV55" s="91"/>
      <c r="AW55" s="91"/>
      <c r="AX55" s="91"/>
      <c r="AY55" s="91"/>
      <c r="AZ55" s="91"/>
      <c r="BA55" s="91"/>
      <c r="BB55" s="91"/>
      <c r="BC55" s="91"/>
      <c r="BD55" s="91"/>
      <c r="BE55" s="91"/>
      <c r="BF55" s="91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</row>
    <row r="56" spans="1:80">
      <c r="A56" s="149">
        <v>45782</v>
      </c>
      <c r="B56" s="160">
        <v>0.5625</v>
      </c>
      <c r="C56" s="160">
        <v>0.6875</v>
      </c>
      <c r="D56" s="132" t="s">
        <v>352</v>
      </c>
      <c r="E56" s="132">
        <v>63.1</v>
      </c>
      <c r="F56" s="132">
        <v>36.5</v>
      </c>
      <c r="G56" s="132">
        <v>0.2</v>
      </c>
      <c r="H56" s="132">
        <v>662</v>
      </c>
      <c r="I56" s="132">
        <v>0.3</v>
      </c>
      <c r="J56" s="132">
        <v>1080</v>
      </c>
      <c r="K56" s="132">
        <v>1083</v>
      </c>
      <c r="L56" s="132">
        <f t="shared" si="13"/>
        <v>3</v>
      </c>
      <c r="M56" s="132">
        <v>26</v>
      </c>
      <c r="N56" s="132">
        <v>30</v>
      </c>
      <c r="O56" s="132">
        <v>31.9</v>
      </c>
      <c r="P56" s="132">
        <v>6.35</v>
      </c>
      <c r="Q56" s="132">
        <v>33.6</v>
      </c>
      <c r="R56" s="132">
        <v>13</v>
      </c>
      <c r="S56" s="132"/>
      <c r="T56" s="132"/>
      <c r="U56" s="132"/>
      <c r="V56" s="132">
        <v>97.4</v>
      </c>
      <c r="W56" s="132">
        <v>1.9</v>
      </c>
      <c r="X56" s="132">
        <v>0.2</v>
      </c>
      <c r="Y56" s="132">
        <v>0</v>
      </c>
      <c r="Z56" s="132">
        <v>0.5</v>
      </c>
      <c r="AA56" s="132">
        <v>155</v>
      </c>
      <c r="AB56" s="132">
        <v>185</v>
      </c>
      <c r="AC56" s="132">
        <v>5</v>
      </c>
      <c r="AD56" s="119">
        <f t="shared" si="14"/>
        <v>18.75</v>
      </c>
      <c r="AE56" s="122"/>
      <c r="AF56" s="122"/>
      <c r="AG56" s="122"/>
      <c r="AH56" s="132"/>
      <c r="AI56" s="132"/>
      <c r="AJ56" s="132"/>
      <c r="AK56" s="132"/>
      <c r="AL56" s="132"/>
      <c r="AM56" s="132"/>
      <c r="AN56" s="132"/>
      <c r="AO56" s="132"/>
      <c r="AP56" s="132"/>
      <c r="AQ56" s="132"/>
      <c r="AR56" s="132"/>
      <c r="AS56" s="132"/>
      <c r="AT56" s="132"/>
      <c r="AU56" s="132"/>
      <c r="AV56" s="132"/>
      <c r="AW56" s="132"/>
      <c r="AX56" s="132"/>
      <c r="AY56" s="132"/>
      <c r="AZ56" s="132"/>
      <c r="BA56" s="132"/>
      <c r="BB56" s="132"/>
      <c r="BC56" s="132"/>
      <c r="BD56" s="132"/>
      <c r="BE56" s="132"/>
      <c r="BF56" s="132"/>
      <c r="BG56" s="132"/>
      <c r="BH56" s="132"/>
      <c r="BI56" s="132"/>
      <c r="BJ56" s="132"/>
      <c r="BK56" s="132"/>
      <c r="BL56" s="132"/>
      <c r="BM56" s="132"/>
      <c r="BN56" s="132"/>
      <c r="BO56" s="132"/>
      <c r="BP56" s="132"/>
      <c r="BQ56" s="132"/>
      <c r="BR56" s="132"/>
      <c r="BS56" s="132"/>
      <c r="BT56" s="132"/>
      <c r="BU56" s="132"/>
      <c r="BV56" s="132"/>
      <c r="BW56" s="132"/>
      <c r="BX56" s="132"/>
      <c r="BY56" s="132"/>
      <c r="BZ56" s="132"/>
      <c r="CA56" s="132"/>
      <c r="CB56" s="132"/>
    </row>
    <row r="57" spans="1:80">
      <c r="A57" s="95">
        <v>45784</v>
      </c>
      <c r="B57" s="159">
        <v>0.59722222222222221</v>
      </c>
      <c r="C57" s="159">
        <v>0.6875</v>
      </c>
      <c r="D57" s="91">
        <v>2</v>
      </c>
      <c r="E57" s="91">
        <v>64.2</v>
      </c>
      <c r="F57" s="91">
        <v>35.5</v>
      </c>
      <c r="G57" s="91">
        <v>0.2</v>
      </c>
      <c r="H57" s="91">
        <v>617</v>
      </c>
      <c r="I57" s="91">
        <v>0.2</v>
      </c>
      <c r="J57" s="91">
        <v>1083</v>
      </c>
      <c r="K57" s="91">
        <v>1085</v>
      </c>
      <c r="L57" s="91">
        <f t="shared" si="13"/>
        <v>2</v>
      </c>
      <c r="M57" s="91">
        <v>26</v>
      </c>
      <c r="N57" s="91">
        <v>26</v>
      </c>
      <c r="O57" s="91">
        <v>25.3</v>
      </c>
      <c r="P57" s="91">
        <v>7.26</v>
      </c>
      <c r="Q57" s="91">
        <v>27.8</v>
      </c>
      <c r="R57" s="91">
        <v>13.5</v>
      </c>
      <c r="S57" s="91"/>
      <c r="T57" s="91"/>
      <c r="U57" s="91"/>
      <c r="V57" s="91">
        <v>96.6</v>
      </c>
      <c r="W57" s="91">
        <v>2</v>
      </c>
      <c r="X57" s="91">
        <v>0.1</v>
      </c>
      <c r="Y57" s="91">
        <v>2</v>
      </c>
      <c r="Z57" s="91">
        <v>1.4</v>
      </c>
      <c r="AA57" s="91">
        <v>120</v>
      </c>
      <c r="AB57" s="91">
        <v>140</v>
      </c>
      <c r="AC57" s="91">
        <v>6</v>
      </c>
      <c r="AD57" s="107">
        <f t="shared" si="14"/>
        <v>15</v>
      </c>
      <c r="AE57" s="114"/>
      <c r="AF57" s="114"/>
      <c r="AG57" s="114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  <c r="AU57" s="91"/>
      <c r="AV57" s="91"/>
      <c r="AW57" s="91"/>
      <c r="AX57" s="91"/>
      <c r="AY57" s="91"/>
      <c r="AZ57" s="91"/>
      <c r="BA57" s="91"/>
      <c r="BB57" s="91"/>
      <c r="BC57" s="91"/>
      <c r="BD57" s="91"/>
      <c r="BE57" s="91"/>
      <c r="BF57" s="91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</row>
    <row r="58" spans="1:80">
      <c r="A58" s="149">
        <v>45786</v>
      </c>
      <c r="B58" s="160">
        <v>0.3611111111111111</v>
      </c>
      <c r="C58" s="160">
        <v>0.58333333333333337</v>
      </c>
      <c r="D58" s="132" t="s">
        <v>328</v>
      </c>
      <c r="E58" s="132">
        <v>61.8</v>
      </c>
      <c r="F58" s="132">
        <v>38.200000000000003</v>
      </c>
      <c r="G58" s="132">
        <v>0</v>
      </c>
      <c r="H58" s="132">
        <v>748</v>
      </c>
      <c r="I58" s="132">
        <v>0</v>
      </c>
      <c r="J58" s="132">
        <v>1085</v>
      </c>
      <c r="K58" s="132">
        <v>1088</v>
      </c>
      <c r="L58" s="132">
        <f t="shared" si="13"/>
        <v>3</v>
      </c>
      <c r="M58" s="132">
        <v>26</v>
      </c>
      <c r="N58" s="132">
        <v>26</v>
      </c>
      <c r="O58" s="132">
        <v>24.8</v>
      </c>
      <c r="P58" s="132">
        <v>7.14</v>
      </c>
      <c r="Q58" s="132">
        <v>26.1</v>
      </c>
      <c r="R58" s="132">
        <v>13.5</v>
      </c>
      <c r="S58" s="132"/>
      <c r="T58" s="132"/>
      <c r="U58" s="132"/>
      <c r="V58" s="132">
        <v>98.5</v>
      </c>
      <c r="W58" s="132">
        <v>1.3</v>
      </c>
      <c r="X58" s="132">
        <v>0.2</v>
      </c>
      <c r="Y58" s="132">
        <v>1</v>
      </c>
      <c r="Z58" s="132">
        <v>0.1</v>
      </c>
      <c r="AA58" s="132">
        <v>140</v>
      </c>
      <c r="AB58" s="132">
        <v>179</v>
      </c>
      <c r="AC58" s="132">
        <v>5</v>
      </c>
      <c r="AD58" s="119">
        <f t="shared" si="14"/>
        <v>24.375</v>
      </c>
      <c r="AE58" s="122"/>
      <c r="AF58" s="122"/>
      <c r="AG58" s="122"/>
      <c r="AH58" s="132"/>
      <c r="AI58" s="132"/>
      <c r="AJ58" s="132"/>
      <c r="AK58" s="132"/>
      <c r="AL58" s="132"/>
      <c r="AM58" s="132"/>
      <c r="AN58" s="132"/>
      <c r="AO58" s="132"/>
      <c r="AP58" s="132"/>
      <c r="AQ58" s="132"/>
      <c r="AR58" s="132"/>
      <c r="AS58" s="132"/>
      <c r="AT58" s="132"/>
      <c r="AU58" s="132"/>
      <c r="AV58" s="132"/>
      <c r="AW58" s="132"/>
      <c r="AX58" s="132"/>
      <c r="AY58" s="132"/>
      <c r="AZ58" s="132"/>
      <c r="BA58" s="132"/>
      <c r="BB58" s="132"/>
      <c r="BC58" s="132"/>
      <c r="BD58" s="132"/>
      <c r="BE58" s="132"/>
      <c r="BF58" s="132"/>
      <c r="BG58" s="132"/>
      <c r="BH58" s="132"/>
      <c r="BI58" s="132"/>
      <c r="BJ58" s="132"/>
      <c r="BK58" s="132"/>
      <c r="BL58" s="132"/>
      <c r="BM58" s="132"/>
      <c r="BN58" s="132"/>
      <c r="BO58" s="132"/>
      <c r="BP58" s="132"/>
      <c r="BQ58" s="132"/>
      <c r="BR58" s="132"/>
      <c r="BS58" s="132"/>
      <c r="BT58" s="132"/>
      <c r="BU58" s="132"/>
      <c r="BV58" s="132"/>
      <c r="BW58" s="132"/>
      <c r="BX58" s="132"/>
      <c r="BY58" s="132"/>
      <c r="BZ58" s="132"/>
      <c r="CA58" s="132"/>
      <c r="CB58" s="132"/>
    </row>
    <row r="59" spans="1:80">
      <c r="A59" s="95">
        <v>45789</v>
      </c>
      <c r="B59" s="159">
        <v>0.5625</v>
      </c>
      <c r="C59" s="159">
        <v>0.6875</v>
      </c>
      <c r="D59" s="161" t="s">
        <v>352</v>
      </c>
      <c r="E59" s="161">
        <v>62.6</v>
      </c>
      <c r="F59" s="161">
        <v>35.200000000000003</v>
      </c>
      <c r="G59" s="161">
        <v>0.1</v>
      </c>
      <c r="H59" s="161">
        <v>669</v>
      </c>
      <c r="I59" s="161">
        <v>2.2000000000000002</v>
      </c>
      <c r="J59" s="161">
        <v>1088</v>
      </c>
      <c r="K59" s="161">
        <v>1091</v>
      </c>
      <c r="L59" s="161">
        <f t="shared" si="13"/>
        <v>3</v>
      </c>
      <c r="M59" s="161">
        <v>24</v>
      </c>
      <c r="N59" s="161">
        <v>25</v>
      </c>
      <c r="O59" s="161">
        <v>23.7</v>
      </c>
      <c r="P59" s="161">
        <v>8.5500000000000007</v>
      </c>
      <c r="Q59" s="161">
        <v>30.4</v>
      </c>
      <c r="R59" s="161">
        <v>13.5</v>
      </c>
      <c r="S59" s="161"/>
      <c r="T59" s="161"/>
      <c r="U59" s="161"/>
      <c r="V59" s="91">
        <v>97.1</v>
      </c>
      <c r="W59" s="91">
        <v>2.1</v>
      </c>
      <c r="X59" s="91">
        <v>0.2</v>
      </c>
      <c r="Y59" s="91">
        <v>3</v>
      </c>
      <c r="Z59" s="91">
        <v>0.6</v>
      </c>
      <c r="AA59" s="161">
        <v>160</v>
      </c>
      <c r="AB59" s="161">
        <v>198</v>
      </c>
      <c r="AC59" s="161">
        <v>6</v>
      </c>
      <c r="AD59" s="107">
        <f t="shared" si="14"/>
        <v>28.5</v>
      </c>
      <c r="AE59" s="115"/>
      <c r="AF59" s="115"/>
      <c r="AG59" s="115"/>
      <c r="AH59" s="161"/>
      <c r="AI59" s="161"/>
      <c r="AJ59" s="161"/>
      <c r="AK59" s="161"/>
      <c r="AL59" s="161"/>
      <c r="AM59" s="161"/>
      <c r="AN59" s="161"/>
      <c r="AO59" s="161"/>
      <c r="AP59" s="161"/>
      <c r="AQ59" s="161"/>
      <c r="AR59" s="161"/>
      <c r="AS59" s="161"/>
      <c r="AT59" s="161"/>
      <c r="AU59" s="161"/>
      <c r="AV59" s="161"/>
      <c r="AW59" s="161"/>
      <c r="AX59" s="161"/>
      <c r="AY59" s="161"/>
      <c r="AZ59" s="161"/>
      <c r="BA59" s="161"/>
      <c r="BB59" s="161"/>
      <c r="BC59" s="161"/>
      <c r="BD59" s="161"/>
      <c r="BE59" s="161"/>
      <c r="BF59" s="161"/>
      <c r="BG59" s="161"/>
      <c r="BH59" s="161"/>
      <c r="BI59" s="161"/>
      <c r="BJ59" s="161"/>
      <c r="BK59" s="161"/>
      <c r="BL59" s="161"/>
      <c r="BM59" s="161"/>
      <c r="BN59" s="161"/>
      <c r="BO59" s="161"/>
      <c r="BP59" s="161"/>
      <c r="BQ59" s="161"/>
      <c r="BR59" s="161"/>
      <c r="BS59" s="161"/>
      <c r="BT59" s="161"/>
      <c r="BU59" s="161"/>
      <c r="BV59" s="161"/>
      <c r="BW59" s="161"/>
      <c r="BX59" s="161"/>
      <c r="BY59" s="161"/>
      <c r="BZ59" s="161"/>
      <c r="CA59" s="161"/>
      <c r="CB59" s="161"/>
    </row>
    <row r="60" spans="1:80">
      <c r="A60" s="149">
        <v>45790</v>
      </c>
      <c r="B60" s="160">
        <v>0.35416666666666669</v>
      </c>
      <c r="C60" s="160">
        <v>0.58333333333333337</v>
      </c>
      <c r="D60" s="132" t="s">
        <v>352</v>
      </c>
      <c r="E60" s="132">
        <v>64.400000000000006</v>
      </c>
      <c r="F60" s="132">
        <v>35.700000000000003</v>
      </c>
      <c r="G60" s="132">
        <v>0</v>
      </c>
      <c r="H60" s="132">
        <v>637</v>
      </c>
      <c r="I60" s="132">
        <v>0</v>
      </c>
      <c r="J60" s="132">
        <v>1091</v>
      </c>
      <c r="K60" s="132">
        <v>1093</v>
      </c>
      <c r="L60" s="132">
        <f t="shared" si="13"/>
        <v>2</v>
      </c>
      <c r="M60" s="132">
        <v>18</v>
      </c>
      <c r="N60" s="132">
        <v>28</v>
      </c>
      <c r="O60" s="132">
        <v>19.7</v>
      </c>
      <c r="P60" s="132">
        <v>4.95</v>
      </c>
      <c r="Q60" s="132">
        <v>20.100000000000001</v>
      </c>
      <c r="R60" s="132">
        <v>13.5</v>
      </c>
      <c r="S60" s="132"/>
      <c r="T60" s="132"/>
      <c r="U60" s="132"/>
      <c r="V60" s="132">
        <v>96.9</v>
      </c>
      <c r="W60" s="132">
        <v>3</v>
      </c>
      <c r="X60" s="132">
        <v>0.1</v>
      </c>
      <c r="Y60" s="132">
        <v>0</v>
      </c>
      <c r="Z60" s="132">
        <v>0</v>
      </c>
      <c r="AA60" s="132">
        <v>155</v>
      </c>
      <c r="AB60" s="132">
        <v>198</v>
      </c>
      <c r="AC60" s="132">
        <v>5</v>
      </c>
      <c r="AD60" s="119">
        <f t="shared" si="14"/>
        <v>26.875</v>
      </c>
      <c r="AE60" s="122"/>
      <c r="AF60" s="122"/>
      <c r="AG60" s="122"/>
      <c r="AH60" s="132"/>
      <c r="AI60" s="132"/>
      <c r="AJ60" s="132"/>
      <c r="AK60" s="132"/>
      <c r="AL60" s="132"/>
      <c r="AM60" s="132"/>
      <c r="AN60" s="132"/>
      <c r="AO60" s="132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32"/>
      <c r="BC60" s="132"/>
      <c r="BD60" s="132"/>
      <c r="BE60" s="132"/>
      <c r="BF60" s="132"/>
      <c r="BG60" s="132"/>
      <c r="BH60" s="132"/>
      <c r="BI60" s="132"/>
      <c r="BJ60" s="132"/>
      <c r="BK60" s="132"/>
      <c r="BL60" s="132"/>
      <c r="BM60" s="132"/>
      <c r="BN60" s="132"/>
      <c r="BO60" s="132"/>
      <c r="BP60" s="132"/>
      <c r="BQ60" s="132"/>
      <c r="BR60" s="132"/>
      <c r="BS60" s="132"/>
      <c r="BT60" s="132"/>
      <c r="BU60" s="132"/>
      <c r="BV60" s="132"/>
      <c r="BW60" s="132"/>
      <c r="BX60" s="132"/>
      <c r="BY60" s="132"/>
      <c r="BZ60" s="132"/>
      <c r="CA60" s="132"/>
      <c r="CB60" s="132"/>
    </row>
    <row r="61" spans="1:80">
      <c r="A61" s="95">
        <v>45790</v>
      </c>
      <c r="B61" s="159">
        <v>0.58333333333333337</v>
      </c>
      <c r="C61" s="159">
        <v>0.66666666666666663</v>
      </c>
      <c r="D61" s="91" t="s">
        <v>352</v>
      </c>
      <c r="E61" s="91">
        <v>64.400000000000006</v>
      </c>
      <c r="F61" s="91">
        <v>35.700000000000003</v>
      </c>
      <c r="G61" s="91">
        <v>0</v>
      </c>
      <c r="H61" s="91">
        <v>637</v>
      </c>
      <c r="I61" s="91">
        <v>0</v>
      </c>
      <c r="J61" s="91">
        <v>1093</v>
      </c>
      <c r="K61" s="91">
        <v>1095</v>
      </c>
      <c r="L61" s="91">
        <f t="shared" si="13"/>
        <v>2</v>
      </c>
      <c r="M61" s="91">
        <v>28</v>
      </c>
      <c r="N61" s="91">
        <v>28</v>
      </c>
      <c r="O61" s="91">
        <v>19.7</v>
      </c>
      <c r="P61" s="91">
        <v>4.95</v>
      </c>
      <c r="Q61" s="91">
        <v>20.100000000000001</v>
      </c>
      <c r="R61" s="91">
        <v>13.5</v>
      </c>
      <c r="S61" s="91"/>
      <c r="T61" s="91"/>
      <c r="U61" s="91"/>
      <c r="V61" s="91">
        <v>96.9</v>
      </c>
      <c r="W61" s="91">
        <v>3</v>
      </c>
      <c r="X61" s="91">
        <v>0.1</v>
      </c>
      <c r="Y61" s="91">
        <v>0</v>
      </c>
      <c r="Z61" s="91">
        <v>0</v>
      </c>
      <c r="AA61" s="91">
        <v>172</v>
      </c>
      <c r="AB61" s="91">
        <v>195</v>
      </c>
      <c r="AC61" s="91">
        <v>6</v>
      </c>
      <c r="AD61" s="107">
        <f t="shared" si="14"/>
        <v>17.25</v>
      </c>
      <c r="AE61" s="114"/>
      <c r="AF61" s="114"/>
      <c r="AG61" s="114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  <c r="AU61" s="91"/>
      <c r="AV61" s="91"/>
      <c r="AW61" s="91"/>
      <c r="AX61" s="91"/>
      <c r="AY61" s="91"/>
      <c r="AZ61" s="91"/>
      <c r="BA61" s="91"/>
      <c r="BB61" s="91"/>
      <c r="BC61" s="91"/>
      <c r="BD61" s="91"/>
      <c r="BE61" s="91"/>
      <c r="BF61" s="91"/>
      <c r="BG61" s="91"/>
      <c r="BH61" s="91"/>
      <c r="BI61" s="91"/>
      <c r="BJ61" s="91"/>
      <c r="BK61" s="91"/>
      <c r="BL61" s="91"/>
      <c r="BM61" s="91"/>
      <c r="BN61" s="91"/>
      <c r="BO61" s="91"/>
      <c r="BP61" s="91"/>
      <c r="BQ61" s="91"/>
      <c r="BR61" s="91"/>
      <c r="BS61" s="91"/>
      <c r="BT61" s="91"/>
      <c r="BU61" s="91"/>
      <c r="BV61" s="91"/>
      <c r="BW61" s="91"/>
      <c r="BX61" s="91"/>
      <c r="BY61" s="91"/>
      <c r="BZ61" s="91"/>
      <c r="CA61" s="91"/>
      <c r="CB61" s="91"/>
    </row>
    <row r="62" spans="1:80">
      <c r="A62" s="149">
        <v>45793</v>
      </c>
      <c r="B62" s="160">
        <v>0.33333333333333331</v>
      </c>
      <c r="C62" s="160">
        <v>0.5</v>
      </c>
      <c r="D62" s="132" t="s">
        <v>352</v>
      </c>
      <c r="E62" s="132">
        <v>63.9</v>
      </c>
      <c r="F62" s="132">
        <v>34.6</v>
      </c>
      <c r="G62" s="132">
        <v>0.4</v>
      </c>
      <c r="H62" s="132">
        <v>273</v>
      </c>
      <c r="I62" s="132">
        <v>1.2</v>
      </c>
      <c r="J62" s="132">
        <v>1095</v>
      </c>
      <c r="K62" s="132">
        <v>1099</v>
      </c>
      <c r="L62" s="132">
        <f t="shared" si="13"/>
        <v>4</v>
      </c>
      <c r="M62" s="132">
        <v>24</v>
      </c>
      <c r="N62" s="132">
        <v>27</v>
      </c>
      <c r="O62" s="132">
        <v>19.399999999999999</v>
      </c>
      <c r="P62" s="132">
        <v>4.91</v>
      </c>
      <c r="Q62" s="132">
        <v>17.899999999999999</v>
      </c>
      <c r="R62" s="132">
        <v>13.5</v>
      </c>
      <c r="S62" s="132"/>
      <c r="T62" s="132"/>
      <c r="U62" s="132"/>
      <c r="V62" s="132">
        <v>94.5</v>
      </c>
      <c r="W62" s="132">
        <v>3.1</v>
      </c>
      <c r="X62" s="132">
        <v>0.1</v>
      </c>
      <c r="Y62" s="132">
        <v>0</v>
      </c>
      <c r="Z62" s="132">
        <v>2.2999999999999998</v>
      </c>
      <c r="AA62" s="132">
        <v>161</v>
      </c>
      <c r="AB62" s="132">
        <v>210</v>
      </c>
      <c r="AC62" s="132">
        <v>6</v>
      </c>
      <c r="AD62" s="119">
        <f t="shared" si="14"/>
        <v>36.75</v>
      </c>
      <c r="AE62" s="122"/>
      <c r="AF62" s="122"/>
      <c r="AG62" s="122"/>
      <c r="AH62" s="132"/>
      <c r="AI62" s="132"/>
      <c r="AJ62" s="132"/>
      <c r="AK62" s="132"/>
      <c r="AL62" s="132"/>
      <c r="AM62" s="132"/>
      <c r="AN62" s="132"/>
      <c r="AO62" s="132"/>
      <c r="AP62" s="132"/>
      <c r="AQ62" s="132"/>
      <c r="AR62" s="132"/>
      <c r="AS62" s="132"/>
      <c r="AT62" s="132"/>
      <c r="AU62" s="132"/>
      <c r="AV62" s="132"/>
      <c r="AW62" s="132"/>
      <c r="AX62" s="132"/>
      <c r="AY62" s="132"/>
      <c r="AZ62" s="132"/>
      <c r="BA62" s="132"/>
      <c r="BB62" s="132"/>
      <c r="BC62" s="132"/>
      <c r="BD62" s="132"/>
      <c r="BE62" s="132"/>
      <c r="BF62" s="132"/>
      <c r="BG62" s="132"/>
      <c r="BH62" s="132"/>
      <c r="BI62" s="132"/>
      <c r="BJ62" s="132"/>
      <c r="BK62" s="132"/>
      <c r="BL62" s="132"/>
      <c r="BM62" s="132"/>
      <c r="BN62" s="132"/>
      <c r="BO62" s="132"/>
      <c r="BP62" s="132"/>
      <c r="BQ62" s="132"/>
      <c r="BR62" s="132"/>
      <c r="BS62" s="132"/>
      <c r="BT62" s="132"/>
      <c r="BU62" s="132"/>
      <c r="BV62" s="132"/>
      <c r="BW62" s="132"/>
      <c r="BX62" s="132"/>
      <c r="BY62" s="132"/>
      <c r="BZ62" s="132"/>
      <c r="CA62" s="132"/>
      <c r="CB62" s="132"/>
    </row>
    <row r="63" spans="1:80">
      <c r="A63" s="95">
        <v>45796</v>
      </c>
      <c r="B63" s="159">
        <v>0.5625</v>
      </c>
      <c r="C63" s="159">
        <v>0.6875</v>
      </c>
      <c r="D63" s="91" t="s">
        <v>328</v>
      </c>
      <c r="E63" s="91">
        <v>63.6</v>
      </c>
      <c r="F63" s="91">
        <v>35.1</v>
      </c>
      <c r="G63" s="91">
        <v>0.2</v>
      </c>
      <c r="H63" s="91">
        <v>413</v>
      </c>
      <c r="I63" s="91">
        <v>1.1000000000000001</v>
      </c>
      <c r="J63" s="91">
        <v>1099</v>
      </c>
      <c r="K63" s="91">
        <v>1102</v>
      </c>
      <c r="L63" s="91">
        <f t="shared" si="13"/>
        <v>3</v>
      </c>
      <c r="M63" s="91">
        <v>27</v>
      </c>
      <c r="N63" s="91">
        <v>28</v>
      </c>
      <c r="O63" s="91">
        <v>29.6</v>
      </c>
      <c r="P63" s="91">
        <v>6.11</v>
      </c>
      <c r="Q63" s="91">
        <v>30.2</v>
      </c>
      <c r="R63" s="91">
        <v>13</v>
      </c>
      <c r="S63" s="91"/>
      <c r="T63" s="91"/>
      <c r="U63" s="91"/>
      <c r="V63" s="91">
        <v>96.8</v>
      </c>
      <c r="W63" s="91">
        <v>1.4</v>
      </c>
      <c r="X63" s="91">
        <v>0.2</v>
      </c>
      <c r="Y63" s="91">
        <v>1</v>
      </c>
      <c r="Z63" s="91">
        <v>1.5</v>
      </c>
      <c r="AA63" s="91">
        <v>137</v>
      </c>
      <c r="AB63" s="91">
        <v>174</v>
      </c>
      <c r="AC63" s="91">
        <v>6</v>
      </c>
      <c r="AD63" s="107">
        <f t="shared" si="14"/>
        <v>27.75</v>
      </c>
      <c r="AE63" s="114"/>
      <c r="AF63" s="114"/>
      <c r="AG63" s="114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  <c r="AU63" s="91"/>
      <c r="AV63" s="91"/>
      <c r="AW63" s="91"/>
      <c r="AX63" s="91"/>
      <c r="AY63" s="91"/>
      <c r="AZ63" s="91"/>
      <c r="BA63" s="91"/>
      <c r="BB63" s="91"/>
      <c r="BC63" s="91"/>
      <c r="BD63" s="91"/>
      <c r="BE63" s="91"/>
      <c r="BF63" s="91"/>
      <c r="BG63" s="91"/>
      <c r="BH63" s="91"/>
      <c r="BI63" s="91"/>
      <c r="BJ63" s="91"/>
      <c r="BK63" s="91"/>
      <c r="BL63" s="91"/>
      <c r="BM63" s="91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</row>
    <row r="64" spans="1:80">
      <c r="A64" s="149">
        <v>45803</v>
      </c>
      <c r="B64" s="160">
        <v>0.58333333333333337</v>
      </c>
      <c r="C64" s="160">
        <v>0.66666666666666663</v>
      </c>
      <c r="D64" s="132">
        <v>1</v>
      </c>
      <c r="E64" s="132">
        <v>63</v>
      </c>
      <c r="F64" s="132">
        <v>34.299999999999997</v>
      </c>
      <c r="G64" s="132">
        <v>0.4</v>
      </c>
      <c r="H64" s="132">
        <v>282</v>
      </c>
      <c r="I64" s="132">
        <v>2.2999999999999998</v>
      </c>
      <c r="J64" s="132">
        <v>1102</v>
      </c>
      <c r="K64" s="132">
        <v>1104</v>
      </c>
      <c r="L64" s="132">
        <f t="shared" si="13"/>
        <v>2</v>
      </c>
      <c r="M64" s="132">
        <v>27</v>
      </c>
      <c r="N64" s="132">
        <v>26</v>
      </c>
      <c r="O64" s="132">
        <v>28.5</v>
      </c>
      <c r="P64" s="132">
        <v>6.14</v>
      </c>
      <c r="Q64" s="132">
        <v>30.2</v>
      </c>
      <c r="R64" s="132">
        <v>13.5</v>
      </c>
      <c r="S64" s="132"/>
      <c r="T64" s="132"/>
      <c r="U64" s="132"/>
      <c r="V64" s="132">
        <v>93.8</v>
      </c>
      <c r="W64" s="132">
        <v>1.6</v>
      </c>
      <c r="X64" s="132">
        <v>0.4</v>
      </c>
      <c r="Y64" s="132">
        <v>0</v>
      </c>
      <c r="Z64" s="132">
        <v>4.2</v>
      </c>
      <c r="AA64" s="132">
        <v>180</v>
      </c>
      <c r="AB64" s="132">
        <v>200</v>
      </c>
      <c r="AC64" s="132">
        <v>6</v>
      </c>
      <c r="AD64" s="119">
        <f t="shared" si="14"/>
        <v>15</v>
      </c>
      <c r="AE64" s="122"/>
      <c r="AF64" s="122"/>
      <c r="AG64" s="122"/>
      <c r="AH64" s="132"/>
      <c r="AI64" s="132"/>
      <c r="AJ64" s="132"/>
      <c r="AK64" s="132"/>
      <c r="AL64" s="132"/>
      <c r="AM64" s="132"/>
      <c r="AN64" s="132"/>
      <c r="AO64" s="132"/>
      <c r="AP64" s="132"/>
      <c r="AQ64" s="132"/>
      <c r="AR64" s="132"/>
      <c r="AS64" s="132"/>
      <c r="AT64" s="132"/>
      <c r="AU64" s="132"/>
      <c r="AV64" s="132"/>
      <c r="AW64" s="132"/>
      <c r="AX64" s="132"/>
      <c r="AY64" s="132"/>
      <c r="AZ64" s="132"/>
      <c r="BA64" s="132"/>
      <c r="BB64" s="132"/>
      <c r="BC64" s="132"/>
      <c r="BD64" s="132"/>
      <c r="BE64" s="132"/>
      <c r="BF64" s="132"/>
      <c r="BG64" s="132"/>
      <c r="BH64" s="132"/>
      <c r="BI64" s="132"/>
      <c r="BJ64" s="132"/>
      <c r="BK64" s="132"/>
      <c r="BL64" s="132"/>
      <c r="BM64" s="132"/>
      <c r="BN64" s="132"/>
      <c r="BO64" s="132"/>
      <c r="BP64" s="132"/>
      <c r="BQ64" s="132"/>
      <c r="BR64" s="132"/>
      <c r="BS64" s="132"/>
      <c r="BT64" s="132"/>
      <c r="BU64" s="132"/>
      <c r="BV64" s="132"/>
      <c r="BW64" s="132"/>
      <c r="BX64" s="132"/>
      <c r="BY64" s="132"/>
      <c r="BZ64" s="132"/>
      <c r="CA64" s="132"/>
      <c r="CB64" s="132"/>
    </row>
    <row r="65" spans="1:80">
      <c r="A65" s="95">
        <v>45807</v>
      </c>
      <c r="B65" s="159">
        <v>0.375</v>
      </c>
      <c r="C65" s="159">
        <v>0.625</v>
      </c>
      <c r="D65" s="91" t="s">
        <v>352</v>
      </c>
      <c r="E65" s="91">
        <v>63.9</v>
      </c>
      <c r="F65" s="91">
        <v>35.700000000000003</v>
      </c>
      <c r="G65" s="91">
        <v>0.4</v>
      </c>
      <c r="H65" s="91">
        <v>211</v>
      </c>
      <c r="I65" s="91">
        <v>0</v>
      </c>
      <c r="J65" s="91">
        <v>1104</v>
      </c>
      <c r="K65" s="91">
        <v>1107</v>
      </c>
      <c r="L65" s="91">
        <f t="shared" si="13"/>
        <v>3</v>
      </c>
      <c r="M65" s="91">
        <v>10</v>
      </c>
      <c r="N65" s="91">
        <v>13</v>
      </c>
      <c r="O65" s="91">
        <v>13.3</v>
      </c>
      <c r="P65" s="91">
        <v>3.69</v>
      </c>
      <c r="Q65" s="91">
        <v>11.11</v>
      </c>
      <c r="R65" s="91">
        <v>13.5</v>
      </c>
      <c r="S65" s="91"/>
      <c r="T65" s="91"/>
      <c r="U65" s="91"/>
      <c r="V65" s="91">
        <v>97.3</v>
      </c>
      <c r="W65" s="91">
        <v>0.4</v>
      </c>
      <c r="X65" s="91">
        <v>0</v>
      </c>
      <c r="Y65" s="91">
        <v>0</v>
      </c>
      <c r="Z65" s="91">
        <v>2.2999999999999998</v>
      </c>
      <c r="AA65" s="91">
        <v>153</v>
      </c>
      <c r="AB65" s="91">
        <v>190</v>
      </c>
      <c r="AC65" s="91">
        <v>5</v>
      </c>
      <c r="AD65" s="107">
        <f t="shared" si="14"/>
        <v>23.125</v>
      </c>
      <c r="AE65" s="114"/>
      <c r="AF65" s="114"/>
      <c r="AG65" s="114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1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91"/>
      <c r="CB65" s="91"/>
    </row>
    <row r="66" spans="1:80">
      <c r="A66" s="149">
        <v>45810</v>
      </c>
      <c r="B66" s="160">
        <v>0.58333333333333337</v>
      </c>
      <c r="C66" s="160">
        <v>0.625</v>
      </c>
      <c r="D66" s="132">
        <v>1</v>
      </c>
      <c r="E66" s="132">
        <v>64.3</v>
      </c>
      <c r="F66" s="132">
        <v>35.299999999999997</v>
      </c>
      <c r="G66" s="132">
        <v>0.3</v>
      </c>
      <c r="H66" s="132">
        <v>253</v>
      </c>
      <c r="I66" s="132">
        <v>0.1</v>
      </c>
      <c r="J66" s="132">
        <v>1107</v>
      </c>
      <c r="K66" s="132">
        <v>1108</v>
      </c>
      <c r="L66" s="132">
        <f t="shared" si="13"/>
        <v>1</v>
      </c>
      <c r="M66" s="132">
        <v>17</v>
      </c>
      <c r="N66" s="132">
        <v>17</v>
      </c>
      <c r="O66" s="132">
        <v>18.2</v>
      </c>
      <c r="P66" s="132">
        <v>4.95</v>
      </c>
      <c r="Q66" s="132">
        <v>19.2</v>
      </c>
      <c r="R66" s="132">
        <v>13.5</v>
      </c>
      <c r="S66" s="132"/>
      <c r="T66" s="132"/>
      <c r="U66" s="132"/>
      <c r="V66" s="132">
        <v>95</v>
      </c>
      <c r="W66" s="132">
        <v>3.1</v>
      </c>
      <c r="X66" s="132">
        <v>0.1</v>
      </c>
      <c r="Y66" s="132">
        <v>0</v>
      </c>
      <c r="Z66" s="132">
        <v>1.7</v>
      </c>
      <c r="AA66" s="132">
        <v>173</v>
      </c>
      <c r="AB66" s="132">
        <v>186</v>
      </c>
      <c r="AC66" s="132">
        <v>5</v>
      </c>
      <c r="AD66" s="119">
        <f t="shared" si="14"/>
        <v>8.125</v>
      </c>
      <c r="AE66" s="122"/>
      <c r="AF66" s="122"/>
      <c r="AG66" s="122"/>
      <c r="AH66" s="132"/>
      <c r="AI66" s="132"/>
      <c r="AJ66" s="132"/>
      <c r="AK66" s="132"/>
      <c r="AL66" s="132"/>
      <c r="AM66" s="132"/>
      <c r="AN66" s="132"/>
      <c r="AO66" s="132"/>
      <c r="AP66" s="132"/>
      <c r="AQ66" s="132"/>
      <c r="AR66" s="132"/>
      <c r="AS66" s="132"/>
      <c r="AT66" s="132"/>
      <c r="AU66" s="132"/>
      <c r="AV66" s="132"/>
      <c r="AW66" s="132"/>
      <c r="AX66" s="132"/>
      <c r="AY66" s="132"/>
      <c r="AZ66" s="132"/>
      <c r="BA66" s="132"/>
      <c r="BB66" s="132"/>
      <c r="BC66" s="132"/>
      <c r="BD66" s="132"/>
      <c r="BE66" s="132"/>
      <c r="BF66" s="132"/>
      <c r="BG66" s="132"/>
      <c r="BH66" s="132"/>
      <c r="BI66" s="132"/>
      <c r="BJ66" s="132"/>
      <c r="BK66" s="132"/>
      <c r="BL66" s="132"/>
      <c r="BM66" s="132"/>
      <c r="BN66" s="132"/>
      <c r="BO66" s="132"/>
      <c r="BP66" s="132"/>
      <c r="BQ66" s="132"/>
      <c r="BR66" s="132"/>
      <c r="BS66" s="132"/>
      <c r="BT66" s="132"/>
      <c r="BU66" s="132"/>
      <c r="BV66" s="132"/>
      <c r="BW66" s="132"/>
      <c r="BX66" s="132"/>
      <c r="BY66" s="132"/>
      <c r="BZ66" s="132"/>
      <c r="CA66" s="132"/>
      <c r="CB66" s="132"/>
    </row>
    <row r="67" spans="1:80">
      <c r="A67" s="95">
        <v>45812</v>
      </c>
      <c r="B67" s="159">
        <v>0.5625</v>
      </c>
      <c r="C67" s="159">
        <v>0.64583333333333337</v>
      </c>
      <c r="D67" s="91" t="s">
        <v>328</v>
      </c>
      <c r="E67" s="91">
        <v>64.099999999999994</v>
      </c>
      <c r="F67" s="91">
        <v>35</v>
      </c>
      <c r="G67" s="91">
        <v>0.1</v>
      </c>
      <c r="H67" s="91">
        <v>357</v>
      </c>
      <c r="I67" s="91">
        <v>0.8</v>
      </c>
      <c r="J67" s="91">
        <v>1108</v>
      </c>
      <c r="K67" s="91">
        <v>1110</v>
      </c>
      <c r="L67" s="91">
        <f t="shared" si="13"/>
        <v>2</v>
      </c>
      <c r="M67" s="91">
        <v>26</v>
      </c>
      <c r="N67" s="91">
        <v>27</v>
      </c>
      <c r="O67" s="91">
        <v>26.2</v>
      </c>
      <c r="P67" s="91">
        <v>5.07</v>
      </c>
      <c r="Q67" s="91">
        <v>29.1</v>
      </c>
      <c r="R67" s="91">
        <v>13.5</v>
      </c>
      <c r="S67" s="91"/>
      <c r="T67" s="91"/>
      <c r="U67" s="91"/>
      <c r="V67" s="91">
        <v>95.9</v>
      </c>
      <c r="W67" s="91">
        <v>1.9</v>
      </c>
      <c r="X67" s="91">
        <v>0.2</v>
      </c>
      <c r="Y67" s="91">
        <v>1</v>
      </c>
      <c r="Z67" s="91">
        <v>2</v>
      </c>
      <c r="AA67" s="91">
        <v>175</v>
      </c>
      <c r="AB67" s="91">
        <v>200</v>
      </c>
      <c r="AC67" s="91">
        <v>5</v>
      </c>
      <c r="AD67" s="107">
        <f t="shared" si="14"/>
        <v>15.625</v>
      </c>
      <c r="AE67" s="114"/>
      <c r="AF67" s="114"/>
      <c r="AG67" s="114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1"/>
      <c r="BG67" s="91"/>
      <c r="BH67" s="91"/>
      <c r="BI67" s="91"/>
      <c r="BJ67" s="91"/>
      <c r="BK67" s="91"/>
      <c r="BL67" s="91"/>
      <c r="BM67" s="91"/>
      <c r="BN67" s="91"/>
      <c r="BO67" s="91"/>
      <c r="BP67" s="91"/>
      <c r="BQ67" s="91"/>
      <c r="BR67" s="91"/>
      <c r="BS67" s="91"/>
      <c r="BT67" s="91"/>
      <c r="BU67" s="91"/>
      <c r="BV67" s="91"/>
      <c r="BW67" s="91"/>
      <c r="BX67" s="91"/>
      <c r="BY67" s="91"/>
      <c r="BZ67" s="91"/>
      <c r="CA67" s="91"/>
      <c r="CB67" s="91"/>
    </row>
    <row r="68" spans="1:80">
      <c r="A68" s="149">
        <v>45825</v>
      </c>
      <c r="B68" s="160">
        <v>0.54166666666666663</v>
      </c>
      <c r="C68" s="160">
        <v>0.625</v>
      </c>
      <c r="D68" s="132" t="s">
        <v>352</v>
      </c>
      <c r="E68" s="132">
        <v>61.6</v>
      </c>
      <c r="F68" s="132">
        <v>36.5</v>
      </c>
      <c r="G68" s="132">
        <v>0.6</v>
      </c>
      <c r="H68" s="132">
        <v>383</v>
      </c>
      <c r="I68" s="132">
        <v>1.3</v>
      </c>
      <c r="J68" s="132">
        <v>1111</v>
      </c>
      <c r="K68" s="132">
        <v>1113</v>
      </c>
      <c r="L68" s="132">
        <f t="shared" si="13"/>
        <v>2</v>
      </c>
      <c r="M68" s="132">
        <v>27</v>
      </c>
      <c r="N68" s="132">
        <v>27</v>
      </c>
      <c r="O68" s="132">
        <v>26</v>
      </c>
      <c r="P68" s="132">
        <v>7.2</v>
      </c>
      <c r="Q68" s="132">
        <v>28.1</v>
      </c>
      <c r="R68" s="132">
        <v>13.5</v>
      </c>
      <c r="S68" s="132"/>
      <c r="T68" s="132"/>
      <c r="U68" s="132"/>
      <c r="V68" s="132">
        <v>96</v>
      </c>
      <c r="W68" s="132">
        <v>2</v>
      </c>
      <c r="X68" s="132">
        <v>0.5</v>
      </c>
      <c r="Y68" s="132">
        <v>3</v>
      </c>
      <c r="Z68" s="132">
        <v>1.5</v>
      </c>
      <c r="AA68" s="132">
        <v>170</v>
      </c>
      <c r="AB68" s="132">
        <v>200</v>
      </c>
      <c r="AC68" s="132">
        <v>4</v>
      </c>
      <c r="AD68" s="119">
        <f t="shared" si="14"/>
        <v>15</v>
      </c>
      <c r="AE68" s="122"/>
      <c r="AF68" s="122"/>
      <c r="AG68" s="122"/>
      <c r="AH68" s="132"/>
      <c r="AI68" s="132"/>
      <c r="AJ68" s="132"/>
      <c r="AK68" s="132"/>
      <c r="AL68" s="132"/>
      <c r="AM68" s="132"/>
      <c r="AN68" s="132"/>
      <c r="AO68" s="132"/>
      <c r="AP68" s="132"/>
      <c r="AQ68" s="132"/>
      <c r="AR68" s="132"/>
      <c r="AS68" s="132"/>
      <c r="AT68" s="132"/>
      <c r="AU68" s="132"/>
      <c r="AV68" s="132"/>
      <c r="AW68" s="132"/>
      <c r="AX68" s="132"/>
      <c r="AY68" s="132"/>
      <c r="AZ68" s="132"/>
      <c r="BA68" s="132"/>
      <c r="BB68" s="132"/>
      <c r="BC68" s="132"/>
      <c r="BD68" s="132"/>
      <c r="BE68" s="132"/>
      <c r="BF68" s="132"/>
      <c r="BG68" s="132"/>
      <c r="BH68" s="132"/>
      <c r="BI68" s="132"/>
      <c r="BJ68" s="132"/>
      <c r="BK68" s="132"/>
      <c r="BL68" s="132"/>
      <c r="BM68" s="132"/>
      <c r="BN68" s="132"/>
      <c r="BO68" s="132"/>
      <c r="BP68" s="132"/>
      <c r="BQ68" s="132"/>
      <c r="BR68" s="132"/>
      <c r="BS68" s="132"/>
      <c r="BT68" s="132"/>
      <c r="BU68" s="132"/>
      <c r="BV68" s="132"/>
      <c r="BW68" s="132"/>
      <c r="BX68" s="132"/>
      <c r="BY68" s="132"/>
      <c r="BZ68" s="132"/>
      <c r="CA68" s="132"/>
      <c r="CB68" s="132"/>
    </row>
    <row r="69" spans="1:80">
      <c r="A69" s="95">
        <v>45828</v>
      </c>
      <c r="B69" s="159">
        <v>0.35416666666666669</v>
      </c>
      <c r="C69" s="159">
        <v>0.4375</v>
      </c>
      <c r="D69" s="91" t="s">
        <v>328</v>
      </c>
      <c r="E69" s="91">
        <v>62.4</v>
      </c>
      <c r="F69" s="91">
        <v>37</v>
      </c>
      <c r="G69" s="91">
        <v>0.6</v>
      </c>
      <c r="H69" s="91">
        <v>369</v>
      </c>
      <c r="I69" s="91">
        <v>0</v>
      </c>
      <c r="J69" s="91">
        <v>1113</v>
      </c>
      <c r="K69" s="91">
        <v>1115</v>
      </c>
      <c r="L69" s="91">
        <f t="shared" si="13"/>
        <v>2</v>
      </c>
      <c r="M69" s="91">
        <v>16</v>
      </c>
      <c r="N69" s="91">
        <v>16</v>
      </c>
      <c r="O69" s="91">
        <v>18.2</v>
      </c>
      <c r="P69" s="91">
        <v>5.01</v>
      </c>
      <c r="Q69" s="91">
        <v>17.8</v>
      </c>
      <c r="R69" s="91">
        <v>13.5</v>
      </c>
      <c r="S69" s="91"/>
      <c r="T69" s="91"/>
      <c r="U69" s="91"/>
      <c r="V69" s="91">
        <v>96.1</v>
      </c>
      <c r="W69" s="91">
        <v>2.1</v>
      </c>
      <c r="X69" s="91">
        <v>0.2</v>
      </c>
      <c r="Y69" s="91">
        <v>0</v>
      </c>
      <c r="Z69" s="91">
        <v>1.6</v>
      </c>
      <c r="AA69" s="91">
        <v>161</v>
      </c>
      <c r="AB69" s="91">
        <v>200</v>
      </c>
      <c r="AC69" s="91">
        <v>4</v>
      </c>
      <c r="AD69" s="107">
        <f t="shared" si="14"/>
        <v>19.5</v>
      </c>
      <c r="AE69" s="114"/>
      <c r="AF69" s="114"/>
      <c r="AG69" s="114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91"/>
      <c r="BA69" s="91"/>
      <c r="BB69" s="91"/>
      <c r="BC69" s="91"/>
      <c r="BD69" s="91"/>
      <c r="BE69" s="91"/>
      <c r="BF69" s="91"/>
      <c r="BG69" s="91"/>
      <c r="BH69" s="91"/>
      <c r="BI69" s="91"/>
      <c r="BJ69" s="91"/>
      <c r="BK69" s="91"/>
      <c r="BL69" s="91"/>
      <c r="BM69" s="91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</row>
    <row r="70" spans="1:80">
      <c r="A70" s="149">
        <v>45831</v>
      </c>
      <c r="B70" s="160">
        <v>0.60416666666666663</v>
      </c>
      <c r="C70" s="160">
        <v>0.6875</v>
      </c>
      <c r="D70" s="132" t="s">
        <v>352</v>
      </c>
      <c r="E70" s="132">
        <v>62.3</v>
      </c>
      <c r="F70" s="132">
        <v>38.200000000000003</v>
      </c>
      <c r="G70" s="132">
        <v>0.5</v>
      </c>
      <c r="H70" s="132">
        <v>573</v>
      </c>
      <c r="I70" s="132">
        <v>0</v>
      </c>
      <c r="J70" s="132">
        <v>1115</v>
      </c>
      <c r="K70" s="132">
        <v>1117</v>
      </c>
      <c r="L70" s="132">
        <f t="shared" si="13"/>
        <v>2</v>
      </c>
      <c r="M70" s="132">
        <v>15</v>
      </c>
      <c r="N70" s="132">
        <v>17</v>
      </c>
      <c r="O70" s="132">
        <v>20.6</v>
      </c>
      <c r="P70" s="132">
        <v>3.85</v>
      </c>
      <c r="Q70" s="132">
        <v>20.2</v>
      </c>
      <c r="R70" s="132">
        <v>13.5</v>
      </c>
      <c r="S70" s="132"/>
      <c r="T70" s="132"/>
      <c r="U70" s="132"/>
      <c r="V70" s="132">
        <v>95.7</v>
      </c>
      <c r="W70" s="132">
        <v>2.8</v>
      </c>
      <c r="X70" s="132">
        <v>0.4</v>
      </c>
      <c r="Y70" s="132">
        <v>0</v>
      </c>
      <c r="Z70" s="132">
        <v>1.2</v>
      </c>
      <c r="AA70" s="132">
        <v>155</v>
      </c>
      <c r="AB70" s="132">
        <v>182</v>
      </c>
      <c r="AC70" s="132">
        <v>6</v>
      </c>
      <c r="AD70" s="119">
        <f t="shared" si="14"/>
        <v>20.25</v>
      </c>
      <c r="AE70" s="122"/>
      <c r="AF70" s="122"/>
      <c r="AG70" s="122"/>
      <c r="AH70" s="132"/>
      <c r="AI70" s="132"/>
      <c r="AJ70" s="132"/>
      <c r="AK70" s="132"/>
      <c r="AL70" s="132"/>
      <c r="AM70" s="132"/>
      <c r="AN70" s="132"/>
      <c r="AO70" s="132"/>
      <c r="AP70" s="132"/>
      <c r="AQ70" s="132"/>
      <c r="AR70" s="132"/>
      <c r="AS70" s="132"/>
      <c r="AT70" s="132"/>
      <c r="AU70" s="132"/>
      <c r="AV70" s="132"/>
      <c r="AW70" s="132"/>
      <c r="AX70" s="132"/>
      <c r="AY70" s="132"/>
      <c r="AZ70" s="132"/>
      <c r="BA70" s="132"/>
      <c r="BB70" s="132"/>
      <c r="BC70" s="132"/>
      <c r="BD70" s="132"/>
      <c r="BE70" s="132"/>
      <c r="BF70" s="132"/>
      <c r="BG70" s="132"/>
      <c r="BH70" s="132"/>
      <c r="BI70" s="132"/>
      <c r="BJ70" s="132"/>
      <c r="BK70" s="132"/>
      <c r="BL70" s="132"/>
      <c r="BM70" s="132"/>
      <c r="BN70" s="132"/>
      <c r="BO70" s="132"/>
      <c r="BP70" s="132"/>
      <c r="BQ70" s="132"/>
      <c r="BR70" s="132"/>
      <c r="BS70" s="132"/>
      <c r="BT70" s="132"/>
      <c r="BU70" s="132"/>
      <c r="BV70" s="132"/>
      <c r="BW70" s="132"/>
      <c r="BX70" s="132"/>
      <c r="BY70" s="132"/>
      <c r="BZ70" s="132"/>
      <c r="CA70" s="132"/>
      <c r="CB70" s="132"/>
    </row>
    <row r="71" spans="1:80">
      <c r="A71" s="95">
        <v>45838</v>
      </c>
      <c r="B71" s="159">
        <v>0.58333333333333337</v>
      </c>
      <c r="C71" s="159">
        <v>0.6875</v>
      </c>
      <c r="D71" s="91" t="s">
        <v>328</v>
      </c>
      <c r="E71" s="91">
        <v>56.4</v>
      </c>
      <c r="F71" s="91">
        <v>42.2</v>
      </c>
      <c r="G71" s="91">
        <v>0.8</v>
      </c>
      <c r="H71" s="91">
        <v>595</v>
      </c>
      <c r="I71" s="91">
        <v>0.7</v>
      </c>
      <c r="J71" s="91">
        <v>1121</v>
      </c>
      <c r="K71" s="91">
        <v>1124</v>
      </c>
      <c r="L71" s="91">
        <f t="shared" si="13"/>
        <v>3</v>
      </c>
      <c r="M71" s="91">
        <v>14</v>
      </c>
      <c r="N71" s="91">
        <v>16</v>
      </c>
      <c r="O71" s="91">
        <v>12.7</v>
      </c>
      <c r="P71" s="91">
        <v>12.5</v>
      </c>
      <c r="Q71" s="91">
        <v>13.5</v>
      </c>
      <c r="R71" s="91">
        <v>13.5</v>
      </c>
      <c r="S71" s="91"/>
      <c r="T71" s="91"/>
      <c r="U71" s="91"/>
      <c r="V71" s="91">
        <v>91.4</v>
      </c>
      <c r="W71" s="91">
        <v>3.2</v>
      </c>
      <c r="X71" s="91">
        <v>0.6</v>
      </c>
      <c r="Y71" s="91">
        <v>0</v>
      </c>
      <c r="Z71" s="91">
        <v>4.8</v>
      </c>
      <c r="AA71" s="91">
        <v>127</v>
      </c>
      <c r="AB71" s="91">
        <v>165</v>
      </c>
      <c r="AC71" s="91">
        <v>5</v>
      </c>
      <c r="AD71" s="107">
        <f t="shared" si="14"/>
        <v>23.75</v>
      </c>
      <c r="AE71" s="114"/>
      <c r="AF71" s="114"/>
      <c r="AG71" s="114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91"/>
      <c r="BA71" s="91"/>
      <c r="BB71" s="91"/>
      <c r="BC71" s="91"/>
      <c r="BD71" s="91"/>
      <c r="BE71" s="91"/>
      <c r="BF71" s="91"/>
      <c r="BG71" s="91"/>
      <c r="BH71" s="91"/>
      <c r="BI71" s="91"/>
      <c r="BJ71" s="91"/>
      <c r="BK71" s="91"/>
      <c r="BL71" s="91"/>
      <c r="BM71" s="91"/>
      <c r="BN71" s="91"/>
      <c r="BO71" s="91"/>
      <c r="BP71" s="91"/>
      <c r="BQ71" s="91"/>
      <c r="BR71" s="91"/>
      <c r="BS71" s="91"/>
      <c r="BT71" s="91"/>
      <c r="BU71" s="91"/>
      <c r="BV71" s="91"/>
      <c r="BW71" s="91"/>
      <c r="BX71" s="91"/>
      <c r="BY71" s="91"/>
      <c r="BZ71" s="91"/>
      <c r="CA71" s="91"/>
      <c r="CB71" s="91"/>
    </row>
    <row r="72" spans="1:80">
      <c r="A72" s="149">
        <v>45840</v>
      </c>
      <c r="B72" s="160">
        <v>0.35416666666666669</v>
      </c>
      <c r="C72" s="160">
        <v>0.5</v>
      </c>
      <c r="D72" s="132" t="s">
        <v>328</v>
      </c>
      <c r="E72" s="132">
        <v>58.5</v>
      </c>
      <c r="F72" s="132">
        <v>41</v>
      </c>
      <c r="G72" s="132">
        <v>0.5</v>
      </c>
      <c r="H72" s="132">
        <v>609</v>
      </c>
      <c r="I72" s="132">
        <v>0</v>
      </c>
      <c r="J72" s="132">
        <v>1124</v>
      </c>
      <c r="K72" s="132">
        <v>1128</v>
      </c>
      <c r="L72" s="132">
        <f t="shared" si="13"/>
        <v>4</v>
      </c>
      <c r="M72" s="132">
        <v>4</v>
      </c>
      <c r="N72" s="132">
        <v>8</v>
      </c>
      <c r="O72" s="132">
        <v>10.7</v>
      </c>
      <c r="P72" s="132">
        <v>2.9</v>
      </c>
      <c r="Q72" s="132">
        <v>6.68</v>
      </c>
      <c r="R72" s="132">
        <v>13.8</v>
      </c>
      <c r="S72" s="132"/>
      <c r="T72" s="132"/>
      <c r="U72" s="132"/>
      <c r="V72" s="132">
        <v>93.6</v>
      </c>
      <c r="W72" s="132">
        <v>4.0999999999999996</v>
      </c>
      <c r="X72" s="132">
        <v>0.3</v>
      </c>
      <c r="Y72" s="132">
        <v>2</v>
      </c>
      <c r="Z72" s="132">
        <v>1.9</v>
      </c>
      <c r="AA72" s="132">
        <v>182</v>
      </c>
      <c r="AB72" s="132">
        <v>220</v>
      </c>
      <c r="AC72" s="132">
        <v>5</v>
      </c>
      <c r="AD72" s="119">
        <f t="shared" si="14"/>
        <v>23.75</v>
      </c>
      <c r="AE72" s="122"/>
      <c r="AF72" s="122"/>
      <c r="AG72" s="122"/>
      <c r="AH72" s="132"/>
      <c r="AI72" s="132"/>
      <c r="AJ72" s="132"/>
      <c r="AK72" s="132"/>
      <c r="AL72" s="132"/>
      <c r="AM72" s="132"/>
      <c r="AN72" s="132"/>
      <c r="AO72" s="132"/>
      <c r="AP72" s="132"/>
      <c r="AQ72" s="132"/>
      <c r="AR72" s="132"/>
      <c r="AS72" s="132"/>
      <c r="AT72" s="132"/>
      <c r="AU72" s="132"/>
      <c r="AV72" s="132"/>
      <c r="AW72" s="132"/>
      <c r="AX72" s="132"/>
      <c r="AY72" s="132"/>
      <c r="AZ72" s="132"/>
      <c r="BA72" s="132"/>
      <c r="BB72" s="132"/>
      <c r="BC72" s="132"/>
      <c r="BD72" s="132"/>
      <c r="BE72" s="132"/>
      <c r="BF72" s="132"/>
      <c r="BG72" s="132"/>
      <c r="BH72" s="132"/>
      <c r="BI72" s="132"/>
      <c r="BJ72" s="132"/>
      <c r="BK72" s="132"/>
      <c r="BL72" s="132"/>
      <c r="BM72" s="132"/>
      <c r="BN72" s="132"/>
      <c r="BO72" s="132"/>
      <c r="BP72" s="132"/>
      <c r="BQ72" s="132"/>
      <c r="BR72" s="132"/>
      <c r="BS72" s="132"/>
      <c r="BT72" s="132"/>
      <c r="BU72" s="132"/>
      <c r="BV72" s="132"/>
      <c r="BW72" s="132"/>
      <c r="BX72" s="132"/>
      <c r="BY72" s="132"/>
      <c r="BZ72" s="132"/>
      <c r="CA72" s="132"/>
      <c r="CB72" s="132"/>
    </row>
    <row r="73" spans="1:80">
      <c r="A73" s="95">
        <v>45842</v>
      </c>
      <c r="B73" s="159">
        <v>0.375</v>
      </c>
      <c r="C73" s="159">
        <v>0.41666666666666669</v>
      </c>
      <c r="D73" s="91" t="s">
        <v>328</v>
      </c>
      <c r="E73" s="91">
        <v>54.7</v>
      </c>
      <c r="F73" s="91">
        <v>45.1</v>
      </c>
      <c r="G73" s="91">
        <v>0.3</v>
      </c>
      <c r="H73" s="91">
        <v>858</v>
      </c>
      <c r="I73" s="91">
        <v>0</v>
      </c>
      <c r="J73" s="91">
        <v>1128</v>
      </c>
      <c r="K73" s="91">
        <v>1129</v>
      </c>
      <c r="L73" s="91">
        <f t="shared" si="13"/>
        <v>1</v>
      </c>
      <c r="M73" s="91">
        <v>12</v>
      </c>
      <c r="N73" s="91">
        <v>15</v>
      </c>
      <c r="O73" s="91">
        <v>12.7</v>
      </c>
      <c r="P73" s="91">
        <v>3.82</v>
      </c>
      <c r="Q73" s="91">
        <v>13.4</v>
      </c>
      <c r="R73" s="91">
        <v>13.8</v>
      </c>
      <c r="S73" s="91"/>
      <c r="T73" s="91"/>
      <c r="V73" s="91">
        <v>95.5</v>
      </c>
      <c r="W73" s="91">
        <v>2.8</v>
      </c>
      <c r="X73" s="91">
        <v>0.2</v>
      </c>
      <c r="Y73" s="91">
        <v>2</v>
      </c>
      <c r="Z73" s="91">
        <v>1.6</v>
      </c>
      <c r="AA73" s="91">
        <v>178</v>
      </c>
      <c r="AB73" s="91">
        <v>195</v>
      </c>
      <c r="AC73" s="91">
        <v>5</v>
      </c>
      <c r="AD73" s="107">
        <f t="shared" si="14"/>
        <v>10.625</v>
      </c>
      <c r="AE73" s="114"/>
      <c r="AF73" s="114"/>
      <c r="AG73" s="114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1"/>
      <c r="BC73" s="91"/>
      <c r="BD73" s="91"/>
      <c r="BE73" s="91"/>
      <c r="BF73" s="91"/>
      <c r="BG73" s="91"/>
      <c r="BH73" s="91"/>
      <c r="BI73" s="91"/>
      <c r="BJ73" s="91"/>
      <c r="BK73" s="91"/>
      <c r="BL73" s="91"/>
      <c r="BM73" s="91"/>
      <c r="BN73" s="91"/>
      <c r="BO73" s="91"/>
      <c r="BP73" s="91"/>
      <c r="BQ73" s="91"/>
      <c r="BR73" s="91"/>
      <c r="BS73" s="91"/>
      <c r="BT73" s="91"/>
      <c r="BU73" s="91"/>
      <c r="BV73" s="91"/>
      <c r="BW73" s="91"/>
      <c r="BX73" s="91"/>
      <c r="BY73" s="91"/>
      <c r="BZ73" s="91"/>
      <c r="CA73" s="91"/>
      <c r="CB73" s="91"/>
    </row>
    <row r="74" spans="1:80">
      <c r="A74" s="149">
        <v>45846</v>
      </c>
      <c r="B74" s="160">
        <v>0.625</v>
      </c>
      <c r="C74" s="160">
        <v>0.70833333333333337</v>
      </c>
      <c r="D74" s="132" t="s">
        <v>352</v>
      </c>
      <c r="E74" s="132">
        <v>56</v>
      </c>
      <c r="F74" s="132">
        <v>40.9</v>
      </c>
      <c r="G74" s="132">
        <v>0.8</v>
      </c>
      <c r="H74" s="132">
        <v>693</v>
      </c>
      <c r="I74" s="132">
        <v>2.2999999999999998</v>
      </c>
      <c r="J74" s="132">
        <v>1130</v>
      </c>
      <c r="K74" s="132">
        <v>1132</v>
      </c>
      <c r="L74" s="132">
        <f t="shared" si="13"/>
        <v>2</v>
      </c>
      <c r="M74" s="132">
        <v>24</v>
      </c>
      <c r="N74" s="132">
        <v>24</v>
      </c>
      <c r="O74" s="132">
        <v>25.2</v>
      </c>
      <c r="P74" s="132">
        <v>6.72</v>
      </c>
      <c r="Q74" s="132">
        <v>27.9</v>
      </c>
      <c r="R74" s="132">
        <v>13.5</v>
      </c>
      <c r="S74" s="132"/>
      <c r="T74" s="132"/>
      <c r="V74" s="132">
        <v>92.8</v>
      </c>
      <c r="W74" s="132">
        <v>1.5</v>
      </c>
      <c r="X74" s="132">
        <v>0.6</v>
      </c>
      <c r="Y74" s="132">
        <v>2</v>
      </c>
      <c r="Z74" s="132">
        <v>5</v>
      </c>
      <c r="AA74" s="132">
        <v>122</v>
      </c>
      <c r="AB74" s="132">
        <v>142</v>
      </c>
      <c r="AC74" s="132">
        <v>6</v>
      </c>
      <c r="AD74" s="119">
        <f t="shared" si="14"/>
        <v>15</v>
      </c>
      <c r="AE74" s="122"/>
      <c r="AF74" s="122"/>
      <c r="AG74" s="122"/>
      <c r="AH74" s="132"/>
      <c r="AI74" s="132"/>
      <c r="AJ74" s="132"/>
      <c r="AK74" s="132"/>
      <c r="AL74" s="132"/>
      <c r="AM74" s="132"/>
      <c r="AN74" s="132"/>
      <c r="AO74" s="132"/>
      <c r="AP74" s="132"/>
      <c r="AQ74" s="132"/>
      <c r="AR74" s="132"/>
      <c r="AS74" s="132"/>
      <c r="AT74" s="132"/>
      <c r="AU74" s="132"/>
      <c r="AV74" s="132"/>
      <c r="AW74" s="132"/>
      <c r="AX74" s="132"/>
      <c r="AY74" s="132"/>
      <c r="AZ74" s="132"/>
      <c r="BA74" s="132"/>
      <c r="BB74" s="132"/>
      <c r="BC74" s="132"/>
      <c r="BD74" s="132"/>
      <c r="BE74" s="132"/>
      <c r="BF74" s="132"/>
      <c r="BG74" s="132"/>
      <c r="BH74" s="132"/>
      <c r="BI74" s="132"/>
      <c r="BJ74" s="132"/>
      <c r="BK74" s="132"/>
      <c r="BL74" s="132"/>
      <c r="BM74" s="132"/>
      <c r="BN74" s="132"/>
      <c r="BO74" s="132"/>
      <c r="BP74" s="132"/>
      <c r="BQ74" s="132"/>
      <c r="BR74" s="132"/>
      <c r="BS74" s="132"/>
      <c r="BT74" s="132"/>
      <c r="BU74" s="132"/>
      <c r="BV74" s="132"/>
      <c r="BW74" s="132"/>
      <c r="BX74" s="132"/>
      <c r="BY74" s="132"/>
      <c r="BZ74" s="132"/>
      <c r="CA74" s="132"/>
      <c r="CB74" s="132"/>
    </row>
    <row r="75" spans="1:80">
      <c r="A75" s="95">
        <v>45847</v>
      </c>
      <c r="B75" s="159">
        <v>0.39583333333333331</v>
      </c>
      <c r="C75" s="159">
        <v>0.47916666666666669</v>
      </c>
      <c r="D75" s="91" t="s">
        <v>352</v>
      </c>
      <c r="E75" s="91">
        <v>56.1</v>
      </c>
      <c r="F75" s="91">
        <v>40.6</v>
      </c>
      <c r="G75" s="91">
        <v>1</v>
      </c>
      <c r="H75" s="91">
        <v>735</v>
      </c>
      <c r="I75" s="91">
        <v>2.2999999999999998</v>
      </c>
      <c r="J75" s="91">
        <v>1132</v>
      </c>
      <c r="K75" s="91">
        <v>1134</v>
      </c>
      <c r="L75" s="91">
        <f t="shared" si="13"/>
        <v>2</v>
      </c>
      <c r="M75" s="91">
        <v>16</v>
      </c>
      <c r="N75" s="91">
        <v>20</v>
      </c>
      <c r="O75" s="91">
        <v>19.3</v>
      </c>
      <c r="P75" s="91">
        <v>5.07</v>
      </c>
      <c r="Q75" s="91">
        <v>21.4</v>
      </c>
      <c r="R75" s="91">
        <v>13.5</v>
      </c>
      <c r="S75" s="91"/>
      <c r="T75" s="91"/>
      <c r="U75" s="91"/>
      <c r="V75" s="91">
        <v>93.6</v>
      </c>
      <c r="W75" s="91">
        <v>2.2999999999999998</v>
      </c>
      <c r="X75" s="91">
        <v>0.6</v>
      </c>
      <c r="Y75" s="91">
        <v>3</v>
      </c>
      <c r="Z75" s="91">
        <v>3.6</v>
      </c>
      <c r="AA75" s="91">
        <v>181</v>
      </c>
      <c r="AB75" s="91">
        <v>215</v>
      </c>
      <c r="AC75" s="91">
        <v>5</v>
      </c>
      <c r="AD75" s="107">
        <f t="shared" si="14"/>
        <v>21.25</v>
      </c>
      <c r="AE75" s="114"/>
      <c r="AF75" s="114"/>
      <c r="AG75" s="114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1"/>
      <c r="BG75" s="91"/>
      <c r="BH75" s="91"/>
      <c r="BI75" s="91"/>
      <c r="BJ75" s="91"/>
      <c r="BK75" s="91"/>
      <c r="BL75" s="91"/>
      <c r="BM75" s="91"/>
      <c r="BN75" s="91"/>
      <c r="BO75" s="91"/>
      <c r="BP75" s="91"/>
      <c r="BQ75" s="91"/>
      <c r="BR75" s="91"/>
      <c r="BS75" s="91"/>
      <c r="BT75" s="91"/>
      <c r="BU75" s="91"/>
      <c r="BV75" s="91"/>
      <c r="BW75" s="91"/>
      <c r="BX75" s="91"/>
      <c r="BY75" s="91"/>
      <c r="BZ75" s="91"/>
      <c r="CA75" s="91"/>
      <c r="CB75" s="91"/>
    </row>
    <row r="76" spans="1:80">
      <c r="A76" s="149">
        <v>45847</v>
      </c>
      <c r="B76" s="160">
        <v>0.54166666666666663</v>
      </c>
      <c r="C76" s="160">
        <v>0.625</v>
      </c>
      <c r="D76" s="132" t="s">
        <v>328</v>
      </c>
      <c r="E76" s="132">
        <v>56.1</v>
      </c>
      <c r="F76" s="132">
        <v>40.6</v>
      </c>
      <c r="G76" s="132">
        <v>1</v>
      </c>
      <c r="H76" s="132">
        <v>735</v>
      </c>
      <c r="I76" s="132">
        <v>2.2999999999999998</v>
      </c>
      <c r="J76" s="132">
        <v>1134</v>
      </c>
      <c r="K76" s="132">
        <v>1136</v>
      </c>
      <c r="L76" s="132">
        <f t="shared" si="13"/>
        <v>2</v>
      </c>
      <c r="M76" s="132">
        <v>24</v>
      </c>
      <c r="N76" s="132">
        <v>25</v>
      </c>
      <c r="O76" s="132">
        <v>25.2</v>
      </c>
      <c r="P76" s="132">
        <v>5.04</v>
      </c>
      <c r="Q76" s="132">
        <v>26.9</v>
      </c>
      <c r="R76" s="132">
        <v>13.5</v>
      </c>
      <c r="S76" s="132"/>
      <c r="T76" s="132"/>
      <c r="U76" s="132"/>
      <c r="V76" s="132">
        <v>95.7</v>
      </c>
      <c r="W76" s="132">
        <v>0.5</v>
      </c>
      <c r="X76" s="132">
        <v>0.3</v>
      </c>
      <c r="Y76" s="132">
        <v>3</v>
      </c>
      <c r="Z76" s="132">
        <v>3.4</v>
      </c>
      <c r="AA76" s="132">
        <v>139</v>
      </c>
      <c r="AB76" s="132">
        <v>163</v>
      </c>
      <c r="AC76" s="132">
        <v>6</v>
      </c>
      <c r="AD76" s="119">
        <f t="shared" si="14"/>
        <v>18</v>
      </c>
      <c r="AE76" s="122"/>
      <c r="AF76" s="122"/>
      <c r="AG76" s="122"/>
      <c r="AH76" s="132"/>
      <c r="AI76" s="132"/>
      <c r="AJ76" s="132"/>
      <c r="AK76" s="132"/>
      <c r="AL76" s="132"/>
      <c r="AM76" s="132"/>
      <c r="AN76" s="132"/>
      <c r="AO76" s="132"/>
      <c r="AP76" s="132"/>
      <c r="AQ76" s="132"/>
      <c r="AR76" s="132"/>
      <c r="AS76" s="132"/>
      <c r="AT76" s="132"/>
      <c r="AU76" s="132"/>
      <c r="AV76" s="132"/>
      <c r="AW76" s="132"/>
      <c r="AX76" s="132"/>
      <c r="AY76" s="132"/>
      <c r="AZ76" s="132"/>
      <c r="BA76" s="132"/>
      <c r="BB76" s="132"/>
      <c r="BC76" s="132"/>
      <c r="BD76" s="132"/>
      <c r="BE76" s="132"/>
      <c r="BF76" s="132"/>
      <c r="BG76" s="132"/>
      <c r="BH76" s="132"/>
      <c r="BI76" s="132"/>
      <c r="BJ76" s="132"/>
      <c r="BK76" s="132"/>
      <c r="BL76" s="132"/>
      <c r="BM76" s="132"/>
      <c r="BN76" s="132"/>
      <c r="BO76" s="132"/>
      <c r="BP76" s="132"/>
      <c r="BQ76" s="132"/>
      <c r="BR76" s="132"/>
      <c r="BS76" s="132"/>
      <c r="BT76" s="132"/>
      <c r="BU76" s="132"/>
      <c r="BV76" s="132"/>
      <c r="BW76" s="132"/>
      <c r="BX76" s="132"/>
      <c r="BY76" s="132"/>
      <c r="BZ76" s="132"/>
      <c r="CA76" s="132"/>
      <c r="CB76" s="132"/>
    </row>
    <row r="77" spans="1:80">
      <c r="A77" s="95">
        <v>45849</v>
      </c>
      <c r="B77" s="159">
        <v>0.375</v>
      </c>
      <c r="C77" s="159">
        <v>0.625</v>
      </c>
      <c r="D77" s="91" t="s">
        <v>352</v>
      </c>
      <c r="E77" s="91">
        <v>57</v>
      </c>
      <c r="F77" s="91">
        <v>42.7</v>
      </c>
      <c r="G77" s="91">
        <v>0.4</v>
      </c>
      <c r="H77" s="91">
        <v>845</v>
      </c>
      <c r="I77" s="91">
        <v>0</v>
      </c>
      <c r="J77" s="91">
        <v>1136</v>
      </c>
      <c r="K77" s="91">
        <v>1139</v>
      </c>
      <c r="L77" s="91">
        <f t="shared" si="13"/>
        <v>3</v>
      </c>
      <c r="M77" s="91">
        <v>15</v>
      </c>
      <c r="N77" s="91">
        <v>25</v>
      </c>
      <c r="O77" s="91">
        <v>16</v>
      </c>
      <c r="P77" s="91">
        <v>4.91</v>
      </c>
      <c r="Q77" s="91">
        <v>16.7</v>
      </c>
      <c r="R77" s="91">
        <v>13.5</v>
      </c>
      <c r="S77" s="91"/>
      <c r="T77" s="91"/>
      <c r="U77" s="91"/>
      <c r="V77" s="91">
        <v>94.8</v>
      </c>
      <c r="W77" s="91">
        <v>2.2000000000000002</v>
      </c>
      <c r="X77" s="91">
        <v>0.4</v>
      </c>
      <c r="Y77" s="91">
        <v>1</v>
      </c>
      <c r="Z77" s="91">
        <v>2.6</v>
      </c>
      <c r="AA77" s="91">
        <v>122</v>
      </c>
      <c r="AB77" s="91">
        <v>163</v>
      </c>
      <c r="AC77" s="91">
        <v>6</v>
      </c>
      <c r="AD77" s="107">
        <f t="shared" si="14"/>
        <v>30.75</v>
      </c>
      <c r="AE77" s="114"/>
      <c r="AF77" s="114"/>
      <c r="AG77" s="114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91"/>
      <c r="BA77" s="91"/>
      <c r="BB77" s="91"/>
      <c r="BC77" s="91"/>
      <c r="BD77" s="91"/>
      <c r="BE77" s="91"/>
      <c r="BF77" s="91"/>
      <c r="BG77" s="91"/>
      <c r="BH77" s="91"/>
      <c r="BI77" s="91"/>
      <c r="BJ77" s="91"/>
      <c r="BK77" s="91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91"/>
      <c r="BX77" s="91"/>
      <c r="BY77" s="91"/>
      <c r="BZ77" s="91"/>
      <c r="CA77" s="91"/>
      <c r="CB77" s="91"/>
    </row>
    <row r="78" spans="1:80">
      <c r="A78" s="149">
        <v>45852</v>
      </c>
      <c r="B78" s="160">
        <v>0.625</v>
      </c>
      <c r="C78" s="160">
        <v>0.70833333333333337</v>
      </c>
      <c r="D78" s="132" t="s">
        <v>352</v>
      </c>
      <c r="E78" s="132">
        <v>58.3</v>
      </c>
      <c r="F78" s="132">
        <v>39.1</v>
      </c>
      <c r="G78" s="132">
        <v>0.7</v>
      </c>
      <c r="H78" s="132">
        <v>664</v>
      </c>
      <c r="I78" s="132">
        <v>2</v>
      </c>
      <c r="J78" s="132">
        <v>1140</v>
      </c>
      <c r="K78" s="132">
        <v>1142</v>
      </c>
      <c r="L78" s="132">
        <f t="shared" si="13"/>
        <v>2</v>
      </c>
      <c r="M78" s="132">
        <v>26</v>
      </c>
      <c r="N78" s="132">
        <v>26</v>
      </c>
      <c r="O78" s="132">
        <v>23</v>
      </c>
      <c r="P78" s="132">
        <v>7.3</v>
      </c>
      <c r="Q78" s="132">
        <v>31.4</v>
      </c>
      <c r="R78" s="132">
        <v>13.8</v>
      </c>
      <c r="S78" s="132"/>
      <c r="T78" s="132"/>
      <c r="U78" s="132"/>
      <c r="V78" s="132">
        <v>92.5</v>
      </c>
      <c r="W78" s="132">
        <v>1.7</v>
      </c>
      <c r="X78" s="132">
        <v>0.5</v>
      </c>
      <c r="Y78" s="132">
        <v>0</v>
      </c>
      <c r="Z78" s="132">
        <v>5.4</v>
      </c>
      <c r="AA78" s="132">
        <v>157</v>
      </c>
      <c r="AB78" s="132">
        <v>180</v>
      </c>
      <c r="AC78" s="132">
        <v>6</v>
      </c>
      <c r="AD78" s="119">
        <f t="shared" si="14"/>
        <v>17.25</v>
      </c>
      <c r="AE78" s="122"/>
      <c r="AF78" s="122"/>
      <c r="AG78" s="122"/>
      <c r="AH78" s="132"/>
      <c r="AI78" s="132"/>
      <c r="AJ78" s="132"/>
      <c r="AK78" s="132"/>
      <c r="AL78" s="132"/>
      <c r="AM78" s="132"/>
      <c r="AN78" s="132"/>
      <c r="AO78" s="132"/>
      <c r="AP78" s="132"/>
      <c r="AQ78" s="132"/>
      <c r="AR78" s="132"/>
      <c r="AS78" s="132"/>
      <c r="AT78" s="132"/>
      <c r="AU78" s="132"/>
      <c r="AV78" s="132"/>
      <c r="AW78" s="132"/>
      <c r="AX78" s="132"/>
      <c r="AY78" s="132"/>
      <c r="AZ78" s="132"/>
      <c r="BA78" s="132"/>
      <c r="BB78" s="132"/>
      <c r="BC78" s="132"/>
      <c r="BD78" s="132"/>
      <c r="BE78" s="132"/>
      <c r="BF78" s="132"/>
      <c r="BG78" s="132"/>
      <c r="BH78" s="132"/>
      <c r="BI78" s="132"/>
      <c r="BJ78" s="132"/>
      <c r="BK78" s="132"/>
      <c r="BL78" s="132"/>
      <c r="BM78" s="132"/>
      <c r="BN78" s="132"/>
      <c r="BO78" s="132"/>
      <c r="BP78" s="132"/>
      <c r="BQ78" s="132"/>
      <c r="BR78" s="132"/>
      <c r="BS78" s="132"/>
      <c r="BT78" s="132"/>
      <c r="BU78" s="132"/>
      <c r="BV78" s="132"/>
      <c r="BW78" s="132"/>
      <c r="BX78" s="132"/>
      <c r="BY78" s="132"/>
      <c r="BZ78" s="132"/>
      <c r="CA78" s="132"/>
      <c r="CB78" s="132"/>
    </row>
    <row r="79" spans="1:80">
      <c r="A79" s="95">
        <v>45853</v>
      </c>
      <c r="B79" s="159">
        <v>0.375</v>
      </c>
      <c r="C79" s="159">
        <v>0.60416666666666663</v>
      </c>
      <c r="D79" s="91" t="s">
        <v>352</v>
      </c>
      <c r="E79" s="91">
        <v>58.1</v>
      </c>
      <c r="F79" s="91">
        <v>41.1</v>
      </c>
      <c r="G79" s="91">
        <v>0.8</v>
      </c>
      <c r="H79" s="91">
        <v>576</v>
      </c>
      <c r="I79" s="91">
        <v>0</v>
      </c>
      <c r="J79" s="91">
        <v>1142</v>
      </c>
      <c r="K79" s="91">
        <v>1144</v>
      </c>
      <c r="L79" s="91">
        <f t="shared" si="13"/>
        <v>2</v>
      </c>
      <c r="M79" s="91">
        <v>22</v>
      </c>
      <c r="N79" s="91">
        <v>27</v>
      </c>
      <c r="O79" s="91">
        <v>21.8</v>
      </c>
      <c r="P79" s="91">
        <v>10.5</v>
      </c>
      <c r="Q79" s="91">
        <v>29.2</v>
      </c>
      <c r="R79" s="91">
        <v>13.8</v>
      </c>
      <c r="S79" s="91"/>
      <c r="T79" s="91"/>
      <c r="U79" s="91"/>
      <c r="V79" s="91">
        <v>93.3</v>
      </c>
      <c r="W79" s="91">
        <v>2.9</v>
      </c>
      <c r="X79" s="91">
        <v>0.5</v>
      </c>
      <c r="Y79" s="91">
        <v>0</v>
      </c>
      <c r="Z79" s="91">
        <v>3.3</v>
      </c>
      <c r="AA79" s="91">
        <v>158</v>
      </c>
      <c r="AB79" s="91">
        <v>197</v>
      </c>
      <c r="AC79" s="91">
        <v>6</v>
      </c>
      <c r="AD79" s="107">
        <f t="shared" si="14"/>
        <v>29.25</v>
      </c>
      <c r="AE79" s="114"/>
      <c r="AF79" s="114"/>
      <c r="AG79" s="114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91"/>
      <c r="BA79" s="91"/>
      <c r="BB79" s="91"/>
      <c r="BC79" s="91"/>
      <c r="BD79" s="91"/>
      <c r="BE79" s="91"/>
      <c r="BF79" s="91"/>
      <c r="BG79" s="91"/>
      <c r="BH79" s="91"/>
      <c r="BI79" s="91"/>
      <c r="BJ79" s="91"/>
      <c r="BK79" s="91"/>
      <c r="BL79" s="91"/>
      <c r="BM79" s="91"/>
      <c r="BN79" s="91"/>
      <c r="BO79" s="91"/>
      <c r="BP79" s="91"/>
      <c r="BQ79" s="91"/>
      <c r="BR79" s="91"/>
      <c r="BS79" s="91"/>
      <c r="BT79" s="91"/>
      <c r="BU79" s="91"/>
      <c r="BV79" s="91"/>
      <c r="BW79" s="91"/>
      <c r="BX79" s="91"/>
      <c r="BY79" s="91"/>
      <c r="BZ79" s="91"/>
      <c r="CA79" s="91"/>
      <c r="CB79" s="91"/>
    </row>
    <row r="80" spans="1:80">
      <c r="A80" s="149">
        <v>45854</v>
      </c>
      <c r="B80" s="160">
        <v>0.375</v>
      </c>
      <c r="C80" s="160">
        <v>0.58333333333333337</v>
      </c>
      <c r="D80" s="132" t="s">
        <v>328</v>
      </c>
      <c r="E80" s="132">
        <v>59.5</v>
      </c>
      <c r="F80" s="132">
        <v>39.700000000000003</v>
      </c>
      <c r="G80" s="132">
        <v>0.6</v>
      </c>
      <c r="H80" s="132">
        <v>685</v>
      </c>
      <c r="I80" s="132">
        <v>0.2</v>
      </c>
      <c r="J80" s="132">
        <v>1144</v>
      </c>
      <c r="K80" s="132">
        <v>1147</v>
      </c>
      <c r="L80" s="132">
        <f t="shared" si="13"/>
        <v>3</v>
      </c>
      <c r="M80" s="132">
        <v>24</v>
      </c>
      <c r="N80" s="132">
        <v>28</v>
      </c>
      <c r="O80" s="132">
        <v>20.7</v>
      </c>
      <c r="P80" s="132">
        <v>5.04</v>
      </c>
      <c r="Q80" s="132">
        <v>22.3</v>
      </c>
      <c r="R80" s="132">
        <v>13.5</v>
      </c>
      <c r="S80" s="132"/>
      <c r="T80" s="132"/>
      <c r="U80" s="132"/>
      <c r="V80" s="132">
        <v>94.9</v>
      </c>
      <c r="W80" s="132">
        <v>1.7</v>
      </c>
      <c r="X80" s="132">
        <v>0.2</v>
      </c>
      <c r="Y80" s="132">
        <v>4</v>
      </c>
      <c r="Z80" s="132">
        <v>3.3</v>
      </c>
      <c r="AA80" s="132">
        <v>181</v>
      </c>
      <c r="AB80" s="132">
        <v>217</v>
      </c>
      <c r="AC80" s="132">
        <v>6</v>
      </c>
      <c r="AD80" s="119">
        <f t="shared" si="14"/>
        <v>27</v>
      </c>
      <c r="AE80" s="122"/>
      <c r="AF80" s="122"/>
      <c r="AG80" s="122"/>
      <c r="AH80" s="132"/>
      <c r="AI80" s="132"/>
      <c r="AJ80" s="132"/>
      <c r="AK80" s="132"/>
      <c r="AL80" s="132"/>
      <c r="AM80" s="132"/>
      <c r="AN80" s="132"/>
      <c r="AO80" s="132"/>
      <c r="AP80" s="132"/>
      <c r="AQ80" s="132"/>
      <c r="AR80" s="132"/>
      <c r="AS80" s="132"/>
      <c r="AT80" s="132"/>
      <c r="AU80" s="132"/>
      <c r="AV80" s="132"/>
      <c r="AW80" s="132"/>
      <c r="AX80" s="132"/>
      <c r="AY80" s="132"/>
      <c r="AZ80" s="132"/>
      <c r="BA80" s="132"/>
      <c r="BB80" s="132"/>
      <c r="BC80" s="132"/>
      <c r="BD80" s="132"/>
      <c r="BE80" s="132"/>
      <c r="BF80" s="132"/>
      <c r="BG80" s="132"/>
      <c r="BH80" s="132"/>
      <c r="BI80" s="132"/>
      <c r="BJ80" s="132"/>
      <c r="BK80" s="132"/>
      <c r="BL80" s="132"/>
      <c r="BM80" s="132"/>
      <c r="BN80" s="132"/>
      <c r="BO80" s="132"/>
      <c r="BP80" s="132"/>
      <c r="BQ80" s="132"/>
      <c r="BR80" s="132"/>
      <c r="BS80" s="132"/>
      <c r="BT80" s="132"/>
      <c r="BU80" s="132"/>
      <c r="BV80" s="132"/>
      <c r="BW80" s="132"/>
      <c r="BX80" s="132"/>
      <c r="BY80" s="132"/>
      <c r="BZ80" s="132"/>
      <c r="CA80" s="132"/>
      <c r="CB80" s="132"/>
    </row>
    <row r="81" spans="1:80">
      <c r="A81" s="95">
        <v>45855</v>
      </c>
      <c r="B81" s="159">
        <v>0.54166666666666663</v>
      </c>
      <c r="C81" s="159">
        <v>0.66666666666666663</v>
      </c>
      <c r="D81" s="91" t="s">
        <v>328</v>
      </c>
      <c r="E81" s="91">
        <v>53.4</v>
      </c>
      <c r="F81" s="91">
        <v>46.1</v>
      </c>
      <c r="G81" s="91">
        <v>0.5</v>
      </c>
      <c r="H81" s="91">
        <v>358</v>
      </c>
      <c r="I81" s="91">
        <v>0</v>
      </c>
      <c r="J81" s="91">
        <v>1147</v>
      </c>
      <c r="K81" s="91">
        <v>1149</v>
      </c>
      <c r="L81" s="91">
        <f t="shared" si="13"/>
        <v>2</v>
      </c>
      <c r="M81" s="91">
        <v>15</v>
      </c>
      <c r="N81" s="91">
        <v>17</v>
      </c>
      <c r="O81" s="91">
        <v>19.3</v>
      </c>
      <c r="P81" s="91">
        <v>5.0599999999999996</v>
      </c>
      <c r="Q81" s="91">
        <v>21.2</v>
      </c>
      <c r="R81" s="91">
        <v>13.5</v>
      </c>
      <c r="S81" s="91"/>
      <c r="T81" s="91"/>
      <c r="U81" s="91"/>
      <c r="V81" s="91">
        <v>96.1</v>
      </c>
      <c r="W81" s="91">
        <v>2.7</v>
      </c>
      <c r="X81" s="91">
        <v>0.3</v>
      </c>
      <c r="Y81" s="91">
        <v>0</v>
      </c>
      <c r="Z81" s="91">
        <v>1</v>
      </c>
      <c r="AA81" s="91">
        <v>170</v>
      </c>
      <c r="AB81" s="91">
        <v>199</v>
      </c>
      <c r="AC81" s="91">
        <v>6</v>
      </c>
      <c r="AD81" s="107">
        <f t="shared" si="14"/>
        <v>21.75</v>
      </c>
      <c r="AE81" s="114"/>
      <c r="AF81" s="114"/>
      <c r="AG81" s="114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91"/>
      <c r="BA81" s="91"/>
      <c r="BB81" s="91"/>
      <c r="BC81" s="91"/>
      <c r="BD81" s="91"/>
      <c r="BE81" s="91"/>
      <c r="BF81" s="91"/>
      <c r="BG81" s="91"/>
      <c r="BH81" s="91"/>
      <c r="BI81" s="91"/>
      <c r="BJ81" s="91"/>
      <c r="BK81" s="91"/>
      <c r="BL81" s="91"/>
      <c r="BM81" s="91"/>
      <c r="BN81" s="91"/>
      <c r="BO81" s="91"/>
      <c r="BP81" s="91"/>
      <c r="BQ81" s="91"/>
      <c r="BR81" s="91"/>
      <c r="BS81" s="91"/>
      <c r="BT81" s="91"/>
      <c r="BU81" s="91"/>
      <c r="BV81" s="91"/>
      <c r="BW81" s="91"/>
      <c r="BX81" s="91"/>
      <c r="BY81" s="91"/>
      <c r="BZ81" s="91"/>
      <c r="CA81" s="91"/>
      <c r="CB81" s="91"/>
    </row>
    <row r="82" spans="1:80">
      <c r="A82" s="149">
        <v>45859</v>
      </c>
      <c r="B82" s="160">
        <v>0.58333333333333337</v>
      </c>
      <c r="C82" s="160">
        <v>0.66666666666666663</v>
      </c>
      <c r="D82" s="132" t="s">
        <v>352</v>
      </c>
      <c r="E82" s="132">
        <v>57.3</v>
      </c>
      <c r="F82" s="132">
        <v>40</v>
      </c>
      <c r="G82" s="132">
        <v>0.7</v>
      </c>
      <c r="H82" s="132">
        <v>611</v>
      </c>
      <c r="I82" s="132">
        <v>2</v>
      </c>
      <c r="J82" s="132">
        <v>1155</v>
      </c>
      <c r="K82" s="132">
        <v>1157</v>
      </c>
      <c r="L82" s="132">
        <f t="shared" si="13"/>
        <v>2</v>
      </c>
      <c r="M82" s="132">
        <v>26</v>
      </c>
      <c r="N82" s="132">
        <v>27</v>
      </c>
      <c r="O82" s="132">
        <v>26.1</v>
      </c>
      <c r="P82" s="132">
        <v>9.3699999999999992</v>
      </c>
      <c r="Q82" s="132">
        <v>26.8</v>
      </c>
      <c r="R82" s="132">
        <v>13.5</v>
      </c>
      <c r="S82" s="132"/>
      <c r="T82" s="132"/>
      <c r="U82" s="132"/>
      <c r="V82" s="132">
        <v>93.1</v>
      </c>
      <c r="W82" s="132">
        <v>1.4</v>
      </c>
      <c r="X82" s="132">
        <v>0.4</v>
      </c>
      <c r="Y82" s="132">
        <v>0</v>
      </c>
      <c r="Z82" s="132">
        <v>5</v>
      </c>
      <c r="AA82" s="132">
        <v>194</v>
      </c>
      <c r="AB82" s="132">
        <v>217</v>
      </c>
      <c r="AC82" s="132">
        <v>6</v>
      </c>
      <c r="AD82" s="119">
        <f t="shared" si="14"/>
        <v>17.25</v>
      </c>
      <c r="AE82" s="122"/>
      <c r="AF82" s="122"/>
      <c r="AG82" s="122"/>
      <c r="AH82" s="132"/>
      <c r="AI82" s="132"/>
      <c r="AJ82" s="132"/>
      <c r="AK82" s="132"/>
      <c r="AL82" s="132"/>
      <c r="AM82" s="132"/>
      <c r="AN82" s="132"/>
      <c r="AO82" s="132"/>
      <c r="AP82" s="132"/>
      <c r="AQ82" s="132"/>
      <c r="AR82" s="132"/>
      <c r="AS82" s="132"/>
      <c r="AT82" s="132"/>
      <c r="AU82" s="132"/>
      <c r="AV82" s="132"/>
      <c r="AW82" s="132"/>
      <c r="AX82" s="132"/>
      <c r="AY82" s="132"/>
      <c r="AZ82" s="132"/>
      <c r="BA82" s="132"/>
      <c r="BB82" s="132"/>
      <c r="BC82" s="132"/>
      <c r="BD82" s="132"/>
      <c r="BE82" s="132"/>
      <c r="BF82" s="132"/>
      <c r="BG82" s="132"/>
      <c r="BH82" s="132"/>
      <c r="BI82" s="132"/>
      <c r="BJ82" s="132"/>
      <c r="BK82" s="132"/>
      <c r="BL82" s="132"/>
      <c r="BM82" s="132"/>
      <c r="BN82" s="132"/>
      <c r="BO82" s="132"/>
      <c r="BP82" s="132"/>
      <c r="BQ82" s="132"/>
      <c r="BR82" s="132"/>
      <c r="BS82" s="132"/>
      <c r="BT82" s="132"/>
      <c r="BU82" s="132"/>
      <c r="BV82" s="132"/>
      <c r="BW82" s="132"/>
      <c r="BX82" s="132"/>
      <c r="BY82" s="132"/>
      <c r="BZ82" s="132"/>
      <c r="CA82" s="132"/>
      <c r="CB82" s="132"/>
    </row>
    <row r="83" spans="1:80">
      <c r="A83" s="95">
        <v>45861</v>
      </c>
      <c r="B83" s="159">
        <v>0.375</v>
      </c>
      <c r="C83" s="159">
        <v>0.47916666666666669</v>
      </c>
      <c r="D83" s="91" t="s">
        <v>352</v>
      </c>
      <c r="E83" s="91">
        <v>60.9</v>
      </c>
      <c r="F83" s="91">
        <v>37.700000000000003</v>
      </c>
      <c r="G83" s="91">
        <v>0.6</v>
      </c>
      <c r="H83" s="91">
        <v>464</v>
      </c>
      <c r="I83" s="91">
        <v>0.9</v>
      </c>
      <c r="J83" s="91">
        <v>1158</v>
      </c>
      <c r="K83" s="91">
        <v>1160</v>
      </c>
      <c r="L83" s="91">
        <f t="shared" si="13"/>
        <v>2</v>
      </c>
      <c r="M83" s="91">
        <v>17</v>
      </c>
      <c r="N83" s="91">
        <v>23</v>
      </c>
      <c r="O83" s="91">
        <v>17.3</v>
      </c>
      <c r="P83" s="91">
        <v>4.91</v>
      </c>
      <c r="Q83" s="91">
        <v>18.8</v>
      </c>
      <c r="R83" s="91">
        <v>13.5</v>
      </c>
      <c r="S83" s="91"/>
      <c r="T83" s="91"/>
      <c r="U83" s="91"/>
      <c r="V83" s="91">
        <v>93.6</v>
      </c>
      <c r="W83" s="91">
        <v>2.2000000000000002</v>
      </c>
      <c r="X83" s="91">
        <v>0.2</v>
      </c>
      <c r="Y83" s="91">
        <v>0</v>
      </c>
      <c r="Z83" s="91">
        <v>4</v>
      </c>
      <c r="AA83" s="91">
        <v>193</v>
      </c>
      <c r="AB83" s="91">
        <v>215</v>
      </c>
      <c r="AC83" s="91">
        <v>6</v>
      </c>
      <c r="AD83" s="107">
        <f t="shared" si="14"/>
        <v>16.5</v>
      </c>
      <c r="AE83" s="114"/>
      <c r="AF83" s="114"/>
      <c r="AG83" s="114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  <c r="AW83" s="91"/>
      <c r="AX83" s="91"/>
      <c r="AY83" s="91"/>
      <c r="AZ83" s="91"/>
      <c r="BA83" s="91"/>
      <c r="BB83" s="91"/>
      <c r="BC83" s="91"/>
      <c r="BD83" s="91"/>
      <c r="BE83" s="91"/>
      <c r="BF83" s="91"/>
      <c r="BG83" s="91"/>
      <c r="BH83" s="91"/>
      <c r="BI83" s="91"/>
      <c r="BJ83" s="91"/>
      <c r="BK83" s="91"/>
      <c r="BL83" s="91"/>
      <c r="BM83" s="91"/>
      <c r="BN83" s="91"/>
      <c r="BO83" s="91"/>
      <c r="BP83" s="91"/>
      <c r="BQ83" s="91"/>
      <c r="BR83" s="91"/>
      <c r="BS83" s="91"/>
      <c r="BT83" s="91"/>
      <c r="BU83" s="91"/>
      <c r="BV83" s="91"/>
      <c r="BW83" s="91"/>
      <c r="BX83" s="91"/>
      <c r="BY83" s="91"/>
      <c r="BZ83" s="91"/>
      <c r="CA83" s="91"/>
      <c r="CB83" s="91"/>
    </row>
    <row r="84" spans="1:80">
      <c r="A84" s="149">
        <v>45861</v>
      </c>
      <c r="B84" s="160">
        <v>0.54166666666666663</v>
      </c>
      <c r="C84" s="160">
        <v>0.60416666666666663</v>
      </c>
      <c r="D84" s="132" t="s">
        <v>352</v>
      </c>
      <c r="E84" s="132">
        <v>60.9</v>
      </c>
      <c r="F84" s="132">
        <v>37.700000000000003</v>
      </c>
      <c r="G84" s="132">
        <v>0.6</v>
      </c>
      <c r="H84" s="132">
        <v>464</v>
      </c>
      <c r="I84" s="132">
        <v>0.9</v>
      </c>
      <c r="J84" s="132">
        <v>1160</v>
      </c>
      <c r="K84" s="132">
        <v>1161</v>
      </c>
      <c r="L84" s="132">
        <f t="shared" si="13"/>
        <v>1</v>
      </c>
      <c r="M84" s="132">
        <v>26</v>
      </c>
      <c r="N84" s="132">
        <v>28</v>
      </c>
      <c r="O84" s="132">
        <v>24.9</v>
      </c>
      <c r="P84" s="132">
        <v>11.7</v>
      </c>
      <c r="Q84" s="132">
        <v>31.3</v>
      </c>
      <c r="R84" s="132">
        <v>13.5</v>
      </c>
      <c r="S84" s="132"/>
      <c r="T84" s="132"/>
      <c r="U84" s="132"/>
      <c r="V84" s="132">
        <v>94.2</v>
      </c>
      <c r="W84" s="132">
        <v>1.9</v>
      </c>
      <c r="X84" s="132">
        <v>0.2</v>
      </c>
      <c r="Y84" s="132">
        <v>3</v>
      </c>
      <c r="Z84" s="132">
        <v>3.6</v>
      </c>
      <c r="AA84" s="132">
        <v>154</v>
      </c>
      <c r="AB84" s="132">
        <v>185</v>
      </c>
      <c r="AC84" s="132">
        <v>4</v>
      </c>
      <c r="AD84" s="119">
        <f t="shared" si="14"/>
        <v>15.5</v>
      </c>
      <c r="AE84" s="122"/>
      <c r="AF84" s="122"/>
      <c r="AG84" s="122"/>
      <c r="AH84" s="132"/>
      <c r="AI84" s="132"/>
      <c r="AJ84" s="132"/>
      <c r="AK84" s="132"/>
      <c r="AL84" s="132"/>
      <c r="AM84" s="132"/>
      <c r="AN84" s="132"/>
      <c r="AO84" s="132"/>
      <c r="AP84" s="132"/>
      <c r="AQ84" s="132"/>
      <c r="AR84" s="132"/>
      <c r="AS84" s="132"/>
      <c r="AT84" s="132"/>
      <c r="AU84" s="132"/>
      <c r="AV84" s="132"/>
      <c r="AW84" s="132"/>
      <c r="AX84" s="132"/>
      <c r="AY84" s="132"/>
      <c r="AZ84" s="132"/>
      <c r="BA84" s="132"/>
      <c r="BB84" s="132"/>
      <c r="BC84" s="132"/>
      <c r="BD84" s="132"/>
      <c r="BE84" s="132"/>
      <c r="BF84" s="132"/>
      <c r="BG84" s="132"/>
      <c r="BH84" s="132"/>
      <c r="BI84" s="132"/>
      <c r="BJ84" s="132"/>
      <c r="BK84" s="132"/>
      <c r="BL84" s="132"/>
      <c r="BM84" s="132"/>
      <c r="BN84" s="132"/>
      <c r="BO84" s="132"/>
      <c r="BP84" s="132"/>
      <c r="BQ84" s="132"/>
      <c r="BR84" s="132"/>
      <c r="BS84" s="132"/>
      <c r="BT84" s="132"/>
      <c r="BU84" s="132"/>
      <c r="BV84" s="132"/>
      <c r="BW84" s="132"/>
      <c r="BX84" s="132"/>
      <c r="BY84" s="132"/>
      <c r="BZ84" s="132"/>
      <c r="CA84" s="132"/>
      <c r="CB84" s="132"/>
    </row>
    <row r="85" spans="1:80">
      <c r="A85" s="95">
        <v>45862</v>
      </c>
      <c r="B85" s="159">
        <v>0.39583333333333331</v>
      </c>
      <c r="C85" s="159">
        <v>0.625</v>
      </c>
      <c r="D85" s="91" t="s">
        <v>352</v>
      </c>
      <c r="E85" s="91">
        <v>60.1</v>
      </c>
      <c r="F85" s="91">
        <v>39.4</v>
      </c>
      <c r="G85" s="91">
        <v>0.5</v>
      </c>
      <c r="H85" s="91">
        <v>560</v>
      </c>
      <c r="I85" s="91">
        <v>0</v>
      </c>
      <c r="J85" s="91">
        <v>1161</v>
      </c>
      <c r="K85" s="91">
        <v>1163</v>
      </c>
      <c r="L85" s="91">
        <f t="shared" si="13"/>
        <v>2</v>
      </c>
      <c r="M85" s="91">
        <v>17</v>
      </c>
      <c r="N85" s="91">
        <v>18</v>
      </c>
      <c r="O85" s="91">
        <v>17.3</v>
      </c>
      <c r="P85" s="91">
        <v>4.91</v>
      </c>
      <c r="Q85" s="91">
        <v>18</v>
      </c>
      <c r="R85" s="91">
        <v>13.7</v>
      </c>
      <c r="S85" s="91"/>
      <c r="T85" s="91"/>
      <c r="U85" s="91"/>
      <c r="V85" s="91">
        <v>92.7</v>
      </c>
      <c r="W85" s="91">
        <v>2.5</v>
      </c>
      <c r="X85" s="91">
        <v>0.3</v>
      </c>
      <c r="Y85" s="91">
        <v>4</v>
      </c>
      <c r="Z85" s="91">
        <v>4.5</v>
      </c>
      <c r="AA85" s="91">
        <v>189</v>
      </c>
      <c r="AB85" s="91">
        <v>210</v>
      </c>
      <c r="AC85" s="91">
        <v>4</v>
      </c>
      <c r="AD85" s="107">
        <f t="shared" si="14"/>
        <v>10.5</v>
      </c>
      <c r="AE85" s="114"/>
      <c r="AF85" s="114"/>
      <c r="AG85" s="114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  <c r="AU85" s="91"/>
      <c r="AV85" s="91"/>
      <c r="AW85" s="91"/>
      <c r="AX85" s="91"/>
      <c r="AY85" s="91"/>
      <c r="AZ85" s="91"/>
      <c r="BA85" s="91"/>
      <c r="BB85" s="91"/>
      <c r="BC85" s="91"/>
      <c r="BD85" s="91"/>
      <c r="BE85" s="91"/>
      <c r="BF85" s="91"/>
      <c r="BG85" s="91"/>
      <c r="BH85" s="91"/>
      <c r="BI85" s="91"/>
      <c r="BJ85" s="91"/>
      <c r="BK85" s="91"/>
      <c r="BL85" s="91"/>
      <c r="BM85" s="91"/>
      <c r="BN85" s="91"/>
      <c r="BO85" s="91"/>
      <c r="BP85" s="91"/>
      <c r="BQ85" s="91"/>
      <c r="BR85" s="91"/>
      <c r="BS85" s="91"/>
      <c r="BT85" s="91"/>
      <c r="BU85" s="91"/>
      <c r="BV85" s="91"/>
      <c r="BW85" s="91"/>
      <c r="BX85" s="91"/>
      <c r="BY85" s="91"/>
      <c r="BZ85" s="91"/>
      <c r="CA85" s="91"/>
      <c r="CB85" s="91"/>
    </row>
    <row r="86" spans="1:80">
      <c r="A86" s="149">
        <v>45863</v>
      </c>
      <c r="B86" s="160">
        <v>0.35416666666666669</v>
      </c>
      <c r="C86" s="160">
        <v>0.625</v>
      </c>
      <c r="D86" s="132" t="s">
        <v>352</v>
      </c>
      <c r="E86" s="132">
        <v>59</v>
      </c>
      <c r="F86" s="132">
        <v>40.9</v>
      </c>
      <c r="G86" s="132">
        <v>0.1</v>
      </c>
      <c r="H86" s="132">
        <v>755</v>
      </c>
      <c r="I86" s="132">
        <v>0</v>
      </c>
      <c r="J86" s="132">
        <v>1163</v>
      </c>
      <c r="K86" s="132">
        <v>1165</v>
      </c>
      <c r="L86" s="132">
        <f t="shared" si="13"/>
        <v>2</v>
      </c>
      <c r="M86" s="132">
        <v>16</v>
      </c>
      <c r="N86" s="132">
        <v>18</v>
      </c>
      <c r="O86" s="132">
        <v>15.9</v>
      </c>
      <c r="P86" s="132">
        <v>4.91</v>
      </c>
      <c r="Q86" s="132">
        <v>16.600000000000001</v>
      </c>
      <c r="R86" s="132">
        <v>13.5</v>
      </c>
      <c r="S86" s="132"/>
      <c r="T86" s="132"/>
      <c r="U86" s="132"/>
      <c r="V86" s="132">
        <v>95</v>
      </c>
      <c r="W86" s="132">
        <v>2.7</v>
      </c>
      <c r="X86" s="132">
        <v>0.1</v>
      </c>
      <c r="Y86" s="132">
        <v>3</v>
      </c>
      <c r="Z86" s="132">
        <v>2.2000000000000002</v>
      </c>
      <c r="AA86" s="132">
        <v>162</v>
      </c>
      <c r="AB86" s="132">
        <v>199</v>
      </c>
      <c r="AC86" s="132">
        <v>4</v>
      </c>
      <c r="AD86" s="119">
        <f t="shared" si="14"/>
        <v>18.5</v>
      </c>
      <c r="AE86" s="122"/>
      <c r="AF86" s="122"/>
      <c r="AG86" s="122"/>
      <c r="AH86" s="132"/>
      <c r="AI86" s="132"/>
      <c r="AJ86" s="132"/>
      <c r="AK86" s="132"/>
      <c r="AL86" s="132"/>
      <c r="AM86" s="132"/>
      <c r="AN86" s="132"/>
      <c r="AO86" s="132"/>
      <c r="AP86" s="132"/>
      <c r="AQ86" s="132"/>
      <c r="AR86" s="132"/>
      <c r="AS86" s="132"/>
      <c r="AT86" s="132"/>
      <c r="AU86" s="132"/>
      <c r="AV86" s="132"/>
      <c r="AW86" s="132"/>
      <c r="AX86" s="132"/>
      <c r="AY86" s="132"/>
      <c r="AZ86" s="132"/>
      <c r="BA86" s="132"/>
      <c r="BB86" s="132"/>
      <c r="BC86" s="132"/>
      <c r="BD86" s="132"/>
      <c r="BE86" s="132"/>
      <c r="BF86" s="132"/>
      <c r="BG86" s="132"/>
      <c r="BH86" s="132"/>
      <c r="BI86" s="132"/>
      <c r="BJ86" s="132"/>
      <c r="BK86" s="132"/>
      <c r="BL86" s="132"/>
      <c r="BM86" s="132"/>
      <c r="BN86" s="132"/>
      <c r="BO86" s="132"/>
      <c r="BP86" s="132"/>
      <c r="BQ86" s="132"/>
      <c r="BR86" s="132"/>
      <c r="BS86" s="132"/>
      <c r="BT86" s="132"/>
      <c r="BU86" s="132"/>
      <c r="BV86" s="132"/>
      <c r="BW86" s="132"/>
      <c r="BX86" s="132"/>
      <c r="BY86" s="132"/>
      <c r="BZ86" s="132"/>
      <c r="CA86" s="132"/>
      <c r="CB86" s="132"/>
    </row>
    <row r="87" spans="1:80">
      <c r="A87" s="95">
        <v>45866</v>
      </c>
      <c r="B87" s="159">
        <v>0.375</v>
      </c>
      <c r="C87" s="159">
        <v>0.58333333333333337</v>
      </c>
      <c r="D87" s="91" t="s">
        <v>328</v>
      </c>
      <c r="E87" s="91">
        <v>60.5</v>
      </c>
      <c r="F87" s="91">
        <v>39</v>
      </c>
      <c r="G87" s="91">
        <v>0.5</v>
      </c>
      <c r="H87" s="91">
        <v>614</v>
      </c>
      <c r="I87" s="91">
        <v>0</v>
      </c>
      <c r="J87" s="91">
        <v>1165</v>
      </c>
      <c r="K87" s="91">
        <v>1167</v>
      </c>
      <c r="L87" s="91">
        <f t="shared" si="13"/>
        <v>2</v>
      </c>
      <c r="M87" s="91">
        <v>12</v>
      </c>
      <c r="N87" s="91">
        <v>15</v>
      </c>
      <c r="O87" s="91">
        <v>18.3</v>
      </c>
      <c r="P87" s="91">
        <v>3.79</v>
      </c>
      <c r="Q87" s="91">
        <v>16.7</v>
      </c>
      <c r="R87" s="91">
        <v>13.5</v>
      </c>
      <c r="S87" s="91"/>
      <c r="T87" s="91"/>
      <c r="U87" s="91"/>
      <c r="V87" s="91">
        <v>95</v>
      </c>
      <c r="W87" s="91">
        <v>2.6</v>
      </c>
      <c r="X87" s="91">
        <v>0.3</v>
      </c>
      <c r="Y87" s="91">
        <v>0</v>
      </c>
      <c r="Z87" s="91">
        <v>2.1</v>
      </c>
      <c r="AA87" s="91">
        <v>163</v>
      </c>
      <c r="AB87" s="91">
        <v>200</v>
      </c>
      <c r="AC87" s="91">
        <v>6</v>
      </c>
      <c r="AD87" s="107">
        <f t="shared" si="14"/>
        <v>27.75</v>
      </c>
      <c r="AE87" s="114"/>
      <c r="AF87" s="114"/>
      <c r="AG87" s="114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  <c r="AU87" s="91"/>
      <c r="AV87" s="91"/>
      <c r="AW87" s="91"/>
      <c r="AX87" s="91"/>
      <c r="AY87" s="91"/>
      <c r="AZ87" s="91"/>
      <c r="BA87" s="91"/>
      <c r="BB87" s="91"/>
      <c r="BC87" s="91"/>
      <c r="BD87" s="91"/>
      <c r="BE87" s="91"/>
      <c r="BF87" s="91"/>
      <c r="BG87" s="91"/>
      <c r="BH87" s="91"/>
      <c r="BI87" s="91"/>
      <c r="BJ87" s="91"/>
      <c r="BK87" s="91"/>
      <c r="BL87" s="91"/>
      <c r="BM87" s="91"/>
      <c r="BN87" s="91"/>
      <c r="BO87" s="91"/>
      <c r="BP87" s="91"/>
      <c r="BQ87" s="91"/>
      <c r="BR87" s="91"/>
      <c r="BS87" s="91"/>
      <c r="BT87" s="91"/>
      <c r="BU87" s="91"/>
      <c r="BV87" s="91"/>
      <c r="BW87" s="91"/>
      <c r="BX87" s="91"/>
      <c r="BY87" s="91"/>
      <c r="BZ87" s="91"/>
      <c r="CA87" s="91"/>
      <c r="CB87" s="91"/>
    </row>
    <row r="88" spans="1:80">
      <c r="A88" s="149">
        <v>45868</v>
      </c>
      <c r="B88" s="160">
        <v>0.54166666666666663</v>
      </c>
      <c r="C88" s="160">
        <v>0.66666666666666663</v>
      </c>
      <c r="D88" s="132" t="s">
        <v>352</v>
      </c>
      <c r="E88" s="132">
        <v>62.2</v>
      </c>
      <c r="F88" s="132">
        <v>35.9</v>
      </c>
      <c r="G88" s="132">
        <v>0.4</v>
      </c>
      <c r="H88" s="132">
        <v>535</v>
      </c>
      <c r="I88" s="132">
        <v>1.6</v>
      </c>
      <c r="J88" s="132">
        <v>1169</v>
      </c>
      <c r="K88" s="132">
        <v>1172</v>
      </c>
      <c r="L88" s="132">
        <f t="shared" si="13"/>
        <v>3</v>
      </c>
      <c r="M88" s="132">
        <v>21</v>
      </c>
      <c r="N88" s="132">
        <v>22</v>
      </c>
      <c r="O88" s="132">
        <v>23.8</v>
      </c>
      <c r="P88" s="132">
        <v>6.23</v>
      </c>
      <c r="Q88" s="132">
        <v>23.4</v>
      </c>
      <c r="R88" s="132">
        <v>13.5</v>
      </c>
      <c r="S88" s="132"/>
      <c r="T88" s="132"/>
      <c r="U88" s="132"/>
      <c r="V88" s="132">
        <v>94.1</v>
      </c>
      <c r="W88" s="132">
        <v>2.2000000000000002</v>
      </c>
      <c r="X88" s="132">
        <v>0.3</v>
      </c>
      <c r="Y88" s="132">
        <v>0</v>
      </c>
      <c r="Z88" s="132">
        <v>3.3</v>
      </c>
      <c r="AA88" s="132">
        <v>154</v>
      </c>
      <c r="AB88" s="132">
        <v>191</v>
      </c>
      <c r="AC88" s="132">
        <v>6</v>
      </c>
      <c r="AD88" s="119">
        <f t="shared" si="14"/>
        <v>27.75</v>
      </c>
      <c r="AE88" s="122"/>
      <c r="AF88" s="122"/>
      <c r="AG88" s="122"/>
      <c r="AH88" s="132"/>
      <c r="AI88" s="132"/>
      <c r="AJ88" s="132"/>
      <c r="AK88" s="132"/>
      <c r="AL88" s="132"/>
      <c r="AM88" s="132"/>
      <c r="AN88" s="132"/>
      <c r="AO88" s="132"/>
      <c r="AP88" s="132"/>
      <c r="AQ88" s="132"/>
      <c r="AR88" s="132"/>
      <c r="AS88" s="132"/>
      <c r="AT88" s="132"/>
      <c r="AU88" s="132"/>
      <c r="AV88" s="132"/>
      <c r="AW88" s="132"/>
      <c r="AX88" s="132"/>
      <c r="AY88" s="132"/>
      <c r="AZ88" s="132"/>
      <c r="BA88" s="132"/>
      <c r="BB88" s="132"/>
      <c r="BC88" s="132"/>
      <c r="BD88" s="132"/>
      <c r="BE88" s="132"/>
      <c r="BF88" s="132"/>
      <c r="BG88" s="132"/>
      <c r="BH88" s="132"/>
      <c r="BI88" s="132"/>
      <c r="BJ88" s="132"/>
      <c r="BK88" s="132"/>
      <c r="BL88" s="132"/>
      <c r="BM88" s="132"/>
      <c r="BN88" s="132"/>
      <c r="BO88" s="132"/>
      <c r="BP88" s="132"/>
      <c r="BQ88" s="132"/>
      <c r="BR88" s="132"/>
      <c r="BS88" s="132"/>
      <c r="BT88" s="132"/>
      <c r="BU88" s="132"/>
      <c r="BV88" s="132"/>
      <c r="BW88" s="132"/>
      <c r="BX88" s="132"/>
      <c r="BY88" s="132"/>
      <c r="BZ88" s="132"/>
      <c r="CA88" s="132"/>
      <c r="CB88" s="132"/>
    </row>
    <row r="89" spans="1:80">
      <c r="A89" s="95">
        <v>45869</v>
      </c>
      <c r="B89" s="159">
        <v>0.375</v>
      </c>
      <c r="C89" s="159">
        <v>0.45833333333333331</v>
      </c>
      <c r="D89" s="91" t="s">
        <v>328</v>
      </c>
      <c r="E89" s="91">
        <v>60</v>
      </c>
      <c r="F89" s="91">
        <v>39.6</v>
      </c>
      <c r="G89" s="91">
        <v>0.4</v>
      </c>
      <c r="H89" s="91">
        <v>633</v>
      </c>
      <c r="I89" s="91">
        <v>0</v>
      </c>
      <c r="J89" s="91">
        <v>1172</v>
      </c>
      <c r="K89" s="91">
        <v>1173</v>
      </c>
      <c r="L89" s="91">
        <f t="shared" si="13"/>
        <v>1</v>
      </c>
      <c r="M89" s="91">
        <v>12</v>
      </c>
      <c r="N89" s="91">
        <v>20</v>
      </c>
      <c r="O89" s="91">
        <v>14.9</v>
      </c>
      <c r="P89" s="91">
        <v>4.91</v>
      </c>
      <c r="Q89" s="91">
        <v>15.8</v>
      </c>
      <c r="R89" s="91">
        <v>13.5</v>
      </c>
      <c r="S89" s="91"/>
      <c r="T89" s="91"/>
      <c r="U89" s="91"/>
      <c r="V89" s="91">
        <v>95.5</v>
      </c>
      <c r="W89" s="91">
        <v>2.5</v>
      </c>
      <c r="X89" s="91">
        <v>0.3</v>
      </c>
      <c r="Y89" s="91">
        <v>0</v>
      </c>
      <c r="Z89" s="91">
        <v>1.8</v>
      </c>
      <c r="AA89" s="91">
        <v>149</v>
      </c>
      <c r="AB89" s="91">
        <v>174</v>
      </c>
      <c r="AC89" s="91">
        <v>6</v>
      </c>
      <c r="AD89" s="107">
        <f t="shared" si="14"/>
        <v>18.75</v>
      </c>
      <c r="AE89" s="114"/>
      <c r="AF89" s="114"/>
      <c r="AG89" s="114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  <c r="AU89" s="91"/>
      <c r="AV89" s="91"/>
      <c r="AW89" s="91"/>
      <c r="AX89" s="91"/>
      <c r="AY89" s="91"/>
      <c r="AZ89" s="91"/>
      <c r="BA89" s="91"/>
      <c r="BB89" s="91"/>
      <c r="BC89" s="91"/>
      <c r="BD89" s="91"/>
      <c r="BE89" s="91"/>
      <c r="BF89" s="91"/>
      <c r="BG89" s="91"/>
      <c r="BH89" s="91"/>
      <c r="BI89" s="91"/>
      <c r="BJ89" s="91"/>
      <c r="BK89" s="91"/>
      <c r="BL89" s="91"/>
      <c r="BM89" s="91"/>
      <c r="BN89" s="91"/>
      <c r="BO89" s="91"/>
      <c r="BP89" s="91"/>
      <c r="BQ89" s="91"/>
      <c r="BR89" s="91"/>
      <c r="BS89" s="91"/>
      <c r="BT89" s="91"/>
      <c r="BU89" s="91"/>
      <c r="BV89" s="91"/>
      <c r="BW89" s="91"/>
      <c r="BX89" s="91"/>
      <c r="BY89" s="91"/>
      <c r="BZ89" s="91"/>
      <c r="CA89" s="91"/>
      <c r="CB89" s="91"/>
    </row>
    <row r="90" spans="1:80">
      <c r="A90" s="149">
        <v>45870</v>
      </c>
      <c r="B90" s="160">
        <v>0.35416666666666669</v>
      </c>
      <c r="C90" s="160">
        <v>0.4375</v>
      </c>
      <c r="D90" s="132" t="s">
        <v>328</v>
      </c>
      <c r="E90" s="132">
        <v>59.6</v>
      </c>
      <c r="F90" s="132">
        <v>40.1</v>
      </c>
      <c r="G90" s="132">
        <v>0.3</v>
      </c>
      <c r="H90" s="132">
        <v>708</v>
      </c>
      <c r="I90" s="132">
        <v>0</v>
      </c>
      <c r="J90" s="132">
        <v>1174</v>
      </c>
      <c r="K90" s="132">
        <v>1175</v>
      </c>
      <c r="L90" s="132">
        <f t="shared" si="13"/>
        <v>1</v>
      </c>
      <c r="M90" s="132">
        <v>15</v>
      </c>
      <c r="N90" s="132">
        <v>17</v>
      </c>
      <c r="O90" s="132">
        <v>17.3</v>
      </c>
      <c r="P90" s="132">
        <v>3.82</v>
      </c>
      <c r="Q90" s="132">
        <v>20.100000000000001</v>
      </c>
      <c r="R90" s="132">
        <v>13.7</v>
      </c>
      <c r="S90" s="132"/>
      <c r="T90" s="132"/>
      <c r="U90" s="132"/>
      <c r="V90" s="132">
        <v>95.9</v>
      </c>
      <c r="W90" s="132">
        <v>2.7</v>
      </c>
      <c r="X90" s="132">
        <v>0.2</v>
      </c>
      <c r="Y90" s="132">
        <v>0</v>
      </c>
      <c r="Z90" s="132">
        <v>1.2</v>
      </c>
      <c r="AA90" s="132">
        <v>164</v>
      </c>
      <c r="AB90" s="132">
        <v>195</v>
      </c>
      <c r="AC90" s="132">
        <v>6</v>
      </c>
      <c r="AD90" s="119">
        <f t="shared" si="14"/>
        <v>23.25</v>
      </c>
      <c r="AE90" s="122"/>
      <c r="AF90" s="122"/>
      <c r="AG90" s="122"/>
      <c r="AH90" s="132"/>
      <c r="AI90" s="132"/>
      <c r="AJ90" s="132"/>
      <c r="AK90" s="132"/>
      <c r="AL90" s="132"/>
      <c r="AM90" s="132"/>
      <c r="AN90" s="132"/>
      <c r="AO90" s="132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32"/>
      <c r="BA90" s="132"/>
      <c r="BB90" s="132"/>
      <c r="BC90" s="132"/>
      <c r="BD90" s="132"/>
      <c r="BE90" s="132"/>
      <c r="BF90" s="132"/>
      <c r="BG90" s="132"/>
      <c r="BH90" s="132"/>
      <c r="BI90" s="132"/>
      <c r="BJ90" s="132"/>
      <c r="BK90" s="132"/>
      <c r="BL90" s="132"/>
      <c r="BM90" s="132"/>
      <c r="BN90" s="132"/>
      <c r="BO90" s="132"/>
      <c r="BP90" s="132"/>
      <c r="BQ90" s="132"/>
      <c r="BR90" s="132"/>
      <c r="BS90" s="132"/>
      <c r="BT90" s="132"/>
      <c r="BU90" s="132"/>
      <c r="BV90" s="132"/>
      <c r="BW90" s="132"/>
      <c r="BX90" s="132"/>
      <c r="BY90" s="132"/>
      <c r="BZ90" s="132"/>
      <c r="CA90" s="132"/>
      <c r="CB90" s="132"/>
    </row>
    <row r="91" spans="1:80">
      <c r="A91" s="95">
        <v>45870</v>
      </c>
      <c r="B91" s="159">
        <v>0.5625</v>
      </c>
      <c r="C91" s="159">
        <v>0.66666666666666663</v>
      </c>
      <c r="D91" s="91" t="s">
        <v>328</v>
      </c>
      <c r="E91" s="91">
        <v>59.6</v>
      </c>
      <c r="F91" s="91">
        <v>40.1</v>
      </c>
      <c r="G91" s="91">
        <v>0.3</v>
      </c>
      <c r="H91" s="91">
        <v>708</v>
      </c>
      <c r="I91" s="91">
        <v>0</v>
      </c>
      <c r="J91" s="91">
        <v>1175</v>
      </c>
      <c r="K91" s="91">
        <v>1177</v>
      </c>
      <c r="L91" s="91">
        <f t="shared" si="13"/>
        <v>2</v>
      </c>
      <c r="M91" s="91">
        <v>26</v>
      </c>
      <c r="N91" s="91">
        <v>29</v>
      </c>
      <c r="O91" s="91">
        <v>26.3</v>
      </c>
      <c r="P91" s="91">
        <v>6.14</v>
      </c>
      <c r="Q91" s="91">
        <v>29</v>
      </c>
      <c r="R91" s="91">
        <v>13.7</v>
      </c>
      <c r="S91" s="91"/>
      <c r="T91" s="91"/>
      <c r="U91" s="91"/>
      <c r="V91" s="91">
        <v>97</v>
      </c>
      <c r="W91" s="91">
        <v>1.5</v>
      </c>
      <c r="X91" s="91">
        <v>0.2</v>
      </c>
      <c r="Y91" s="91">
        <v>0</v>
      </c>
      <c r="Z91" s="91">
        <v>1.3</v>
      </c>
      <c r="AA91" s="91">
        <v>174</v>
      </c>
      <c r="AB91" s="91">
        <v>200</v>
      </c>
      <c r="AC91" s="91">
        <v>6</v>
      </c>
      <c r="AD91" s="107">
        <f t="shared" si="14"/>
        <v>19.5</v>
      </c>
      <c r="AE91" s="114"/>
      <c r="AF91" s="114"/>
      <c r="AG91" s="114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  <c r="AW91" s="91"/>
      <c r="AX91" s="91"/>
      <c r="AY91" s="91"/>
      <c r="AZ91" s="91"/>
      <c r="BA91" s="91"/>
      <c r="BB91" s="91"/>
      <c r="BC91" s="91"/>
      <c r="BD91" s="91"/>
      <c r="BE91" s="91"/>
      <c r="BF91" s="91"/>
      <c r="BG91" s="91"/>
      <c r="BH91" s="91"/>
      <c r="BI91" s="91"/>
      <c r="BJ91" s="91"/>
      <c r="BK91" s="91"/>
      <c r="BL91" s="91"/>
      <c r="BM91" s="91"/>
      <c r="BN91" s="91"/>
      <c r="BO91" s="91"/>
      <c r="BP91" s="91"/>
      <c r="BQ91" s="91"/>
      <c r="BR91" s="91"/>
      <c r="BS91" s="91"/>
      <c r="BT91" s="91"/>
      <c r="BU91" s="91"/>
      <c r="BV91" s="91"/>
      <c r="BW91" s="91"/>
      <c r="BX91" s="91"/>
      <c r="BY91" s="91"/>
      <c r="BZ91" s="91"/>
      <c r="CA91" s="91"/>
      <c r="CB91" s="91"/>
    </row>
    <row r="92" spans="1:80">
      <c r="A92" s="149">
        <v>45874</v>
      </c>
      <c r="B92" s="160">
        <v>0.5625</v>
      </c>
      <c r="C92" s="160">
        <v>0.64583333333333337</v>
      </c>
      <c r="D92" s="132" t="s">
        <v>352</v>
      </c>
      <c r="E92" s="132">
        <v>59.3</v>
      </c>
      <c r="F92" s="132">
        <v>38</v>
      </c>
      <c r="G92" s="132">
        <v>0.1</v>
      </c>
      <c r="H92" s="132">
        <v>682</v>
      </c>
      <c r="I92" s="132">
        <v>2.6</v>
      </c>
      <c r="J92" s="132">
        <v>1178</v>
      </c>
      <c r="K92" s="132">
        <v>1180</v>
      </c>
      <c r="L92" s="132">
        <f t="shared" si="13"/>
        <v>2</v>
      </c>
      <c r="M92" s="132">
        <v>23</v>
      </c>
      <c r="N92" s="132">
        <v>24</v>
      </c>
      <c r="O92" s="132">
        <v>28.5</v>
      </c>
      <c r="P92" s="132">
        <v>6.17</v>
      </c>
      <c r="Q92" s="132">
        <v>30.2</v>
      </c>
      <c r="R92" s="132">
        <v>13.5</v>
      </c>
      <c r="S92" s="132"/>
      <c r="T92" s="132"/>
      <c r="U92" s="132"/>
      <c r="V92" s="132">
        <v>94.4</v>
      </c>
      <c r="W92" s="132">
        <v>1.4</v>
      </c>
      <c r="X92" s="132">
        <v>0.2</v>
      </c>
      <c r="Y92" s="132">
        <v>0</v>
      </c>
      <c r="Z92" s="132">
        <v>4</v>
      </c>
      <c r="AA92" s="132">
        <v>199</v>
      </c>
      <c r="AB92" s="132">
        <v>220</v>
      </c>
      <c r="AC92" s="132">
        <v>6</v>
      </c>
      <c r="AD92" s="119">
        <f t="shared" si="14"/>
        <v>15.75</v>
      </c>
      <c r="AE92" s="122"/>
      <c r="AF92" s="122"/>
      <c r="AG92" s="122"/>
      <c r="AH92" s="132"/>
      <c r="AI92" s="132"/>
      <c r="AJ92" s="132"/>
      <c r="AK92" s="132"/>
      <c r="AL92" s="132"/>
      <c r="AM92" s="132"/>
      <c r="AN92" s="132"/>
      <c r="AO92" s="132"/>
      <c r="AP92" s="132"/>
      <c r="AQ92" s="132"/>
      <c r="AR92" s="132"/>
      <c r="AS92" s="132"/>
      <c r="AT92" s="132"/>
      <c r="AU92" s="132"/>
      <c r="AV92" s="132"/>
      <c r="AW92" s="132"/>
      <c r="AX92" s="132"/>
      <c r="AY92" s="132"/>
      <c r="AZ92" s="132"/>
      <c r="BA92" s="132"/>
      <c r="BB92" s="132"/>
      <c r="BC92" s="132"/>
      <c r="BD92" s="132"/>
      <c r="BE92" s="132"/>
      <c r="BF92" s="132"/>
      <c r="BG92" s="132"/>
      <c r="BH92" s="132"/>
      <c r="BI92" s="132"/>
      <c r="BJ92" s="132"/>
      <c r="BK92" s="132"/>
      <c r="BL92" s="132"/>
      <c r="BM92" s="132"/>
      <c r="BN92" s="132"/>
      <c r="BO92" s="132"/>
      <c r="BP92" s="132"/>
      <c r="BQ92" s="132"/>
      <c r="BR92" s="132"/>
      <c r="BS92" s="132"/>
      <c r="BT92" s="132"/>
      <c r="BU92" s="132"/>
      <c r="BV92" s="132"/>
      <c r="BW92" s="132"/>
      <c r="BX92" s="132"/>
      <c r="BY92" s="132"/>
      <c r="BZ92" s="132"/>
      <c r="CA92" s="132"/>
      <c r="CB92" s="132"/>
    </row>
    <row r="93" spans="1:80">
      <c r="A93" s="95">
        <v>45875</v>
      </c>
      <c r="B93" s="159">
        <v>0.35416666666666669</v>
      </c>
      <c r="C93" s="159">
        <v>0.41666666666666669</v>
      </c>
      <c r="D93" s="91" t="s">
        <v>352</v>
      </c>
      <c r="E93" s="91">
        <v>62.1</v>
      </c>
      <c r="F93" s="91">
        <v>37.200000000000003</v>
      </c>
      <c r="G93" s="91">
        <v>0.1</v>
      </c>
      <c r="H93" s="91">
        <v>694</v>
      </c>
      <c r="I93" s="91">
        <v>0.6</v>
      </c>
      <c r="J93" s="91">
        <v>1180</v>
      </c>
      <c r="K93" s="91">
        <v>1181</v>
      </c>
      <c r="L93" s="91">
        <f t="shared" si="13"/>
        <v>1</v>
      </c>
      <c r="M93" s="91">
        <v>22</v>
      </c>
      <c r="N93" s="91">
        <v>24</v>
      </c>
      <c r="O93" s="91">
        <v>18.899999999999999</v>
      </c>
      <c r="P93" s="91">
        <v>5.01</v>
      </c>
      <c r="Q93" s="91">
        <v>19</v>
      </c>
      <c r="R93" s="91">
        <v>13.5</v>
      </c>
      <c r="S93" s="91"/>
      <c r="T93" s="91"/>
      <c r="U93" s="91"/>
      <c r="V93" s="91">
        <v>94.8</v>
      </c>
      <c r="W93" s="91">
        <v>2.2999999999999998</v>
      </c>
      <c r="X93" s="91">
        <v>0.2</v>
      </c>
      <c r="Y93" s="91">
        <v>0</v>
      </c>
      <c r="Z93" s="91">
        <v>2.7</v>
      </c>
      <c r="AA93" s="91">
        <v>161</v>
      </c>
      <c r="AB93" s="91">
        <v>196</v>
      </c>
      <c r="AC93" s="91">
        <v>6</v>
      </c>
      <c r="AD93" s="107">
        <f t="shared" si="14"/>
        <v>26.25</v>
      </c>
      <c r="AE93" s="114"/>
      <c r="AF93" s="114"/>
      <c r="AG93" s="114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1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</row>
    <row r="94" spans="1:80">
      <c r="A94" s="149">
        <v>45876</v>
      </c>
      <c r="B94" s="160">
        <v>0.5625</v>
      </c>
      <c r="C94" s="160">
        <v>0.625</v>
      </c>
      <c r="D94" s="132">
        <v>2</v>
      </c>
      <c r="E94" s="132">
        <v>62.1</v>
      </c>
      <c r="F94" s="132">
        <v>37.200000000000003</v>
      </c>
      <c r="G94" s="132">
        <v>0.1</v>
      </c>
      <c r="H94" s="132">
        <v>694</v>
      </c>
      <c r="I94" s="132">
        <v>0.6</v>
      </c>
      <c r="J94" s="132">
        <v>1181</v>
      </c>
      <c r="K94" s="132">
        <v>1183</v>
      </c>
      <c r="L94" s="132">
        <f t="shared" si="13"/>
        <v>2</v>
      </c>
      <c r="M94" s="132">
        <v>24</v>
      </c>
      <c r="N94" s="132">
        <v>24</v>
      </c>
      <c r="O94" s="132">
        <v>26.3</v>
      </c>
      <c r="P94" s="132">
        <v>5.01</v>
      </c>
      <c r="Q94" s="132">
        <v>28.1</v>
      </c>
      <c r="R94" s="132">
        <v>13.5</v>
      </c>
      <c r="S94" s="132"/>
      <c r="T94" s="132"/>
      <c r="U94" s="132"/>
      <c r="V94" s="132">
        <v>95.5</v>
      </c>
      <c r="W94" s="132">
        <v>2.8</v>
      </c>
      <c r="X94" s="132">
        <v>0.2</v>
      </c>
      <c r="Y94" s="132">
        <v>0</v>
      </c>
      <c r="Z94" s="132">
        <v>1.4</v>
      </c>
      <c r="AA94" s="132">
        <v>171</v>
      </c>
      <c r="AB94" s="132">
        <v>190</v>
      </c>
      <c r="AC94" s="132">
        <v>6</v>
      </c>
      <c r="AD94" s="119">
        <f t="shared" si="14"/>
        <v>14.25</v>
      </c>
      <c r="AE94" s="122"/>
      <c r="AF94" s="122"/>
      <c r="AG94" s="122"/>
      <c r="AH94" s="132"/>
      <c r="AI94" s="132"/>
      <c r="AJ94" s="132"/>
      <c r="AK94" s="132"/>
      <c r="AL94" s="132"/>
      <c r="AM94" s="132"/>
      <c r="AN94" s="132"/>
      <c r="AO94" s="132"/>
      <c r="AP94" s="132"/>
      <c r="AQ94" s="132"/>
      <c r="AR94" s="132"/>
      <c r="AS94" s="132"/>
      <c r="AT94" s="132"/>
      <c r="AU94" s="132"/>
      <c r="AV94" s="132"/>
      <c r="AW94" s="132"/>
      <c r="AX94" s="132"/>
      <c r="AY94" s="132"/>
      <c r="AZ94" s="132"/>
      <c r="BA94" s="132"/>
      <c r="BB94" s="132"/>
      <c r="BC94" s="132"/>
      <c r="BD94" s="132"/>
      <c r="BE94" s="132"/>
      <c r="BF94" s="132"/>
      <c r="BG94" s="132"/>
      <c r="BH94" s="132"/>
      <c r="BI94" s="132"/>
      <c r="BJ94" s="132"/>
      <c r="BK94" s="132"/>
      <c r="BL94" s="132"/>
      <c r="BM94" s="132"/>
      <c r="BN94" s="132"/>
      <c r="BO94" s="132"/>
      <c r="BP94" s="132"/>
      <c r="BQ94" s="132"/>
      <c r="BR94" s="132"/>
      <c r="BS94" s="132"/>
      <c r="BT94" s="132"/>
      <c r="BU94" s="132"/>
      <c r="BV94" s="132"/>
      <c r="BW94" s="132"/>
      <c r="BX94" s="132"/>
      <c r="BY94" s="132"/>
      <c r="BZ94" s="132"/>
      <c r="CA94" s="132"/>
      <c r="CB94" s="132"/>
    </row>
    <row r="95" spans="1:80">
      <c r="A95" s="95">
        <v>45877</v>
      </c>
      <c r="B95" s="159">
        <v>0.35416666666666669</v>
      </c>
      <c r="C95" s="159">
        <v>0.45833333333333331</v>
      </c>
      <c r="D95" s="91">
        <v>1</v>
      </c>
      <c r="E95" s="91">
        <v>62.3</v>
      </c>
      <c r="F95" s="91">
        <v>37.5</v>
      </c>
      <c r="G95" s="91">
        <v>0.1</v>
      </c>
      <c r="H95" s="91">
        <v>726</v>
      </c>
      <c r="I95" s="91">
        <v>0</v>
      </c>
      <c r="J95" s="91">
        <v>1183</v>
      </c>
      <c r="K95" s="91">
        <v>1186</v>
      </c>
      <c r="L95" s="91">
        <f t="shared" si="13"/>
        <v>3</v>
      </c>
      <c r="M95" s="91">
        <v>14</v>
      </c>
      <c r="N95" s="91">
        <v>17</v>
      </c>
      <c r="O95" s="91">
        <v>15.2</v>
      </c>
      <c r="P95" s="91">
        <v>3.75</v>
      </c>
      <c r="Q95" s="91">
        <v>14.6</v>
      </c>
      <c r="R95" s="91">
        <v>13.5</v>
      </c>
      <c r="S95" s="91"/>
      <c r="T95" s="91"/>
      <c r="U95" s="91"/>
      <c r="V95" s="91">
        <v>95.5</v>
      </c>
      <c r="W95" s="91">
        <v>2.8</v>
      </c>
      <c r="X95" s="91">
        <v>0.2</v>
      </c>
      <c r="Y95" s="91">
        <v>0</v>
      </c>
      <c r="Z95" s="91">
        <v>1.4</v>
      </c>
      <c r="AA95" s="91">
        <v>188</v>
      </c>
      <c r="AB95" s="91">
        <v>218</v>
      </c>
      <c r="AC95" s="91">
        <v>6</v>
      </c>
      <c r="AD95" s="107">
        <f t="shared" si="14"/>
        <v>22.5</v>
      </c>
      <c r="AE95" s="114"/>
      <c r="AF95" s="114"/>
      <c r="AG95" s="114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1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  <c r="BZ95" s="91"/>
      <c r="CA95" s="91"/>
      <c r="CB95" s="91"/>
    </row>
    <row r="96" spans="1:80">
      <c r="A96" s="149">
        <v>45881</v>
      </c>
      <c r="B96" s="160">
        <v>0.5625</v>
      </c>
      <c r="C96" s="160">
        <v>0.58333333333333337</v>
      </c>
      <c r="D96" s="132">
        <v>1</v>
      </c>
      <c r="E96" s="132">
        <v>61.6</v>
      </c>
      <c r="F96" s="132">
        <v>37.9</v>
      </c>
      <c r="G96" s="132">
        <v>0.4</v>
      </c>
      <c r="H96" s="132">
        <v>651</v>
      </c>
      <c r="I96" s="132">
        <v>0.1</v>
      </c>
      <c r="J96" s="132">
        <v>1186</v>
      </c>
      <c r="K96" s="132">
        <v>1187</v>
      </c>
      <c r="L96" s="132">
        <f t="shared" si="13"/>
        <v>1</v>
      </c>
      <c r="M96" s="132">
        <v>21</v>
      </c>
      <c r="N96" s="132">
        <v>23</v>
      </c>
      <c r="O96" s="132">
        <v>27.5</v>
      </c>
      <c r="P96" s="132">
        <v>5.04</v>
      </c>
      <c r="Q96" s="132">
        <v>25.8</v>
      </c>
      <c r="R96" s="132">
        <v>13.5</v>
      </c>
      <c r="S96" s="132"/>
      <c r="T96" s="132"/>
      <c r="U96" s="132"/>
      <c r="V96" s="132">
        <v>95.2</v>
      </c>
      <c r="W96" s="132">
        <v>2.9</v>
      </c>
      <c r="X96" s="132">
        <v>0.2</v>
      </c>
      <c r="Y96" s="132">
        <v>0</v>
      </c>
      <c r="Z96" s="132">
        <v>1.7</v>
      </c>
      <c r="AA96" s="132">
        <v>180</v>
      </c>
      <c r="AB96" s="132">
        <v>200</v>
      </c>
      <c r="AC96" s="132">
        <v>6</v>
      </c>
      <c r="AD96" s="119">
        <f t="shared" si="14"/>
        <v>15</v>
      </c>
      <c r="AE96" s="122"/>
      <c r="AF96" s="122"/>
      <c r="AG96" s="122"/>
      <c r="AH96" s="132"/>
      <c r="AI96" s="132"/>
      <c r="AJ96" s="132"/>
      <c r="AK96" s="132"/>
      <c r="AL96" s="132"/>
      <c r="AM96" s="132"/>
      <c r="AN96" s="132"/>
      <c r="AO96" s="132"/>
      <c r="AP96" s="132"/>
      <c r="AQ96" s="132"/>
      <c r="AR96" s="132"/>
      <c r="AS96" s="132"/>
      <c r="AT96" s="132"/>
      <c r="AU96" s="132"/>
      <c r="AV96" s="132"/>
      <c r="AW96" s="132"/>
      <c r="AX96" s="132"/>
      <c r="AY96" s="132"/>
      <c r="AZ96" s="132"/>
      <c r="BA96" s="132"/>
      <c r="BB96" s="132"/>
      <c r="BC96" s="132"/>
      <c r="BD96" s="132"/>
      <c r="BE96" s="132"/>
      <c r="BF96" s="132"/>
      <c r="BG96" s="132"/>
      <c r="BH96" s="132"/>
      <c r="BI96" s="132"/>
      <c r="BJ96" s="132"/>
      <c r="BK96" s="132"/>
      <c r="BL96" s="132"/>
      <c r="BM96" s="132"/>
      <c r="BN96" s="132"/>
      <c r="BO96" s="132"/>
      <c r="BP96" s="132"/>
      <c r="BQ96" s="132"/>
      <c r="BR96" s="132"/>
      <c r="BS96" s="132"/>
      <c r="BT96" s="132"/>
      <c r="BU96" s="132"/>
      <c r="BV96" s="132"/>
      <c r="BW96" s="132"/>
      <c r="BX96" s="132"/>
      <c r="BY96" s="132"/>
      <c r="BZ96" s="132"/>
      <c r="CA96" s="132"/>
      <c r="CB96" s="132"/>
    </row>
    <row r="97" spans="1:80">
      <c r="A97" s="95">
        <v>45882</v>
      </c>
      <c r="B97" s="159">
        <v>0.625</v>
      </c>
      <c r="C97" s="159">
        <v>0.70833333333333337</v>
      </c>
      <c r="D97" s="91">
        <v>2</v>
      </c>
      <c r="E97" s="91">
        <v>62.7</v>
      </c>
      <c r="F97" s="91">
        <v>36.299999999999997</v>
      </c>
      <c r="G97" s="91">
        <v>0.4</v>
      </c>
      <c r="H97" s="91">
        <v>649</v>
      </c>
      <c r="I97" s="91">
        <v>0.5</v>
      </c>
      <c r="J97" s="91">
        <v>1187</v>
      </c>
      <c r="K97" s="91">
        <v>1189</v>
      </c>
      <c r="L97" s="91">
        <f t="shared" si="13"/>
        <v>2</v>
      </c>
      <c r="M97" s="91">
        <v>25</v>
      </c>
      <c r="N97" s="91">
        <v>24</v>
      </c>
      <c r="O97" s="91">
        <v>25.1</v>
      </c>
      <c r="P97" s="91">
        <v>7.33</v>
      </c>
      <c r="Q97" s="91">
        <v>29.2</v>
      </c>
      <c r="R97" s="91">
        <v>13.7</v>
      </c>
      <c r="S97" s="91"/>
      <c r="T97" s="91"/>
      <c r="U97" s="91"/>
      <c r="V97" s="91">
        <v>95.9</v>
      </c>
      <c r="W97" s="91">
        <v>1.5</v>
      </c>
      <c r="X97" s="91">
        <v>0.3</v>
      </c>
      <c r="Y97" s="91">
        <v>0</v>
      </c>
      <c r="Z97" s="91">
        <v>2.2999999999999998</v>
      </c>
      <c r="AA97" s="91">
        <v>184</v>
      </c>
      <c r="AB97" s="91">
        <v>210</v>
      </c>
      <c r="AC97" s="91">
        <v>6</v>
      </c>
      <c r="AD97" s="107">
        <f t="shared" si="14"/>
        <v>19.5</v>
      </c>
      <c r="AE97" s="114"/>
      <c r="AF97" s="114"/>
      <c r="AG97" s="114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</row>
    <row r="98" spans="1:80">
      <c r="A98" s="149">
        <v>45884</v>
      </c>
      <c r="B98" s="160">
        <v>0.375</v>
      </c>
      <c r="C98" s="160">
        <v>0.625</v>
      </c>
      <c r="D98" s="132">
        <v>1</v>
      </c>
      <c r="E98" s="132">
        <v>60.3</v>
      </c>
      <c r="F98" s="132">
        <v>39.5</v>
      </c>
      <c r="G98" s="132">
        <v>0.2</v>
      </c>
      <c r="H98" s="132">
        <v>739</v>
      </c>
      <c r="I98" s="132">
        <v>0</v>
      </c>
      <c r="J98" s="132">
        <v>1190</v>
      </c>
      <c r="K98" s="132">
        <v>1193</v>
      </c>
      <c r="L98" s="132">
        <f t="shared" si="13"/>
        <v>3</v>
      </c>
      <c r="M98" s="132">
        <v>12</v>
      </c>
      <c r="N98" s="132">
        <v>25</v>
      </c>
      <c r="O98" s="132">
        <v>29.5</v>
      </c>
      <c r="P98" s="132">
        <v>5.04</v>
      </c>
      <c r="Q98" s="132">
        <v>26.9</v>
      </c>
      <c r="R98" s="132">
        <v>13.2</v>
      </c>
      <c r="S98" s="132"/>
      <c r="T98" s="132"/>
      <c r="U98" s="132"/>
      <c r="V98" s="132">
        <v>96.5</v>
      </c>
      <c r="W98" s="132">
        <v>2.9</v>
      </c>
      <c r="X98" s="132">
        <v>0.1</v>
      </c>
      <c r="Y98" s="132">
        <v>0</v>
      </c>
      <c r="Z98" s="132">
        <v>0.5</v>
      </c>
      <c r="AA98" s="132">
        <v>136</v>
      </c>
      <c r="AB98" s="132">
        <v>188</v>
      </c>
      <c r="AC98" s="132">
        <v>6</v>
      </c>
      <c r="AD98" s="119">
        <f t="shared" si="14"/>
        <v>39</v>
      </c>
      <c r="AE98" s="122"/>
      <c r="AF98" s="122"/>
      <c r="AG98" s="122"/>
      <c r="AH98" s="132"/>
      <c r="AI98" s="132"/>
      <c r="AJ98" s="132"/>
      <c r="AK98" s="132"/>
      <c r="AL98" s="132"/>
      <c r="AM98" s="132"/>
      <c r="AN98" s="132"/>
      <c r="AO98" s="132"/>
      <c r="AP98" s="132"/>
      <c r="AQ98" s="132"/>
      <c r="AR98" s="132"/>
      <c r="AS98" s="132"/>
      <c r="AT98" s="132"/>
      <c r="AU98" s="132"/>
      <c r="AV98" s="132"/>
      <c r="AW98" s="132"/>
      <c r="AX98" s="132"/>
      <c r="AY98" s="132"/>
      <c r="AZ98" s="132"/>
      <c r="BA98" s="132"/>
      <c r="BB98" s="132"/>
      <c r="BC98" s="132"/>
      <c r="BD98" s="132"/>
      <c r="BE98" s="132"/>
      <c r="BF98" s="132"/>
      <c r="BG98" s="132"/>
      <c r="BH98" s="132"/>
      <c r="BI98" s="132"/>
      <c r="BJ98" s="132"/>
      <c r="BK98" s="132"/>
      <c r="BL98" s="132"/>
      <c r="BM98" s="132"/>
      <c r="BN98" s="132"/>
      <c r="BO98" s="132"/>
      <c r="BP98" s="132"/>
      <c r="BQ98" s="132"/>
      <c r="BR98" s="132"/>
      <c r="BS98" s="132"/>
      <c r="BT98" s="132"/>
      <c r="BU98" s="132"/>
      <c r="BV98" s="132"/>
      <c r="BW98" s="132"/>
      <c r="BX98" s="132"/>
      <c r="BY98" s="132"/>
      <c r="BZ98" s="132"/>
      <c r="CA98" s="132"/>
      <c r="CB98" s="132"/>
    </row>
    <row r="99" spans="1:80">
      <c r="A99" s="95">
        <v>45901</v>
      </c>
      <c r="B99" s="159">
        <v>0.58333333333333337</v>
      </c>
      <c r="C99" s="159">
        <v>0.66666666666666663</v>
      </c>
      <c r="D99" s="91">
        <v>1</v>
      </c>
      <c r="E99" s="91">
        <v>58.4</v>
      </c>
      <c r="F99" s="91">
        <v>37.9</v>
      </c>
      <c r="G99" s="91">
        <v>0.9</v>
      </c>
      <c r="H99" s="91">
        <v>782</v>
      </c>
      <c r="I99" s="91">
        <v>2.8</v>
      </c>
      <c r="J99" s="91">
        <v>1203</v>
      </c>
      <c r="K99" s="91">
        <v>1205</v>
      </c>
      <c r="L99" s="91">
        <f t="shared" si="13"/>
        <v>2</v>
      </c>
      <c r="M99" s="91">
        <v>21</v>
      </c>
      <c r="N99" s="91">
        <v>21</v>
      </c>
      <c r="O99" s="91">
        <v>20.3</v>
      </c>
      <c r="P99" s="91">
        <v>4.95</v>
      </c>
      <c r="Q99" s="91">
        <v>21.1</v>
      </c>
      <c r="R99" s="91">
        <v>13.5</v>
      </c>
      <c r="S99" s="91"/>
      <c r="T99" s="91"/>
      <c r="U99" s="91"/>
      <c r="V99" s="91">
        <v>92.6</v>
      </c>
      <c r="W99" s="91">
        <v>2.1</v>
      </c>
      <c r="X99" s="91">
        <v>0.5</v>
      </c>
      <c r="Y99" s="91">
        <v>1</v>
      </c>
      <c r="Z99" s="91">
        <v>4.7</v>
      </c>
      <c r="AA99" s="91">
        <v>160</v>
      </c>
      <c r="AB99" s="91">
        <v>182</v>
      </c>
      <c r="AC99" s="91">
        <v>6</v>
      </c>
      <c r="AD99" s="107">
        <f t="shared" si="14"/>
        <v>16.5</v>
      </c>
      <c r="AE99" s="114"/>
      <c r="AF99" s="114"/>
      <c r="AG99" s="114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1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</row>
    <row r="100" spans="1:80">
      <c r="A100" s="149">
        <v>45902</v>
      </c>
      <c r="B100" s="160">
        <v>0.375</v>
      </c>
      <c r="C100" s="160">
        <v>0.45833333333333331</v>
      </c>
      <c r="D100" s="132">
        <v>2</v>
      </c>
      <c r="E100" s="132">
        <v>59</v>
      </c>
      <c r="F100" s="132">
        <v>36.6</v>
      </c>
      <c r="G100" s="132">
        <v>0.8</v>
      </c>
      <c r="H100" s="132">
        <v>760</v>
      </c>
      <c r="I100" s="132">
        <v>3.7</v>
      </c>
      <c r="J100" s="132">
        <v>1205</v>
      </c>
      <c r="K100" s="132">
        <v>1207</v>
      </c>
      <c r="L100" s="132">
        <f t="shared" si="13"/>
        <v>2</v>
      </c>
      <c r="M100" s="132">
        <v>21</v>
      </c>
      <c r="N100" s="132">
        <v>24</v>
      </c>
      <c r="O100" s="132">
        <v>20.5</v>
      </c>
      <c r="P100" s="132">
        <v>6.01</v>
      </c>
      <c r="Q100" s="132">
        <v>22.3</v>
      </c>
      <c r="R100" s="132">
        <v>13.5</v>
      </c>
      <c r="S100" s="132"/>
      <c r="T100" s="132"/>
      <c r="U100" s="132"/>
      <c r="V100" s="132">
        <v>92.4</v>
      </c>
      <c r="W100" s="132">
        <v>0.8</v>
      </c>
      <c r="X100" s="132">
        <v>0.5</v>
      </c>
      <c r="Y100" s="132">
        <v>3</v>
      </c>
      <c r="Z100" s="132">
        <v>6.3</v>
      </c>
      <c r="AA100" s="132">
        <v>146</v>
      </c>
      <c r="AB100" s="132">
        <v>180</v>
      </c>
      <c r="AC100" s="132">
        <v>6</v>
      </c>
      <c r="AD100" s="119">
        <f t="shared" si="14"/>
        <v>25.5</v>
      </c>
      <c r="AE100" s="122"/>
      <c r="AF100" s="122"/>
      <c r="AG100" s="122"/>
      <c r="AH100" s="132"/>
      <c r="AI100" s="132"/>
      <c r="AJ100" s="132"/>
      <c r="AK100" s="132"/>
      <c r="AL100" s="132"/>
      <c r="AM100" s="132"/>
      <c r="AN100" s="132"/>
      <c r="AO100" s="132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132"/>
      <c r="BA100" s="132"/>
      <c r="BB100" s="132"/>
      <c r="BC100" s="132"/>
      <c r="BD100" s="132"/>
      <c r="BE100" s="132"/>
      <c r="BF100" s="132"/>
      <c r="BG100" s="132"/>
      <c r="BH100" s="132"/>
      <c r="BI100" s="132"/>
      <c r="BJ100" s="132"/>
      <c r="BK100" s="132"/>
      <c r="BL100" s="132"/>
      <c r="BM100" s="132"/>
      <c r="BN100" s="132"/>
      <c r="BO100" s="132"/>
      <c r="BP100" s="132"/>
      <c r="BQ100" s="132"/>
      <c r="BR100" s="132"/>
      <c r="BS100" s="132"/>
      <c r="BT100" s="132"/>
      <c r="BU100" s="132"/>
      <c r="BV100" s="132"/>
      <c r="BW100" s="132"/>
      <c r="BX100" s="132"/>
      <c r="BY100" s="132"/>
      <c r="BZ100" s="132"/>
      <c r="CA100" s="132"/>
      <c r="CB100" s="132"/>
    </row>
    <row r="101" spans="1:80">
      <c r="A101" s="95">
        <v>45903</v>
      </c>
      <c r="B101" s="159">
        <v>0.58333333333333337</v>
      </c>
      <c r="C101" s="159">
        <v>0.66666666666666663</v>
      </c>
      <c r="D101" s="91">
        <v>2</v>
      </c>
      <c r="E101" s="91">
        <v>62.5</v>
      </c>
      <c r="F101" s="91">
        <v>32.5</v>
      </c>
      <c r="G101" s="91">
        <v>0.6</v>
      </c>
      <c r="H101" s="91">
        <v>740</v>
      </c>
      <c r="I101" s="91">
        <v>4.4000000000000004</v>
      </c>
      <c r="J101" s="91">
        <v>1207</v>
      </c>
      <c r="K101" s="91">
        <v>1209</v>
      </c>
      <c r="L101" s="91">
        <f t="shared" si="13"/>
        <v>2</v>
      </c>
      <c r="M101" s="91">
        <v>28</v>
      </c>
      <c r="N101" s="91">
        <v>33</v>
      </c>
      <c r="O101" s="91">
        <v>32.1</v>
      </c>
      <c r="P101" s="91">
        <v>5.13</v>
      </c>
      <c r="Q101" s="91">
        <v>34.9</v>
      </c>
      <c r="R101" s="91">
        <v>13</v>
      </c>
      <c r="S101" s="91"/>
      <c r="T101" s="91"/>
      <c r="U101" s="91"/>
      <c r="V101" s="91">
        <v>94.6</v>
      </c>
      <c r="W101" s="91">
        <v>1.6</v>
      </c>
      <c r="X101" s="91">
        <v>0.4</v>
      </c>
      <c r="Y101" s="91">
        <v>4</v>
      </c>
      <c r="Z101" s="91">
        <v>3.4</v>
      </c>
      <c r="AA101" s="91">
        <v>186</v>
      </c>
      <c r="AB101" s="91">
        <v>200</v>
      </c>
      <c r="AC101" s="91">
        <v>6</v>
      </c>
      <c r="AD101" s="107">
        <f t="shared" si="14"/>
        <v>10.5</v>
      </c>
      <c r="AE101" s="114"/>
      <c r="AF101" s="114"/>
      <c r="AG101" s="114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1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  <c r="BZ101" s="91"/>
      <c r="CA101" s="91"/>
      <c r="CB101" s="91"/>
    </row>
    <row r="102" spans="1:80">
      <c r="A102" s="149">
        <v>45904</v>
      </c>
      <c r="B102" s="160">
        <v>0.375</v>
      </c>
      <c r="C102" s="160">
        <v>0.4375</v>
      </c>
      <c r="D102" s="132">
        <v>1</v>
      </c>
      <c r="E102" s="132">
        <v>63</v>
      </c>
      <c r="F102" s="132">
        <v>34.5</v>
      </c>
      <c r="G102" s="132">
        <v>0.4</v>
      </c>
      <c r="H102" s="132">
        <v>810</v>
      </c>
      <c r="I102" s="132">
        <v>2.1</v>
      </c>
      <c r="J102" s="132">
        <v>1209</v>
      </c>
      <c r="K102" s="132">
        <v>1210</v>
      </c>
      <c r="L102" s="132">
        <f t="shared" si="13"/>
        <v>1</v>
      </c>
      <c r="M102" s="132">
        <v>23</v>
      </c>
      <c r="N102" s="132">
        <v>22</v>
      </c>
      <c r="O102" s="132">
        <v>32.1</v>
      </c>
      <c r="P102" s="132">
        <v>5.13</v>
      </c>
      <c r="Q102" s="132">
        <v>34.9</v>
      </c>
      <c r="R102" s="132">
        <v>13</v>
      </c>
      <c r="S102" s="132"/>
      <c r="T102" s="132"/>
      <c r="U102" s="132"/>
      <c r="V102" s="132">
        <v>94.6</v>
      </c>
      <c r="W102" s="132">
        <v>1.9</v>
      </c>
      <c r="X102" s="132">
        <v>0.4</v>
      </c>
      <c r="Y102" s="132">
        <v>1</v>
      </c>
      <c r="Z102" s="132">
        <v>3.2</v>
      </c>
      <c r="AA102" s="132">
        <v>153</v>
      </c>
      <c r="AB102" s="132">
        <v>170</v>
      </c>
      <c r="AC102" s="132">
        <v>4</v>
      </c>
      <c r="AD102" s="119">
        <f t="shared" si="14"/>
        <v>8.5</v>
      </c>
      <c r="AE102" s="122"/>
      <c r="AF102" s="122"/>
      <c r="AG102" s="122"/>
      <c r="AH102" s="132"/>
      <c r="AI102" s="132"/>
      <c r="AJ102" s="132"/>
      <c r="AK102" s="132"/>
      <c r="AL102" s="132"/>
      <c r="AM102" s="132"/>
      <c r="AN102" s="132"/>
      <c r="AO102" s="132"/>
      <c r="AP102" s="132"/>
      <c r="AQ102" s="132"/>
      <c r="AR102" s="132"/>
      <c r="AS102" s="132"/>
      <c r="AT102" s="132"/>
      <c r="AU102" s="132"/>
      <c r="AV102" s="132"/>
      <c r="AW102" s="132"/>
      <c r="AX102" s="132"/>
      <c r="AY102" s="132"/>
      <c r="AZ102" s="132"/>
      <c r="BA102" s="132"/>
      <c r="BB102" s="132"/>
      <c r="BC102" s="132"/>
      <c r="BD102" s="132"/>
      <c r="BE102" s="132"/>
      <c r="BF102" s="132"/>
      <c r="BG102" s="132"/>
      <c r="BH102" s="132"/>
      <c r="BI102" s="132"/>
      <c r="BJ102" s="132"/>
      <c r="BK102" s="132"/>
      <c r="BL102" s="132"/>
      <c r="BM102" s="132"/>
      <c r="BN102" s="132"/>
      <c r="BO102" s="132"/>
      <c r="BP102" s="132"/>
      <c r="BQ102" s="132"/>
      <c r="BR102" s="132"/>
      <c r="BS102" s="132"/>
      <c r="BT102" s="132"/>
      <c r="BU102" s="132"/>
      <c r="BV102" s="132"/>
      <c r="BW102" s="132"/>
      <c r="BX102" s="132"/>
      <c r="BY102" s="132"/>
      <c r="BZ102" s="132"/>
      <c r="CA102" s="132"/>
      <c r="CB102" s="132"/>
    </row>
    <row r="103" spans="1:80">
      <c r="A103" s="95">
        <v>45905</v>
      </c>
      <c r="B103" s="159">
        <v>0.375</v>
      </c>
      <c r="C103" s="159">
        <v>0.60416666666666663</v>
      </c>
      <c r="D103" s="91">
        <v>2</v>
      </c>
      <c r="E103" s="91">
        <v>62.9</v>
      </c>
      <c r="F103" s="91">
        <v>35.299999999999997</v>
      </c>
      <c r="G103" s="91">
        <v>0.5</v>
      </c>
      <c r="H103" s="91">
        <v>768</v>
      </c>
      <c r="I103" s="91">
        <v>1.2</v>
      </c>
      <c r="J103" s="91">
        <v>1210</v>
      </c>
      <c r="K103" s="91">
        <v>1213</v>
      </c>
      <c r="L103" s="91">
        <f t="shared" si="13"/>
        <v>3</v>
      </c>
      <c r="M103" s="91">
        <v>13</v>
      </c>
      <c r="N103" s="91">
        <v>14</v>
      </c>
      <c r="O103" s="91">
        <v>18.3</v>
      </c>
      <c r="P103" s="91">
        <v>4.95</v>
      </c>
      <c r="Q103" s="91">
        <v>16.7</v>
      </c>
      <c r="R103" s="91">
        <v>13.5</v>
      </c>
      <c r="S103" s="91"/>
      <c r="T103" s="91"/>
      <c r="U103" s="91"/>
      <c r="V103" s="91">
        <v>94.2</v>
      </c>
      <c r="W103" s="91">
        <v>2.4</v>
      </c>
      <c r="X103" s="91">
        <v>0.3</v>
      </c>
      <c r="Y103" s="91">
        <v>1</v>
      </c>
      <c r="Z103" s="91">
        <v>3.1</v>
      </c>
      <c r="AA103" s="91">
        <v>142</v>
      </c>
      <c r="AB103" s="91">
        <v>167</v>
      </c>
      <c r="AC103" s="91">
        <v>6</v>
      </c>
      <c r="AD103" s="107">
        <f t="shared" si="14"/>
        <v>18.75</v>
      </c>
      <c r="AE103" s="114"/>
      <c r="AF103" s="114"/>
      <c r="AG103" s="114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</row>
    <row r="104" spans="1:80">
      <c r="A104" s="149">
        <v>45908</v>
      </c>
      <c r="B104" s="160">
        <v>0.5625</v>
      </c>
      <c r="C104" s="160">
        <v>0.60416666666666663</v>
      </c>
      <c r="D104" s="132">
        <v>1</v>
      </c>
      <c r="E104" s="132">
        <v>59.4</v>
      </c>
      <c r="F104" s="132">
        <v>33.299999999999997</v>
      </c>
      <c r="G104" s="132">
        <v>1</v>
      </c>
      <c r="H104" s="132">
        <v>542</v>
      </c>
      <c r="I104" s="132">
        <v>6.3</v>
      </c>
      <c r="J104" s="132">
        <v>1213</v>
      </c>
      <c r="K104" s="132">
        <v>1214</v>
      </c>
      <c r="L104" s="132">
        <f t="shared" si="13"/>
        <v>1</v>
      </c>
      <c r="M104" s="132">
        <v>26</v>
      </c>
      <c r="N104" s="132">
        <v>28</v>
      </c>
      <c r="O104" s="132">
        <v>26.1</v>
      </c>
      <c r="P104" s="132">
        <v>6.2</v>
      </c>
      <c r="Q104" s="132">
        <v>28.2</v>
      </c>
      <c r="R104" s="132">
        <v>13.5</v>
      </c>
      <c r="S104" s="132"/>
      <c r="T104" s="132"/>
      <c r="U104" s="132"/>
      <c r="V104" s="132">
        <v>91.9</v>
      </c>
      <c r="W104" s="132">
        <v>1.1000000000000001</v>
      </c>
      <c r="X104" s="132">
        <v>0.4</v>
      </c>
      <c r="Y104" s="132">
        <v>3</v>
      </c>
      <c r="Z104" s="132">
        <v>6.5</v>
      </c>
      <c r="AA104" s="132">
        <v>174</v>
      </c>
      <c r="AB104" s="132">
        <v>189</v>
      </c>
      <c r="AC104" s="132">
        <v>6</v>
      </c>
      <c r="AD104" s="119">
        <f t="shared" si="14"/>
        <v>11.25</v>
      </c>
      <c r="AE104" s="122"/>
      <c r="AF104" s="122"/>
      <c r="AG104" s="122"/>
      <c r="AH104" s="132"/>
      <c r="AI104" s="132"/>
      <c r="AJ104" s="132"/>
      <c r="AK104" s="132"/>
      <c r="AL104" s="132"/>
      <c r="AM104" s="132"/>
      <c r="AN104" s="132"/>
      <c r="AO104" s="132"/>
      <c r="AP104" s="132"/>
      <c r="AQ104" s="132"/>
      <c r="AR104" s="132"/>
      <c r="AS104" s="132"/>
      <c r="AT104" s="132"/>
      <c r="AU104" s="132"/>
      <c r="AV104" s="132"/>
      <c r="AW104" s="132"/>
      <c r="AX104" s="132"/>
      <c r="AY104" s="132"/>
      <c r="AZ104" s="132"/>
      <c r="BA104" s="132"/>
      <c r="BB104" s="132"/>
      <c r="BC104" s="132"/>
      <c r="BD104" s="132"/>
      <c r="BE104" s="132"/>
      <c r="BF104" s="132"/>
      <c r="BG104" s="132"/>
      <c r="BH104" s="132"/>
      <c r="BI104" s="132"/>
      <c r="BJ104" s="132"/>
      <c r="BK104" s="132"/>
      <c r="BL104" s="132"/>
      <c r="BM104" s="132"/>
      <c r="BN104" s="132"/>
      <c r="BO104" s="132"/>
      <c r="BP104" s="132"/>
      <c r="BQ104" s="132"/>
      <c r="BR104" s="132"/>
      <c r="BS104" s="132"/>
      <c r="BT104" s="132"/>
      <c r="BU104" s="132"/>
      <c r="BV104" s="132"/>
      <c r="BW104" s="132"/>
      <c r="BX104" s="132"/>
      <c r="BY104" s="132"/>
      <c r="BZ104" s="132"/>
      <c r="CA104" s="132"/>
      <c r="CB104" s="132"/>
    </row>
    <row r="105" spans="1:80">
      <c r="A105" s="95">
        <v>45909</v>
      </c>
      <c r="B105" s="159">
        <v>0.35416666666666669</v>
      </c>
      <c r="C105" s="159">
        <v>0.47916666666666669</v>
      </c>
      <c r="D105" s="91" t="s">
        <v>352</v>
      </c>
      <c r="E105" s="91">
        <v>62.8</v>
      </c>
      <c r="F105" s="91">
        <v>32.9</v>
      </c>
      <c r="G105" s="91">
        <v>0.6</v>
      </c>
      <c r="H105" s="91">
        <v>533</v>
      </c>
      <c r="I105" s="91">
        <v>3.7</v>
      </c>
      <c r="J105" s="91">
        <v>1214</v>
      </c>
      <c r="K105" s="91">
        <v>1217</v>
      </c>
      <c r="L105" s="91">
        <f t="shared" si="13"/>
        <v>3</v>
      </c>
      <c r="M105" s="91">
        <v>17</v>
      </c>
      <c r="N105" s="91">
        <v>20</v>
      </c>
      <c r="O105" s="91">
        <v>18.2</v>
      </c>
      <c r="P105" s="91">
        <v>4.91</v>
      </c>
      <c r="Q105" s="91">
        <v>18.100000000000001</v>
      </c>
      <c r="R105" s="91">
        <v>13.5</v>
      </c>
      <c r="S105" s="91"/>
      <c r="T105" s="91"/>
      <c r="U105" s="91"/>
      <c r="V105" s="91">
        <v>92.2</v>
      </c>
      <c r="W105" s="91">
        <v>2.1</v>
      </c>
      <c r="X105" s="91">
        <v>0.6</v>
      </c>
      <c r="Y105" s="91">
        <v>1</v>
      </c>
      <c r="Z105" s="91">
        <v>5.0999999999999996</v>
      </c>
      <c r="AA105" s="91">
        <v>170</v>
      </c>
      <c r="AB105" s="91">
        <v>212</v>
      </c>
      <c r="AC105" s="91">
        <v>6</v>
      </c>
      <c r="AD105" s="107">
        <f t="shared" si="14"/>
        <v>31.5</v>
      </c>
      <c r="AE105" s="114"/>
      <c r="AF105" s="114"/>
      <c r="AG105" s="114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1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</row>
    <row r="106" spans="1:80">
      <c r="A106" s="149">
        <v>45910</v>
      </c>
      <c r="B106" s="160">
        <v>0.5625</v>
      </c>
      <c r="C106" s="160">
        <v>0.64583333333333337</v>
      </c>
      <c r="D106" s="132" t="s">
        <v>328</v>
      </c>
      <c r="E106" s="132">
        <v>61.4</v>
      </c>
      <c r="F106" s="132">
        <v>35.1</v>
      </c>
      <c r="G106" s="132">
        <v>0.5</v>
      </c>
      <c r="H106" s="132">
        <v>498</v>
      </c>
      <c r="I106" s="132">
        <v>3</v>
      </c>
      <c r="J106" s="132">
        <v>1217</v>
      </c>
      <c r="K106" s="132">
        <v>1219</v>
      </c>
      <c r="L106" s="132">
        <f t="shared" si="13"/>
        <v>2</v>
      </c>
      <c r="M106" s="132">
        <v>26</v>
      </c>
      <c r="N106" s="132">
        <v>28</v>
      </c>
      <c r="O106" s="132">
        <v>26.1</v>
      </c>
      <c r="P106" s="132">
        <v>6.2</v>
      </c>
      <c r="Q106" s="132">
        <v>28.1</v>
      </c>
      <c r="R106" s="132">
        <v>13.5</v>
      </c>
      <c r="S106" s="132"/>
      <c r="T106" s="132"/>
      <c r="U106" s="132"/>
      <c r="V106" s="132">
        <v>93.2</v>
      </c>
      <c r="W106" s="132">
        <v>1.9</v>
      </c>
      <c r="X106" s="132">
        <v>0.4</v>
      </c>
      <c r="Y106" s="132">
        <v>1</v>
      </c>
      <c r="Z106" s="132">
        <v>4.5</v>
      </c>
      <c r="AA106" s="132">
        <v>193</v>
      </c>
      <c r="AB106" s="132">
        <v>215</v>
      </c>
      <c r="AC106" s="132">
        <v>6</v>
      </c>
      <c r="AD106" s="119">
        <f t="shared" si="14"/>
        <v>16.5</v>
      </c>
      <c r="AE106" s="122"/>
      <c r="AF106" s="122"/>
      <c r="AG106" s="122"/>
      <c r="AH106" s="132"/>
      <c r="AI106" s="132"/>
      <c r="AJ106" s="132"/>
      <c r="AK106" s="132"/>
      <c r="AL106" s="132"/>
      <c r="AM106" s="132"/>
      <c r="AN106" s="132"/>
      <c r="AO106" s="132"/>
      <c r="AP106" s="132"/>
      <c r="AQ106" s="132"/>
      <c r="AR106" s="132"/>
      <c r="AS106" s="132"/>
      <c r="AT106" s="132"/>
      <c r="AU106" s="132"/>
      <c r="AV106" s="132"/>
      <c r="AW106" s="132"/>
      <c r="AX106" s="132"/>
      <c r="AY106" s="132"/>
      <c r="AZ106" s="132"/>
      <c r="BA106" s="132"/>
      <c r="BB106" s="132"/>
      <c r="BC106" s="132"/>
      <c r="BD106" s="132"/>
      <c r="BE106" s="132"/>
      <c r="BF106" s="132"/>
      <c r="BG106" s="132"/>
      <c r="BH106" s="132"/>
      <c r="BI106" s="132"/>
      <c r="BJ106" s="132"/>
      <c r="BK106" s="132"/>
      <c r="BL106" s="132"/>
      <c r="BM106" s="132"/>
      <c r="BN106" s="132"/>
      <c r="BO106" s="132"/>
      <c r="BP106" s="132"/>
      <c r="BQ106" s="132"/>
      <c r="BR106" s="132"/>
      <c r="BS106" s="132"/>
      <c r="BT106" s="132"/>
      <c r="BU106" s="132"/>
      <c r="BV106" s="132"/>
      <c r="BW106" s="132"/>
      <c r="BX106" s="132"/>
      <c r="BY106" s="132"/>
      <c r="BZ106" s="132"/>
      <c r="CA106" s="132"/>
      <c r="CB106" s="132"/>
    </row>
    <row r="107" spans="1:80">
      <c r="A107" s="95">
        <v>45911</v>
      </c>
      <c r="B107" s="159">
        <v>0.35416666666666669</v>
      </c>
      <c r="C107" s="159">
        <v>0.66666666666666663</v>
      </c>
      <c r="D107" s="91">
        <v>2</v>
      </c>
      <c r="E107" s="91">
        <v>60.7</v>
      </c>
      <c r="F107" s="91">
        <v>36</v>
      </c>
      <c r="G107" s="91">
        <v>0.5</v>
      </c>
      <c r="H107" s="91">
        <v>462</v>
      </c>
      <c r="I107" s="91">
        <v>2.7</v>
      </c>
      <c r="J107" s="91">
        <v>1219</v>
      </c>
      <c r="K107" s="91">
        <v>1222</v>
      </c>
      <c r="L107" s="91">
        <f t="shared" si="13"/>
        <v>3</v>
      </c>
      <c r="M107" s="91">
        <v>18</v>
      </c>
      <c r="N107" s="91">
        <v>29</v>
      </c>
      <c r="O107" s="91">
        <v>25</v>
      </c>
      <c r="P107" s="91">
        <v>4.03</v>
      </c>
      <c r="Q107" s="91">
        <v>24.6</v>
      </c>
      <c r="R107" s="91">
        <v>13.5</v>
      </c>
      <c r="S107" s="91"/>
      <c r="T107" s="91"/>
      <c r="U107" s="91"/>
      <c r="V107" s="91">
        <v>93.1</v>
      </c>
      <c r="W107" s="91">
        <v>1.5</v>
      </c>
      <c r="X107" s="91">
        <v>0.4</v>
      </c>
      <c r="Y107" s="91">
        <v>0</v>
      </c>
      <c r="Z107" s="91">
        <v>5</v>
      </c>
      <c r="AA107" s="91">
        <v>122</v>
      </c>
      <c r="AB107" s="91">
        <v>180</v>
      </c>
      <c r="AC107" s="91">
        <v>6</v>
      </c>
      <c r="AD107" s="107">
        <f t="shared" si="14"/>
        <v>43.5</v>
      </c>
      <c r="AE107" s="114"/>
      <c r="AF107" s="114"/>
      <c r="AG107" s="114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1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</row>
    <row r="108" spans="1:80">
      <c r="A108" s="149">
        <v>45912</v>
      </c>
      <c r="B108" s="160">
        <v>0.41666666666666669</v>
      </c>
      <c r="C108" s="160">
        <v>0.66666666666666663</v>
      </c>
      <c r="D108" s="132">
        <v>1</v>
      </c>
      <c r="E108" s="132">
        <v>56.6</v>
      </c>
      <c r="F108" s="132">
        <v>36.299999999999997</v>
      </c>
      <c r="G108" s="132">
        <v>1.1000000000000001</v>
      </c>
      <c r="H108" s="132">
        <v>363</v>
      </c>
      <c r="I108" s="132">
        <v>6</v>
      </c>
      <c r="J108" s="132">
        <v>1222</v>
      </c>
      <c r="K108" s="132">
        <v>1224</v>
      </c>
      <c r="L108" s="132">
        <f t="shared" si="13"/>
        <v>2</v>
      </c>
      <c r="M108" s="132">
        <v>23</v>
      </c>
      <c r="N108" s="132">
        <v>31</v>
      </c>
      <c r="O108" s="132">
        <v>26</v>
      </c>
      <c r="P108" s="132">
        <v>6.04</v>
      </c>
      <c r="Q108" s="132">
        <v>24.5</v>
      </c>
      <c r="R108" s="132">
        <v>13.5</v>
      </c>
      <c r="S108" s="132"/>
      <c r="T108" s="132"/>
      <c r="U108" s="132"/>
      <c r="V108" s="132">
        <v>93.5</v>
      </c>
      <c r="W108" s="132">
        <v>0.6</v>
      </c>
      <c r="X108" s="132">
        <v>0.2</v>
      </c>
      <c r="Y108" s="132">
        <v>4</v>
      </c>
      <c r="Z108" s="132">
        <v>5.7</v>
      </c>
      <c r="AA108" s="132">
        <v>165</v>
      </c>
      <c r="AB108" s="132">
        <v>192</v>
      </c>
      <c r="AC108" s="132">
        <v>6</v>
      </c>
      <c r="AD108" s="119">
        <f t="shared" si="14"/>
        <v>20.25</v>
      </c>
      <c r="AE108" s="122"/>
      <c r="AF108" s="122"/>
      <c r="AG108" s="122"/>
      <c r="AH108" s="132"/>
      <c r="AI108" s="132"/>
      <c r="AJ108" s="132"/>
      <c r="AK108" s="132"/>
      <c r="AL108" s="132"/>
      <c r="AM108" s="132"/>
      <c r="AN108" s="132"/>
      <c r="AO108" s="132"/>
      <c r="AP108" s="132"/>
      <c r="AQ108" s="132"/>
      <c r="AR108" s="132"/>
      <c r="AS108" s="132"/>
      <c r="AT108" s="132"/>
      <c r="AU108" s="132"/>
      <c r="AV108" s="132"/>
      <c r="AW108" s="132"/>
      <c r="AX108" s="132"/>
      <c r="AY108" s="132"/>
      <c r="AZ108" s="132"/>
      <c r="BA108" s="132"/>
      <c r="BB108" s="132"/>
      <c r="BC108" s="132"/>
      <c r="BD108" s="132"/>
      <c r="BE108" s="132"/>
      <c r="BF108" s="132"/>
      <c r="BG108" s="132"/>
      <c r="BH108" s="132"/>
      <c r="BI108" s="132"/>
      <c r="BJ108" s="132"/>
      <c r="BK108" s="132"/>
      <c r="BL108" s="132"/>
      <c r="BM108" s="132"/>
      <c r="BN108" s="132"/>
      <c r="BO108" s="132"/>
      <c r="BP108" s="132"/>
      <c r="BQ108" s="132"/>
      <c r="BR108" s="132"/>
      <c r="BS108" s="132"/>
      <c r="BT108" s="132"/>
      <c r="BU108" s="132"/>
      <c r="BV108" s="132"/>
      <c r="BW108" s="132"/>
      <c r="BX108" s="132"/>
      <c r="BY108" s="132"/>
      <c r="BZ108" s="132"/>
      <c r="CA108" s="132"/>
      <c r="CB108" s="132"/>
    </row>
    <row r="109" spans="1:80">
      <c r="A109" s="95" t="s">
        <v>372</v>
      </c>
      <c r="B109" s="159">
        <v>0.5625</v>
      </c>
      <c r="C109" s="159">
        <v>0.625</v>
      </c>
      <c r="D109" s="91">
        <v>1</v>
      </c>
      <c r="E109" s="91">
        <v>57.6</v>
      </c>
      <c r="F109" s="91">
        <v>36.299999999999997</v>
      </c>
      <c r="G109" s="91">
        <v>0.6</v>
      </c>
      <c r="H109" s="91">
        <v>458</v>
      </c>
      <c r="I109" s="91">
        <v>5.4</v>
      </c>
      <c r="J109" s="91">
        <v>1227</v>
      </c>
      <c r="K109" s="91">
        <v>1228</v>
      </c>
      <c r="L109" s="91">
        <f t="shared" si="13"/>
        <v>1</v>
      </c>
      <c r="M109" s="91">
        <v>26</v>
      </c>
      <c r="N109" s="91">
        <v>26</v>
      </c>
      <c r="O109" s="91">
        <v>27.3</v>
      </c>
      <c r="P109" s="91">
        <v>6.11</v>
      </c>
      <c r="Q109" s="91">
        <v>28.11</v>
      </c>
      <c r="R109" s="91">
        <v>13.5</v>
      </c>
      <c r="S109" s="91"/>
      <c r="T109" s="91"/>
      <c r="U109" s="91"/>
      <c r="V109" s="91">
        <v>93.9</v>
      </c>
      <c r="W109" s="91">
        <v>0.1</v>
      </c>
      <c r="X109" s="91">
        <v>0.3</v>
      </c>
      <c r="Y109" s="91">
        <v>2</v>
      </c>
      <c r="Z109" s="91">
        <v>5.6</v>
      </c>
      <c r="AA109" s="91">
        <v>178</v>
      </c>
      <c r="AB109" s="91">
        <v>192</v>
      </c>
      <c r="AC109" s="91">
        <v>6</v>
      </c>
      <c r="AD109" s="107">
        <f t="shared" si="14"/>
        <v>10.5</v>
      </c>
      <c r="AE109" s="114"/>
      <c r="AF109" s="114"/>
      <c r="AG109" s="114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1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</row>
    <row r="110" spans="1:80">
      <c r="A110" s="149">
        <v>45919</v>
      </c>
      <c r="B110" s="160">
        <v>0.60416666666666663</v>
      </c>
      <c r="C110" s="160">
        <v>0.6875</v>
      </c>
      <c r="D110" s="132" t="s">
        <v>328</v>
      </c>
      <c r="E110" s="132">
        <v>54.6</v>
      </c>
      <c r="F110" s="132">
        <v>43.4</v>
      </c>
      <c r="G110" s="132">
        <v>0.3</v>
      </c>
      <c r="H110" s="132">
        <v>700</v>
      </c>
      <c r="I110" s="132">
        <v>1.8</v>
      </c>
      <c r="J110" s="132">
        <v>1232</v>
      </c>
      <c r="K110" s="132">
        <v>1234</v>
      </c>
      <c r="L110" s="132">
        <f t="shared" si="13"/>
        <v>2</v>
      </c>
      <c r="M110" s="132">
        <v>33</v>
      </c>
      <c r="N110" s="132">
        <v>33</v>
      </c>
      <c r="O110" s="132">
        <v>33.299999999999997</v>
      </c>
      <c r="P110" s="132">
        <v>5.07</v>
      </c>
      <c r="Q110" s="132">
        <v>37</v>
      </c>
      <c r="R110" s="132">
        <v>13.5</v>
      </c>
      <c r="S110" s="132"/>
      <c r="T110" s="132"/>
      <c r="U110" s="132"/>
      <c r="V110" s="132">
        <v>91.5</v>
      </c>
      <c r="W110" s="132">
        <v>0.8</v>
      </c>
      <c r="X110" s="132">
        <v>0.3</v>
      </c>
      <c r="Y110" s="132">
        <v>1</v>
      </c>
      <c r="Z110" s="132">
        <v>7.5</v>
      </c>
      <c r="AA110" s="132">
        <v>158</v>
      </c>
      <c r="AB110" s="132">
        <v>181</v>
      </c>
      <c r="AC110" s="132">
        <v>6</v>
      </c>
      <c r="AD110" s="119">
        <f t="shared" si="14"/>
        <v>17.25</v>
      </c>
      <c r="AE110" s="122"/>
      <c r="AF110" s="122"/>
      <c r="AG110" s="122"/>
      <c r="AH110" s="132"/>
      <c r="AI110" s="132"/>
      <c r="AJ110" s="132"/>
      <c r="AK110" s="132"/>
      <c r="AL110" s="132"/>
      <c r="AM110" s="132"/>
      <c r="AN110" s="132"/>
      <c r="AO110" s="132"/>
      <c r="AP110" s="132"/>
      <c r="AQ110" s="132"/>
      <c r="AR110" s="132"/>
      <c r="AS110" s="132"/>
      <c r="AT110" s="132"/>
      <c r="AU110" s="132"/>
      <c r="AV110" s="132"/>
      <c r="AW110" s="132"/>
      <c r="AX110" s="132"/>
      <c r="AY110" s="132"/>
      <c r="AZ110" s="132"/>
      <c r="BA110" s="132"/>
      <c r="BB110" s="132"/>
      <c r="BC110" s="132"/>
      <c r="BD110" s="132"/>
      <c r="BE110" s="132"/>
      <c r="BF110" s="132"/>
      <c r="BG110" s="132"/>
      <c r="BH110" s="132"/>
      <c r="BI110" s="132"/>
      <c r="BJ110" s="132"/>
      <c r="BK110" s="132"/>
      <c r="BL110" s="132"/>
      <c r="BM110" s="132"/>
      <c r="BN110" s="132"/>
      <c r="BO110" s="132"/>
      <c r="BP110" s="132"/>
      <c r="BQ110" s="132"/>
      <c r="BR110" s="132"/>
      <c r="BS110" s="132"/>
      <c r="BT110" s="132"/>
      <c r="BU110" s="132"/>
      <c r="BV110" s="132"/>
      <c r="BW110" s="132"/>
      <c r="BX110" s="132"/>
      <c r="BY110" s="132"/>
      <c r="BZ110" s="132"/>
      <c r="CA110" s="132"/>
      <c r="CB110" s="132"/>
    </row>
    <row r="111" spans="1:80">
      <c r="A111" s="95">
        <v>45922</v>
      </c>
      <c r="B111" s="159">
        <v>0.54166666666666663</v>
      </c>
      <c r="C111" s="159">
        <v>0.625</v>
      </c>
      <c r="D111" s="91" t="s">
        <v>328</v>
      </c>
      <c r="E111" s="91">
        <v>55.3</v>
      </c>
      <c r="F111" s="91">
        <v>36.700000000000003</v>
      </c>
      <c r="G111" s="91">
        <v>1</v>
      </c>
      <c r="H111" s="91">
        <v>346</v>
      </c>
      <c r="I111" s="91">
        <v>7</v>
      </c>
      <c r="J111" s="91">
        <v>1235</v>
      </c>
      <c r="K111" s="91">
        <v>1236</v>
      </c>
      <c r="L111" s="91">
        <f t="shared" si="13"/>
        <v>1</v>
      </c>
      <c r="M111" s="91">
        <v>23</v>
      </c>
      <c r="N111" s="91">
        <v>23</v>
      </c>
      <c r="O111" s="91">
        <v>29.5</v>
      </c>
      <c r="P111" s="91">
        <v>6.07</v>
      </c>
      <c r="Q111" s="91">
        <v>26.8</v>
      </c>
      <c r="R111" s="91">
        <v>13.8</v>
      </c>
      <c r="S111" s="91"/>
      <c r="T111" s="91"/>
      <c r="U111" s="91"/>
      <c r="V111" s="91">
        <v>90.6</v>
      </c>
      <c r="W111" s="91">
        <v>1.3</v>
      </c>
      <c r="X111" s="91">
        <v>0.6</v>
      </c>
      <c r="Y111" s="91">
        <v>2</v>
      </c>
      <c r="Z111" s="91">
        <v>7.5</v>
      </c>
      <c r="AA111" s="91">
        <v>165</v>
      </c>
      <c r="AB111" s="91">
        <v>183</v>
      </c>
      <c r="AC111" s="91">
        <v>6</v>
      </c>
      <c r="AD111" s="107">
        <f t="shared" si="14"/>
        <v>13.5</v>
      </c>
      <c r="AE111" s="114"/>
      <c r="AF111" s="114"/>
      <c r="AG111" s="114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1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</row>
    <row r="112" spans="1:80">
      <c r="A112" s="149">
        <v>45926</v>
      </c>
      <c r="B112" s="160">
        <v>0.58333333333333337</v>
      </c>
      <c r="C112" s="160">
        <v>0.6875</v>
      </c>
      <c r="D112" s="132" t="s">
        <v>352</v>
      </c>
      <c r="E112" s="132">
        <v>56.1</v>
      </c>
      <c r="F112" s="132">
        <v>37.299999999999997</v>
      </c>
      <c r="G112" s="132">
        <v>1</v>
      </c>
      <c r="H112" s="132">
        <v>557</v>
      </c>
      <c r="I112" s="132">
        <v>5.6</v>
      </c>
      <c r="J112" s="132">
        <v>1238</v>
      </c>
      <c r="K112" s="132">
        <v>1240</v>
      </c>
      <c r="L112" s="132">
        <f t="shared" si="13"/>
        <v>2</v>
      </c>
      <c r="M112" s="132">
        <v>28</v>
      </c>
      <c r="N112" s="132">
        <v>29</v>
      </c>
      <c r="O112" s="132">
        <v>32.9</v>
      </c>
      <c r="P112" s="132">
        <v>5.07</v>
      </c>
      <c r="Q112" s="132">
        <v>31.4</v>
      </c>
      <c r="R112" s="132">
        <v>14</v>
      </c>
      <c r="S112" s="132"/>
      <c r="T112" s="132"/>
      <c r="U112" s="132"/>
      <c r="V112" s="132">
        <v>93.1</v>
      </c>
      <c r="W112" s="132">
        <v>0.1</v>
      </c>
      <c r="X112" s="132">
        <v>0.3</v>
      </c>
      <c r="Y112" s="132">
        <v>5</v>
      </c>
      <c r="Z112" s="132">
        <v>6.5</v>
      </c>
      <c r="AA112" s="132">
        <v>163</v>
      </c>
      <c r="AB112" s="132">
        <v>201</v>
      </c>
      <c r="AC112" s="132">
        <v>3</v>
      </c>
      <c r="AD112" s="119">
        <f t="shared" si="14"/>
        <v>14.25</v>
      </c>
      <c r="AE112" s="122"/>
      <c r="AF112" s="122"/>
      <c r="AG112" s="122"/>
      <c r="AH112" s="132"/>
      <c r="AI112" s="132"/>
      <c r="AJ112" s="132"/>
      <c r="AK112" s="132"/>
      <c r="AL112" s="132"/>
      <c r="AM112" s="132"/>
      <c r="AN112" s="132"/>
      <c r="AO112" s="132"/>
      <c r="AP112" s="132"/>
      <c r="AQ112" s="132"/>
      <c r="AR112" s="132"/>
      <c r="AS112" s="132"/>
      <c r="AT112" s="132"/>
      <c r="AU112" s="132"/>
      <c r="AV112" s="132"/>
      <c r="AW112" s="132"/>
      <c r="AX112" s="132"/>
      <c r="AY112" s="132"/>
      <c r="AZ112" s="132"/>
      <c r="BA112" s="132"/>
      <c r="BB112" s="132"/>
      <c r="BC112" s="132"/>
      <c r="BD112" s="132"/>
      <c r="BE112" s="132"/>
      <c r="BF112" s="132"/>
      <c r="BG112" s="132"/>
      <c r="BH112" s="132"/>
      <c r="BI112" s="132"/>
      <c r="BJ112" s="132"/>
      <c r="BK112" s="132"/>
      <c r="BL112" s="132"/>
      <c r="BM112" s="132"/>
      <c r="BN112" s="132"/>
      <c r="BO112" s="132"/>
      <c r="BP112" s="132"/>
      <c r="BQ112" s="132"/>
      <c r="BR112" s="132"/>
      <c r="BS112" s="132"/>
      <c r="BT112" s="132"/>
      <c r="BU112" s="132"/>
      <c r="BV112" s="132"/>
      <c r="BW112" s="132"/>
      <c r="BX112" s="132"/>
      <c r="BY112" s="132"/>
      <c r="BZ112" s="132"/>
      <c r="CA112" s="132"/>
      <c r="CB112" s="132"/>
    </row>
    <row r="113" spans="1:80">
      <c r="A113" s="95">
        <v>45929</v>
      </c>
      <c r="B113" s="159">
        <v>0.33333333333333331</v>
      </c>
      <c r="C113" s="159">
        <v>0.5</v>
      </c>
      <c r="D113" s="91" t="s">
        <v>352</v>
      </c>
      <c r="E113" s="91">
        <v>55.6</v>
      </c>
      <c r="F113" s="91">
        <v>39.799999999999997</v>
      </c>
      <c r="G113" s="91">
        <v>0.4</v>
      </c>
      <c r="H113" s="91">
        <v>786</v>
      </c>
      <c r="I113" s="91">
        <v>4.0999999999999996</v>
      </c>
      <c r="J113" s="91">
        <v>1240</v>
      </c>
      <c r="K113" s="91">
        <v>1243</v>
      </c>
      <c r="L113" s="91">
        <f t="shared" si="13"/>
        <v>3</v>
      </c>
      <c r="M113" s="91">
        <v>22</v>
      </c>
      <c r="N113" s="91">
        <v>27</v>
      </c>
      <c r="O113" s="91">
        <v>22.7</v>
      </c>
      <c r="P113" s="91">
        <v>4.95</v>
      </c>
      <c r="Q113" s="91">
        <v>22.4</v>
      </c>
      <c r="R113" s="91">
        <v>14</v>
      </c>
      <c r="S113" s="91"/>
      <c r="T113" s="91"/>
      <c r="U113" s="91"/>
      <c r="V113" s="91">
        <v>93.9</v>
      </c>
      <c r="W113" s="91">
        <v>1.7</v>
      </c>
      <c r="X113" s="91">
        <v>0.4</v>
      </c>
      <c r="Y113" s="91">
        <v>2</v>
      </c>
      <c r="Z113" s="91">
        <v>4.0999999999999996</v>
      </c>
      <c r="AA113" s="91">
        <v>144</v>
      </c>
      <c r="AB113" s="91">
        <v>169</v>
      </c>
      <c r="AC113" s="91">
        <v>6</v>
      </c>
      <c r="AD113" s="107">
        <f t="shared" si="14"/>
        <v>18.75</v>
      </c>
      <c r="AE113" s="114"/>
      <c r="AF113" s="114"/>
      <c r="AG113" s="114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1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</row>
    <row r="114" spans="1:80">
      <c r="A114" s="149">
        <v>45930</v>
      </c>
      <c r="B114" s="160">
        <v>0.66666666666666663</v>
      </c>
      <c r="C114" s="160">
        <v>0.70833333333333337</v>
      </c>
      <c r="D114" s="132">
        <v>1</v>
      </c>
      <c r="E114" s="132">
        <v>59.5</v>
      </c>
      <c r="F114" s="132">
        <v>37.5</v>
      </c>
      <c r="G114" s="132">
        <v>0.4</v>
      </c>
      <c r="H114" s="132">
        <v>822</v>
      </c>
      <c r="I114" s="132">
        <v>2.7</v>
      </c>
      <c r="J114" s="132">
        <v>1244</v>
      </c>
      <c r="K114" s="132">
        <v>1245</v>
      </c>
      <c r="L114" s="132">
        <f t="shared" si="13"/>
        <v>1</v>
      </c>
      <c r="M114" s="132">
        <v>21</v>
      </c>
      <c r="N114" s="132">
        <v>21</v>
      </c>
      <c r="O114" s="132">
        <v>20.9</v>
      </c>
      <c r="P114" s="132">
        <v>6.2</v>
      </c>
      <c r="Q114" s="132">
        <v>22.4</v>
      </c>
      <c r="R114" s="132">
        <v>13.5</v>
      </c>
      <c r="S114" s="132"/>
      <c r="T114" s="132"/>
      <c r="U114" s="132"/>
      <c r="V114" s="132">
        <v>94.9</v>
      </c>
      <c r="W114" s="132">
        <v>1.6</v>
      </c>
      <c r="X114" s="132">
        <v>0.4</v>
      </c>
      <c r="Y114" s="132">
        <v>1</v>
      </c>
      <c r="Z114" s="132">
        <v>3.1</v>
      </c>
      <c r="AA114" s="132">
        <v>155</v>
      </c>
      <c r="AB114" s="132">
        <v>166</v>
      </c>
      <c r="AC114" s="132">
        <v>6</v>
      </c>
      <c r="AD114" s="119">
        <f t="shared" si="14"/>
        <v>8.25</v>
      </c>
      <c r="AE114" s="122"/>
      <c r="AF114" s="122"/>
      <c r="AG114" s="122"/>
      <c r="AH114" s="132"/>
      <c r="AI114" s="132"/>
      <c r="AJ114" s="132"/>
      <c r="AK114" s="132"/>
      <c r="AL114" s="132"/>
      <c r="AM114" s="132"/>
      <c r="AN114" s="132"/>
      <c r="AO114" s="132"/>
      <c r="AP114" s="132"/>
      <c r="AQ114" s="132"/>
      <c r="AR114" s="132"/>
      <c r="AS114" s="132"/>
      <c r="AT114" s="132"/>
      <c r="AU114" s="132"/>
      <c r="AV114" s="132"/>
      <c r="AW114" s="132"/>
      <c r="AX114" s="132"/>
      <c r="AY114" s="132"/>
      <c r="AZ114" s="132"/>
      <c r="BA114" s="132"/>
      <c r="BB114" s="132"/>
      <c r="BC114" s="132"/>
      <c r="BD114" s="132"/>
      <c r="BE114" s="132"/>
      <c r="BF114" s="132"/>
      <c r="BG114" s="132"/>
      <c r="BH114" s="132"/>
      <c r="BI114" s="132"/>
      <c r="BJ114" s="132"/>
      <c r="BK114" s="132"/>
      <c r="BL114" s="132"/>
      <c r="BM114" s="132"/>
      <c r="BN114" s="132"/>
      <c r="BO114" s="132"/>
      <c r="BP114" s="132"/>
      <c r="BQ114" s="132"/>
      <c r="BR114" s="132"/>
      <c r="BS114" s="132"/>
      <c r="BT114" s="132"/>
      <c r="BU114" s="132"/>
      <c r="BV114" s="132"/>
      <c r="BW114" s="132"/>
      <c r="BX114" s="132"/>
      <c r="BY114" s="132"/>
      <c r="BZ114" s="132"/>
      <c r="CA114" s="132"/>
      <c r="CB114" s="132"/>
    </row>
    <row r="115" spans="1:80">
      <c r="A115" s="95">
        <v>45931</v>
      </c>
      <c r="B115" s="159">
        <v>0.375</v>
      </c>
      <c r="C115" s="159">
        <v>0.4375</v>
      </c>
      <c r="D115" s="91">
        <v>2</v>
      </c>
      <c r="E115" s="91">
        <v>58.5</v>
      </c>
      <c r="F115" s="91">
        <v>38.6</v>
      </c>
      <c r="G115" s="91">
        <v>0.5</v>
      </c>
      <c r="H115" s="91">
        <v>805</v>
      </c>
      <c r="I115" s="91">
        <v>2.4</v>
      </c>
      <c r="J115" s="91">
        <v>1245</v>
      </c>
      <c r="K115" s="91">
        <v>1246</v>
      </c>
      <c r="L115" s="91">
        <f t="shared" si="13"/>
        <v>1</v>
      </c>
      <c r="M115" s="91">
        <v>19</v>
      </c>
      <c r="N115" s="91">
        <v>20</v>
      </c>
      <c r="O115" s="91">
        <v>21.6</v>
      </c>
      <c r="P115" s="91">
        <v>5.25</v>
      </c>
      <c r="Q115" s="91">
        <v>20.6</v>
      </c>
      <c r="R115" s="91">
        <v>13.5</v>
      </c>
      <c r="S115" s="91"/>
      <c r="T115" s="91"/>
      <c r="U115" s="91"/>
      <c r="V115" s="91">
        <v>92.4</v>
      </c>
      <c r="W115" s="91">
        <v>2.8</v>
      </c>
      <c r="X115" s="91">
        <v>0.5</v>
      </c>
      <c r="Y115" s="91">
        <v>3</v>
      </c>
      <c r="Z115" s="91">
        <v>4.3</v>
      </c>
      <c r="AA115" s="91">
        <v>159</v>
      </c>
      <c r="AB115" s="91">
        <v>177</v>
      </c>
      <c r="AC115" s="91">
        <v>6</v>
      </c>
      <c r="AD115" s="107">
        <f t="shared" si="14"/>
        <v>13.5</v>
      </c>
      <c r="AE115" s="114"/>
      <c r="AF115" s="114"/>
      <c r="AG115" s="114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1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</row>
    <row r="116" spans="1:80">
      <c r="A116" s="149">
        <v>45932</v>
      </c>
      <c r="B116" s="160">
        <v>0.35416666666666669</v>
      </c>
      <c r="C116" s="160">
        <v>0.4375</v>
      </c>
      <c r="D116" s="132">
        <v>2</v>
      </c>
      <c r="E116" s="132">
        <v>59.1</v>
      </c>
      <c r="F116" s="132">
        <v>38.9</v>
      </c>
      <c r="G116" s="132">
        <v>0.3</v>
      </c>
      <c r="H116" s="132">
        <v>937</v>
      </c>
      <c r="I116" s="132">
        <v>1.8</v>
      </c>
      <c r="J116" s="132">
        <v>1246</v>
      </c>
      <c r="K116" s="132">
        <v>1248</v>
      </c>
      <c r="L116" s="132">
        <f t="shared" si="13"/>
        <v>2</v>
      </c>
      <c r="M116" s="132">
        <v>22</v>
      </c>
      <c r="N116" s="132">
        <v>25</v>
      </c>
      <c r="O116" s="132">
        <v>23.9</v>
      </c>
      <c r="P116" s="132">
        <v>4.5199999999999996</v>
      </c>
      <c r="Q116" s="132">
        <v>25.9</v>
      </c>
      <c r="R116" s="132">
        <v>13.5</v>
      </c>
      <c r="S116" s="132"/>
      <c r="T116" s="132"/>
      <c r="U116" s="132"/>
      <c r="V116" s="132">
        <v>93.9</v>
      </c>
      <c r="W116" s="132">
        <v>1.6</v>
      </c>
      <c r="X116" s="132">
        <v>0.4</v>
      </c>
      <c r="Y116" s="132">
        <v>1</v>
      </c>
      <c r="Z116" s="132">
        <v>4.0999999999999996</v>
      </c>
      <c r="AA116" s="132">
        <v>177</v>
      </c>
      <c r="AB116" s="132">
        <v>195</v>
      </c>
      <c r="AC116" s="132">
        <v>6</v>
      </c>
      <c r="AD116" s="119">
        <f t="shared" si="14"/>
        <v>13.5</v>
      </c>
      <c r="AE116" s="122"/>
      <c r="AF116" s="122"/>
      <c r="AG116" s="122"/>
      <c r="AH116" s="132"/>
      <c r="AI116" s="132"/>
      <c r="AJ116" s="132"/>
      <c r="AK116" s="132"/>
      <c r="AL116" s="132"/>
      <c r="AM116" s="132"/>
      <c r="AN116" s="132"/>
      <c r="AO116" s="132"/>
      <c r="AP116" s="132"/>
      <c r="AQ116" s="132"/>
      <c r="AR116" s="132"/>
      <c r="AS116" s="132"/>
      <c r="AT116" s="132"/>
      <c r="AU116" s="132"/>
      <c r="AV116" s="132"/>
      <c r="AW116" s="132"/>
      <c r="AX116" s="132"/>
      <c r="AY116" s="132"/>
      <c r="AZ116" s="132"/>
      <c r="BA116" s="132"/>
      <c r="BB116" s="132"/>
      <c r="BC116" s="132"/>
      <c r="BD116" s="132"/>
      <c r="BE116" s="132"/>
      <c r="BF116" s="132"/>
      <c r="BG116" s="132"/>
      <c r="BH116" s="132"/>
      <c r="BI116" s="132"/>
      <c r="BJ116" s="132"/>
      <c r="BK116" s="132"/>
      <c r="BL116" s="132"/>
      <c r="BM116" s="132"/>
      <c r="BN116" s="132"/>
      <c r="BO116" s="132"/>
      <c r="BP116" s="132"/>
      <c r="BQ116" s="132"/>
      <c r="BR116" s="132"/>
      <c r="BS116" s="132"/>
      <c r="BT116" s="132"/>
      <c r="BU116" s="132"/>
      <c r="BV116" s="132"/>
      <c r="BW116" s="132"/>
      <c r="BX116" s="132"/>
      <c r="BY116" s="132"/>
      <c r="BZ116" s="132"/>
      <c r="CA116" s="132"/>
      <c r="CB116" s="132"/>
    </row>
    <row r="117" spans="1:80">
      <c r="A117" s="95">
        <v>45933</v>
      </c>
      <c r="B117" s="159">
        <v>0.35416666666666669</v>
      </c>
      <c r="C117" s="159">
        <v>0.66666666666666663</v>
      </c>
      <c r="D117" s="91" t="s">
        <v>328</v>
      </c>
      <c r="E117" s="91">
        <v>58</v>
      </c>
      <c r="F117" s="91">
        <v>39.9</v>
      </c>
      <c r="G117" s="91">
        <v>0.3</v>
      </c>
      <c r="H117" s="91">
        <v>982</v>
      </c>
      <c r="I117" s="91">
        <v>1.8</v>
      </c>
      <c r="J117" s="91">
        <v>1248</v>
      </c>
      <c r="K117" s="91">
        <v>1252</v>
      </c>
      <c r="L117" s="91">
        <f t="shared" si="13"/>
        <v>4</v>
      </c>
      <c r="M117" s="91">
        <v>21</v>
      </c>
      <c r="N117" s="91">
        <v>22</v>
      </c>
      <c r="O117" s="91">
        <v>24</v>
      </c>
      <c r="P117" s="91">
        <v>5.0999999999999996</v>
      </c>
      <c r="Q117" s="91">
        <v>24.6</v>
      </c>
      <c r="R117" s="91">
        <v>13.5</v>
      </c>
      <c r="S117" s="91"/>
      <c r="T117" s="91"/>
      <c r="U117" s="91"/>
      <c r="V117" s="91">
        <v>96.4</v>
      </c>
      <c r="W117" s="91">
        <v>1.1000000000000001</v>
      </c>
      <c r="X117" s="91">
        <v>0.3</v>
      </c>
      <c r="Y117" s="91">
        <v>1</v>
      </c>
      <c r="Z117" s="91">
        <v>2.2000000000000002</v>
      </c>
      <c r="AA117" s="91">
        <v>155</v>
      </c>
      <c r="AB117" s="91">
        <v>199</v>
      </c>
      <c r="AC117" s="91">
        <v>6</v>
      </c>
      <c r="AD117" s="107">
        <f t="shared" si="14"/>
        <v>33</v>
      </c>
      <c r="AE117" s="114"/>
      <c r="AF117" s="114"/>
      <c r="AG117" s="114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1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</row>
    <row r="118" spans="1:80">
      <c r="A118" s="166">
        <v>46169</v>
      </c>
      <c r="B118" s="167">
        <v>0.39583333333333331</v>
      </c>
      <c r="C118" s="167">
        <v>0.66666666666666663</v>
      </c>
      <c r="D118" s="168" t="s">
        <v>328</v>
      </c>
      <c r="E118" s="168">
        <v>56.7</v>
      </c>
      <c r="F118" s="168">
        <v>43</v>
      </c>
      <c r="G118" s="168">
        <v>0.2</v>
      </c>
      <c r="H118" s="168">
        <v>180</v>
      </c>
      <c r="I118" s="168">
        <v>0</v>
      </c>
      <c r="J118" s="168">
        <v>1258</v>
      </c>
      <c r="K118" s="168">
        <v>1261</v>
      </c>
      <c r="L118" s="168">
        <f t="shared" si="13"/>
        <v>3</v>
      </c>
      <c r="M118" s="168">
        <v>19</v>
      </c>
      <c r="N118" s="168">
        <v>23</v>
      </c>
      <c r="O118" s="168">
        <v>20.5</v>
      </c>
      <c r="P118" s="168">
        <v>6.04</v>
      </c>
      <c r="Q118" s="168">
        <v>20.100000000000001</v>
      </c>
      <c r="R118" s="168">
        <v>13.5</v>
      </c>
      <c r="S118" s="168"/>
      <c r="T118" s="168"/>
      <c r="U118" s="168"/>
      <c r="V118" s="168">
        <v>96.1</v>
      </c>
      <c r="W118" s="168">
        <v>2.8</v>
      </c>
      <c r="X118" s="168">
        <v>0.3</v>
      </c>
      <c r="Y118" s="168">
        <v>0</v>
      </c>
      <c r="Z118" s="168">
        <v>0</v>
      </c>
      <c r="AA118" s="168">
        <v>10</v>
      </c>
      <c r="AB118" s="168">
        <v>25</v>
      </c>
      <c r="AC118" s="168">
        <v>12</v>
      </c>
      <c r="AD118" s="169">
        <f t="shared" si="14"/>
        <v>22.5</v>
      </c>
      <c r="AE118" s="122"/>
      <c r="AF118" s="122"/>
      <c r="AG118" s="122"/>
      <c r="AH118" s="132"/>
      <c r="AI118" s="132"/>
      <c r="AJ118" s="132"/>
      <c r="AK118" s="132"/>
      <c r="AL118" s="132"/>
      <c r="AM118" s="132"/>
      <c r="AN118" s="132"/>
      <c r="AO118" s="132"/>
      <c r="AP118" s="132"/>
      <c r="AQ118" s="132"/>
      <c r="AR118" s="132"/>
      <c r="AS118" s="132"/>
      <c r="AT118" s="132"/>
      <c r="AU118" s="132"/>
      <c r="AV118" s="132"/>
      <c r="AW118" s="132"/>
      <c r="AX118" s="132"/>
      <c r="AY118" s="132"/>
      <c r="AZ118" s="132"/>
      <c r="BA118" s="132"/>
      <c r="BB118" s="132"/>
      <c r="BC118" s="132"/>
      <c r="BD118" s="132"/>
      <c r="BE118" s="132"/>
      <c r="BF118" s="132"/>
      <c r="BG118" s="132"/>
      <c r="BH118" s="132"/>
      <c r="BI118" s="168"/>
      <c r="BJ118" s="168"/>
      <c r="BK118" s="168"/>
      <c r="BL118" s="168"/>
      <c r="BM118" s="168"/>
      <c r="BN118" s="168"/>
      <c r="BO118" s="168"/>
      <c r="BP118" s="168"/>
      <c r="BQ118" s="168"/>
      <c r="BR118" s="168"/>
      <c r="BS118" s="168"/>
      <c r="BT118" s="168"/>
      <c r="BU118" s="168"/>
      <c r="BV118" s="168"/>
      <c r="BW118" s="168"/>
      <c r="BX118" s="168"/>
      <c r="BY118" s="168"/>
      <c r="BZ118" s="168"/>
      <c r="CA118" s="168"/>
      <c r="CB118" s="168"/>
    </row>
    <row r="119" spans="1:80">
      <c r="A119" s="95">
        <v>46170</v>
      </c>
      <c r="B119" s="159">
        <v>0.35416666666666669</v>
      </c>
      <c r="C119" s="159">
        <v>0.60416666666666663</v>
      </c>
      <c r="D119" s="91" t="s">
        <v>352</v>
      </c>
      <c r="E119" s="91">
        <v>52.1</v>
      </c>
      <c r="F119" s="91">
        <v>47.6</v>
      </c>
      <c r="G119" s="91">
        <v>0.1</v>
      </c>
      <c r="H119" s="91">
        <v>294</v>
      </c>
      <c r="I119" s="91">
        <v>0</v>
      </c>
      <c r="J119" s="91">
        <v>1261</v>
      </c>
      <c r="K119" s="91">
        <v>1266</v>
      </c>
      <c r="L119" s="91">
        <f t="shared" si="13"/>
        <v>5</v>
      </c>
      <c r="M119" s="91">
        <v>17</v>
      </c>
      <c r="N119" s="91">
        <v>25</v>
      </c>
      <c r="O119" s="91">
        <v>18.2</v>
      </c>
      <c r="P119" s="91">
        <v>5.98</v>
      </c>
      <c r="Q119" s="91">
        <v>17.899999999999999</v>
      </c>
      <c r="R119" s="91">
        <v>13.3</v>
      </c>
      <c r="S119" s="91">
        <v>16444.099999999999</v>
      </c>
      <c r="T119" s="91">
        <v>16494</v>
      </c>
      <c r="U119" s="91">
        <f t="shared" ref="U119:U159" si="15">T119-S119</f>
        <v>49.900000000001455</v>
      </c>
      <c r="V119" s="91">
        <v>97.2</v>
      </c>
      <c r="W119" s="91">
        <v>2.4</v>
      </c>
      <c r="X119" s="91">
        <v>0.4</v>
      </c>
      <c r="Y119" s="91">
        <v>0</v>
      </c>
      <c r="Z119" s="91">
        <v>0</v>
      </c>
      <c r="AA119" s="91">
        <v>25</v>
      </c>
      <c r="AB119" s="91">
        <v>50</v>
      </c>
      <c r="AC119" s="91">
        <v>12</v>
      </c>
      <c r="AD119" s="107">
        <f t="shared" si="14"/>
        <v>37.5</v>
      </c>
      <c r="AE119" s="114"/>
      <c r="AF119" s="114"/>
      <c r="AG119" s="114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1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 t="s">
        <v>373</v>
      </c>
      <c r="CB119" s="91"/>
    </row>
    <row r="120" spans="1:80">
      <c r="A120" s="149">
        <v>46171</v>
      </c>
      <c r="B120" s="160">
        <v>0.33333333333333331</v>
      </c>
      <c r="C120" s="160">
        <v>0.58333333333333337</v>
      </c>
      <c r="D120" s="132" t="s">
        <v>328</v>
      </c>
      <c r="E120" s="132">
        <v>54.5</v>
      </c>
      <c r="F120" s="132">
        <v>45.3</v>
      </c>
      <c r="G120" s="132">
        <v>0.2</v>
      </c>
      <c r="H120" s="132">
        <v>291</v>
      </c>
      <c r="I120" s="132">
        <v>0</v>
      </c>
      <c r="J120" s="132">
        <v>1266</v>
      </c>
      <c r="K120" s="132">
        <v>1271</v>
      </c>
      <c r="L120" s="132">
        <f t="shared" si="13"/>
        <v>5</v>
      </c>
      <c r="M120" s="132">
        <v>19</v>
      </c>
      <c r="N120" s="132">
        <v>24</v>
      </c>
      <c r="O120" s="132">
        <v>21.9</v>
      </c>
      <c r="P120" s="132">
        <v>6.17</v>
      </c>
      <c r="Q120" s="132">
        <v>23.7</v>
      </c>
      <c r="R120" s="132">
        <v>13.2</v>
      </c>
      <c r="S120" s="132">
        <v>16494</v>
      </c>
      <c r="T120" s="132">
        <v>16563</v>
      </c>
      <c r="U120" s="132">
        <f t="shared" si="15"/>
        <v>69</v>
      </c>
      <c r="V120" s="132">
        <v>97</v>
      </c>
      <c r="W120" s="132">
        <v>2.8</v>
      </c>
      <c r="X120" s="132">
        <v>0.2</v>
      </c>
      <c r="Y120" s="132">
        <v>0</v>
      </c>
      <c r="Z120" s="132">
        <v>0</v>
      </c>
      <c r="AA120" s="132">
        <v>50</v>
      </c>
      <c r="AB120" s="132">
        <v>85</v>
      </c>
      <c r="AC120" s="132">
        <v>11</v>
      </c>
      <c r="AD120" s="119">
        <f t="shared" si="14"/>
        <v>48.125</v>
      </c>
      <c r="AE120" s="122"/>
      <c r="AF120" s="122"/>
      <c r="AG120" s="122"/>
      <c r="AH120" s="132"/>
      <c r="AI120" s="132"/>
      <c r="AJ120" s="132"/>
      <c r="AK120" s="132"/>
      <c r="AL120" s="132"/>
      <c r="AM120" s="132"/>
      <c r="AN120" s="132"/>
      <c r="AO120" s="132"/>
      <c r="AP120" s="132"/>
      <c r="AQ120" s="132"/>
      <c r="AR120" s="132"/>
      <c r="AS120" s="132"/>
      <c r="AT120" s="132"/>
      <c r="AU120" s="132"/>
      <c r="AV120" s="132"/>
      <c r="AW120" s="132"/>
      <c r="AX120" s="132"/>
      <c r="AY120" s="132"/>
      <c r="AZ120" s="132"/>
      <c r="BA120" s="132"/>
      <c r="BB120" s="132"/>
      <c r="BC120" s="132"/>
      <c r="BD120" s="132"/>
      <c r="BE120" s="132"/>
      <c r="BF120" s="132"/>
      <c r="BG120" s="132"/>
      <c r="BH120" s="132"/>
      <c r="BI120" s="132"/>
      <c r="BJ120" s="132"/>
      <c r="BK120" s="132"/>
      <c r="BL120" s="132"/>
      <c r="BM120" s="132"/>
      <c r="BN120" s="132"/>
      <c r="BO120" s="132"/>
      <c r="BP120" s="132"/>
      <c r="BQ120" s="132"/>
      <c r="BR120" s="132"/>
      <c r="BS120" s="132"/>
      <c r="BT120" s="132"/>
      <c r="BU120" s="132"/>
      <c r="BV120" s="132"/>
      <c r="BW120" s="132"/>
      <c r="BX120" s="132"/>
      <c r="BY120" s="132"/>
      <c r="BZ120" s="132"/>
      <c r="CA120" s="132"/>
      <c r="CB120" s="132"/>
    </row>
    <row r="121" spans="1:80">
      <c r="A121" s="95">
        <v>46175</v>
      </c>
      <c r="B121" s="159">
        <v>0.625</v>
      </c>
      <c r="C121" s="159">
        <v>0.70833333333333337</v>
      </c>
      <c r="D121" s="91" t="s">
        <v>352</v>
      </c>
      <c r="E121" s="91">
        <v>62.6</v>
      </c>
      <c r="F121" s="91">
        <v>36.799999999999997</v>
      </c>
      <c r="G121" s="91">
        <v>0.6</v>
      </c>
      <c r="H121" s="91">
        <v>111</v>
      </c>
      <c r="I121" s="91">
        <v>0</v>
      </c>
      <c r="J121" s="91">
        <v>1271</v>
      </c>
      <c r="K121" s="91">
        <v>1273</v>
      </c>
      <c r="L121" s="91">
        <f t="shared" si="13"/>
        <v>2</v>
      </c>
      <c r="M121" s="91">
        <v>23</v>
      </c>
      <c r="N121" s="91">
        <v>23</v>
      </c>
      <c r="O121" s="91">
        <v>28.6</v>
      </c>
      <c r="P121" s="91">
        <v>6.96</v>
      </c>
      <c r="Q121" s="91">
        <v>28.1</v>
      </c>
      <c r="R121" s="91">
        <v>13.2</v>
      </c>
      <c r="S121" s="91">
        <v>16563</v>
      </c>
      <c r="T121" s="91">
        <v>16580</v>
      </c>
      <c r="U121" s="91">
        <f t="shared" si="15"/>
        <v>17</v>
      </c>
      <c r="V121" s="91">
        <v>94.9</v>
      </c>
      <c r="W121" s="91">
        <v>3.1</v>
      </c>
      <c r="X121" s="91">
        <v>0.8</v>
      </c>
      <c r="Y121" s="91">
        <v>0</v>
      </c>
      <c r="Z121" s="91">
        <v>1.1000000000000001</v>
      </c>
      <c r="AA121" s="91">
        <v>75</v>
      </c>
      <c r="AB121" s="91">
        <v>80</v>
      </c>
      <c r="AC121" s="91">
        <v>11</v>
      </c>
      <c r="AD121" s="107">
        <f t="shared" si="14"/>
        <v>6.875</v>
      </c>
      <c r="AE121" s="114"/>
      <c r="AF121" s="114"/>
      <c r="AG121" s="114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1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</row>
    <row r="122" spans="1:80">
      <c r="A122" s="149">
        <v>46176</v>
      </c>
      <c r="B122" s="160">
        <v>0.58333333333333337</v>
      </c>
      <c r="C122" s="160">
        <v>0.70833333333333337</v>
      </c>
      <c r="D122" s="132" t="s">
        <v>328</v>
      </c>
      <c r="E122" s="132">
        <v>61.8</v>
      </c>
      <c r="F122" s="132">
        <v>37.700000000000003</v>
      </c>
      <c r="G122" s="132">
        <v>0.5</v>
      </c>
      <c r="H122" s="132">
        <v>158</v>
      </c>
      <c r="I122" s="132">
        <v>0</v>
      </c>
      <c r="J122" s="132">
        <v>1273</v>
      </c>
      <c r="K122" s="132">
        <v>1275</v>
      </c>
      <c r="L122" s="132">
        <f t="shared" si="13"/>
        <v>2</v>
      </c>
      <c r="M122" s="132">
        <v>23</v>
      </c>
      <c r="N122" s="132">
        <v>23</v>
      </c>
      <c r="O122" s="132">
        <v>26.3</v>
      </c>
      <c r="P122" s="132">
        <v>6.84</v>
      </c>
      <c r="Q122" s="132">
        <v>28.3</v>
      </c>
      <c r="R122" s="132">
        <v>13.2</v>
      </c>
      <c r="S122" s="132">
        <v>16580</v>
      </c>
      <c r="T122" s="132">
        <v>16604</v>
      </c>
      <c r="U122" s="132">
        <f t="shared" si="15"/>
        <v>24</v>
      </c>
      <c r="V122" s="132">
        <v>97.1</v>
      </c>
      <c r="W122" s="132">
        <v>2.5</v>
      </c>
      <c r="X122" s="132">
        <v>0.4</v>
      </c>
      <c r="Y122" s="132">
        <v>0</v>
      </c>
      <c r="Z122" s="132">
        <v>0</v>
      </c>
      <c r="AA122" s="132">
        <v>80</v>
      </c>
      <c r="AB122" s="132">
        <v>90</v>
      </c>
      <c r="AC122" s="132">
        <v>11</v>
      </c>
      <c r="AD122" s="119">
        <f t="shared" si="14"/>
        <v>13.75</v>
      </c>
      <c r="AE122" s="122"/>
      <c r="AF122" s="122"/>
      <c r="AG122" s="122"/>
      <c r="AH122" s="132"/>
      <c r="AI122" s="132"/>
      <c r="AJ122" s="132"/>
      <c r="AK122" s="132"/>
      <c r="AL122" s="132"/>
      <c r="AM122" s="132"/>
      <c r="AN122" s="132"/>
      <c r="AO122" s="132"/>
      <c r="AP122" s="132"/>
      <c r="AQ122" s="132"/>
      <c r="AR122" s="132"/>
      <c r="AS122" s="132"/>
      <c r="AT122" s="132"/>
      <c r="AU122" s="132"/>
      <c r="AV122" s="132"/>
      <c r="AW122" s="132"/>
      <c r="AX122" s="132"/>
      <c r="AY122" s="132"/>
      <c r="AZ122" s="132"/>
      <c r="BA122" s="132"/>
      <c r="BB122" s="132"/>
      <c r="BC122" s="132"/>
      <c r="BD122" s="132"/>
      <c r="BE122" s="132"/>
      <c r="BF122" s="132"/>
      <c r="BG122" s="132"/>
      <c r="BH122" s="132"/>
      <c r="BI122" s="132"/>
      <c r="BJ122" s="132"/>
      <c r="BK122" s="132"/>
      <c r="BL122" s="132"/>
      <c r="BM122" s="132"/>
      <c r="BN122" s="132"/>
      <c r="BO122" s="132"/>
      <c r="BP122" s="132"/>
      <c r="BQ122" s="132"/>
      <c r="BR122" s="132"/>
      <c r="BS122" s="132"/>
      <c r="BT122" s="132"/>
      <c r="BU122" s="132"/>
      <c r="BV122" s="132"/>
      <c r="BW122" s="132"/>
      <c r="BX122" s="132"/>
      <c r="BY122" s="132"/>
      <c r="BZ122" s="132"/>
      <c r="CA122" s="132"/>
      <c r="CB122" s="132"/>
    </row>
    <row r="123" spans="1:80">
      <c r="A123" s="95">
        <v>46181</v>
      </c>
      <c r="B123" s="159">
        <v>0.54166666666666663</v>
      </c>
      <c r="C123" s="159">
        <v>0.66666666666666663</v>
      </c>
      <c r="D123" s="91" t="s">
        <v>352</v>
      </c>
      <c r="E123" s="91">
        <v>64</v>
      </c>
      <c r="F123" s="91">
        <v>35.700000000000003</v>
      </c>
      <c r="G123" s="91">
        <v>0.3</v>
      </c>
      <c r="H123" s="91">
        <v>185</v>
      </c>
      <c r="I123" s="91">
        <v>0</v>
      </c>
      <c r="J123" s="91">
        <v>1275</v>
      </c>
      <c r="K123" s="91">
        <v>1276.5</v>
      </c>
      <c r="L123" s="91">
        <f t="shared" si="13"/>
        <v>1.5</v>
      </c>
      <c r="M123" s="91">
        <v>24</v>
      </c>
      <c r="N123" s="91">
        <v>24</v>
      </c>
      <c r="O123" s="91">
        <v>26.2</v>
      </c>
      <c r="P123" s="91">
        <v>6.2</v>
      </c>
      <c r="Q123" s="91">
        <v>26.9</v>
      </c>
      <c r="R123" s="91">
        <v>13.2</v>
      </c>
      <c r="S123" s="91">
        <v>16605</v>
      </c>
      <c r="T123" s="91">
        <v>16624</v>
      </c>
      <c r="U123" s="91">
        <f t="shared" si="15"/>
        <v>19</v>
      </c>
      <c r="V123" s="91">
        <v>97.3</v>
      </c>
      <c r="W123" s="91">
        <v>2.6</v>
      </c>
      <c r="X123" s="91">
        <v>0.1</v>
      </c>
      <c r="Y123" s="91">
        <v>1</v>
      </c>
      <c r="Z123" s="91">
        <v>0</v>
      </c>
      <c r="AA123" s="91">
        <v>80</v>
      </c>
      <c r="AB123" s="91">
        <v>85</v>
      </c>
      <c r="AC123" s="91">
        <v>10</v>
      </c>
      <c r="AD123" s="107">
        <f t="shared" si="14"/>
        <v>6.25</v>
      </c>
      <c r="AE123" s="114"/>
      <c r="AF123" s="114"/>
      <c r="AG123" s="114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1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</row>
    <row r="124" spans="1:80">
      <c r="A124" s="149">
        <v>46182</v>
      </c>
      <c r="B124" s="160">
        <v>0.35416666666666669</v>
      </c>
      <c r="C124" s="160">
        <v>0.64583333333333337</v>
      </c>
      <c r="D124" s="132" t="s">
        <v>328</v>
      </c>
      <c r="E124" s="132">
        <v>64.900000000000006</v>
      </c>
      <c r="F124" s="132">
        <v>35</v>
      </c>
      <c r="G124" s="132">
        <v>0.2</v>
      </c>
      <c r="H124" s="132">
        <v>133</v>
      </c>
      <c r="I124" s="132">
        <v>0</v>
      </c>
      <c r="J124" s="132">
        <v>1276.5</v>
      </c>
      <c r="K124" s="132">
        <v>1281</v>
      </c>
      <c r="L124" s="132">
        <f t="shared" si="13"/>
        <v>4.5</v>
      </c>
      <c r="M124" s="132">
        <v>18</v>
      </c>
      <c r="N124" s="132">
        <v>22</v>
      </c>
      <c r="O124" s="132">
        <v>20.399999999999999</v>
      </c>
      <c r="P124" s="132">
        <v>5.07</v>
      </c>
      <c r="Q124" s="132">
        <v>20.399999999999999</v>
      </c>
      <c r="R124" s="132">
        <v>13.2</v>
      </c>
      <c r="S124" s="132">
        <v>16624</v>
      </c>
      <c r="T124" s="132">
        <v>16686</v>
      </c>
      <c r="U124" s="132">
        <f t="shared" si="15"/>
        <v>62</v>
      </c>
      <c r="V124" s="132">
        <v>97.9</v>
      </c>
      <c r="W124" s="132">
        <v>1.9</v>
      </c>
      <c r="X124" s="132">
        <v>0.1</v>
      </c>
      <c r="Y124" s="132">
        <v>0</v>
      </c>
      <c r="Z124" s="132">
        <v>0</v>
      </c>
      <c r="AA124" s="132">
        <v>85</v>
      </c>
      <c r="AB124" s="132">
        <v>115</v>
      </c>
      <c r="AC124" s="132">
        <v>10</v>
      </c>
      <c r="AD124" s="119">
        <f t="shared" si="14"/>
        <v>37.5</v>
      </c>
      <c r="AE124" s="122"/>
      <c r="AF124" s="122"/>
      <c r="AG124" s="122"/>
      <c r="AH124" s="132"/>
      <c r="AI124" s="132"/>
      <c r="AJ124" s="132"/>
      <c r="AK124" s="132"/>
      <c r="AL124" s="132"/>
      <c r="AM124" s="132"/>
      <c r="AN124" s="132"/>
      <c r="AO124" s="132"/>
      <c r="AP124" s="132"/>
      <c r="AQ124" s="132"/>
      <c r="AR124" s="132"/>
      <c r="AS124" s="132"/>
      <c r="AT124" s="132"/>
      <c r="AU124" s="132"/>
      <c r="AV124" s="132"/>
      <c r="AW124" s="132"/>
      <c r="AX124" s="132"/>
      <c r="AY124" s="132"/>
      <c r="AZ124" s="132"/>
      <c r="BA124" s="132"/>
      <c r="BB124" s="132"/>
      <c r="BC124" s="132"/>
      <c r="BD124" s="132"/>
      <c r="BE124" s="132"/>
      <c r="BF124" s="132"/>
      <c r="BG124" s="132"/>
      <c r="BH124" s="132"/>
      <c r="BI124" s="132"/>
      <c r="BJ124" s="132"/>
      <c r="BK124" s="132"/>
      <c r="BL124" s="132"/>
      <c r="BM124" s="132"/>
      <c r="BN124" s="132"/>
      <c r="BO124" s="132"/>
      <c r="BP124" s="132"/>
      <c r="BQ124" s="132"/>
      <c r="BR124" s="132"/>
      <c r="BS124" s="132"/>
      <c r="BT124" s="132"/>
      <c r="BU124" s="132"/>
      <c r="BV124" s="132"/>
      <c r="BW124" s="132"/>
      <c r="BX124" s="132"/>
      <c r="BY124" s="132"/>
      <c r="BZ124" s="132"/>
      <c r="CA124" s="132"/>
      <c r="CB124" s="132"/>
    </row>
    <row r="125" spans="1:80">
      <c r="A125" s="95">
        <v>46184</v>
      </c>
      <c r="B125" s="159">
        <v>0.5</v>
      </c>
      <c r="C125" s="159">
        <v>0.625</v>
      </c>
      <c r="D125" s="91" t="s">
        <v>328</v>
      </c>
      <c r="E125" s="91">
        <v>60.8</v>
      </c>
      <c r="F125" s="91">
        <v>38.1</v>
      </c>
      <c r="G125" s="91">
        <v>0</v>
      </c>
      <c r="H125" s="91">
        <v>227</v>
      </c>
      <c r="I125" s="91">
        <v>0</v>
      </c>
      <c r="J125" s="91">
        <v>1281</v>
      </c>
      <c r="K125" s="91">
        <v>1284</v>
      </c>
      <c r="L125" s="91">
        <f t="shared" si="13"/>
        <v>3</v>
      </c>
      <c r="M125" s="91">
        <v>19</v>
      </c>
      <c r="N125" s="91">
        <v>20</v>
      </c>
      <c r="O125" s="91">
        <v>20.6</v>
      </c>
      <c r="P125" s="91">
        <v>5.07</v>
      </c>
      <c r="Q125" s="91">
        <v>21.4</v>
      </c>
      <c r="R125" s="91">
        <v>13.1</v>
      </c>
      <c r="S125" s="91">
        <v>16686</v>
      </c>
      <c r="T125" s="91">
        <v>16723</v>
      </c>
      <c r="U125" s="91">
        <f t="shared" si="15"/>
        <v>37</v>
      </c>
      <c r="V125" s="91">
        <v>97.6</v>
      </c>
      <c r="W125" s="91">
        <v>2.2000000000000002</v>
      </c>
      <c r="X125" s="91">
        <v>0.1</v>
      </c>
      <c r="Y125" s="91">
        <v>0</v>
      </c>
      <c r="Z125" s="91">
        <v>0</v>
      </c>
      <c r="AA125" s="91">
        <v>110</v>
      </c>
      <c r="AB125" s="91">
        <v>132</v>
      </c>
      <c r="AC125" s="91">
        <v>10</v>
      </c>
      <c r="AD125" s="107">
        <f t="shared" si="14"/>
        <v>27.5</v>
      </c>
      <c r="AE125" s="114"/>
      <c r="AF125" s="114"/>
      <c r="AG125" s="114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1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</row>
    <row r="126" spans="1:80">
      <c r="A126" s="149">
        <v>46190</v>
      </c>
      <c r="B126" s="160">
        <v>0.4375</v>
      </c>
      <c r="C126" s="160">
        <v>0.5625</v>
      </c>
      <c r="D126" s="132" t="s">
        <v>352</v>
      </c>
      <c r="E126" s="132">
        <v>62.3</v>
      </c>
      <c r="F126" s="132">
        <v>35.799999999999997</v>
      </c>
      <c r="G126" s="132">
        <v>0.3</v>
      </c>
      <c r="H126" s="132">
        <v>226</v>
      </c>
      <c r="I126" s="132">
        <v>1.6</v>
      </c>
      <c r="J126" s="132">
        <v>1284</v>
      </c>
      <c r="K126" s="132">
        <v>1287</v>
      </c>
      <c r="L126" s="132">
        <f t="shared" si="13"/>
        <v>3</v>
      </c>
      <c r="M126" s="132">
        <v>15</v>
      </c>
      <c r="N126" s="132">
        <v>20</v>
      </c>
      <c r="O126" s="132">
        <v>21.9</v>
      </c>
      <c r="P126" s="132">
        <v>2.2799999999999998</v>
      </c>
      <c r="Q126" s="132">
        <v>23.5</v>
      </c>
      <c r="R126" s="132">
        <v>13.2</v>
      </c>
      <c r="S126" s="132">
        <v>16728</v>
      </c>
      <c r="T126" s="132">
        <v>16762.5</v>
      </c>
      <c r="U126" s="132">
        <f t="shared" si="15"/>
        <v>34.5</v>
      </c>
      <c r="V126" s="132">
        <v>93.4</v>
      </c>
      <c r="W126" s="132">
        <v>3.4</v>
      </c>
      <c r="X126" s="132">
        <v>0.2</v>
      </c>
      <c r="Y126" s="132">
        <v>1</v>
      </c>
      <c r="Z126" s="132">
        <v>2.9</v>
      </c>
      <c r="AA126" s="132">
        <v>120</v>
      </c>
      <c r="AB126" s="132">
        <v>150</v>
      </c>
      <c r="AC126" s="132">
        <v>9</v>
      </c>
      <c r="AD126" s="119">
        <f t="shared" si="14"/>
        <v>33.75</v>
      </c>
      <c r="AE126" s="122"/>
      <c r="AF126" s="122"/>
      <c r="AG126" s="122"/>
      <c r="AH126" s="132"/>
      <c r="AI126" s="132"/>
      <c r="AJ126" s="132"/>
      <c r="AK126" s="132"/>
      <c r="AL126" s="132"/>
      <c r="AM126" s="132"/>
      <c r="AN126" s="132"/>
      <c r="AO126" s="132"/>
      <c r="AP126" s="132"/>
      <c r="AQ126" s="132"/>
      <c r="AR126" s="132"/>
      <c r="AS126" s="132"/>
      <c r="AT126" s="132"/>
      <c r="AU126" s="132"/>
      <c r="AV126" s="132"/>
      <c r="AW126" s="132"/>
      <c r="AX126" s="132"/>
      <c r="AY126" s="132"/>
      <c r="AZ126" s="132"/>
      <c r="BA126" s="132"/>
      <c r="BB126" s="132"/>
      <c r="BC126" s="132"/>
      <c r="BD126" s="132"/>
      <c r="BE126" s="132"/>
      <c r="BF126" s="132"/>
      <c r="BG126" s="132"/>
      <c r="BH126" s="132"/>
      <c r="BI126" s="132"/>
      <c r="BJ126" s="132"/>
      <c r="BK126" s="132"/>
      <c r="BL126" s="132"/>
      <c r="BM126" s="132"/>
      <c r="BN126" s="132"/>
      <c r="BO126" s="132"/>
      <c r="BP126" s="132"/>
      <c r="BQ126" s="132"/>
      <c r="BR126" s="132"/>
      <c r="BS126" s="132"/>
      <c r="BT126" s="132"/>
      <c r="BU126" s="132"/>
      <c r="BV126" s="132"/>
      <c r="BW126" s="132"/>
      <c r="BX126" s="132"/>
      <c r="BY126" s="132"/>
      <c r="BZ126" s="132"/>
      <c r="CA126" s="132"/>
      <c r="CB126" s="132"/>
    </row>
    <row r="127" spans="1:80">
      <c r="A127" s="95">
        <v>46191</v>
      </c>
      <c r="B127" s="159">
        <v>0.33333333333333331</v>
      </c>
      <c r="C127" s="159">
        <v>0.625</v>
      </c>
      <c r="D127" s="91" t="s">
        <v>328</v>
      </c>
      <c r="E127" s="91">
        <v>61.7</v>
      </c>
      <c r="F127" s="91">
        <v>37.1</v>
      </c>
      <c r="G127" s="91">
        <v>0.2</v>
      </c>
      <c r="H127" s="91">
        <v>232</v>
      </c>
      <c r="I127" s="91">
        <v>1</v>
      </c>
      <c r="J127" s="91">
        <v>1287</v>
      </c>
      <c r="K127" s="91">
        <v>1289</v>
      </c>
      <c r="L127" s="91">
        <f t="shared" si="13"/>
        <v>2</v>
      </c>
      <c r="M127" s="91">
        <v>13</v>
      </c>
      <c r="N127" s="91">
        <v>22</v>
      </c>
      <c r="O127" s="91">
        <v>22.8</v>
      </c>
      <c r="P127" s="91">
        <v>4.9800000000000004</v>
      </c>
      <c r="Q127" s="91">
        <v>23.3</v>
      </c>
      <c r="R127" s="91">
        <v>13.5</v>
      </c>
      <c r="S127" s="91">
        <v>16762.5</v>
      </c>
      <c r="T127" s="91">
        <v>16772</v>
      </c>
      <c r="U127" s="91">
        <f t="shared" si="15"/>
        <v>9.5</v>
      </c>
      <c r="V127" s="91">
        <v>94.6</v>
      </c>
      <c r="W127" s="91">
        <v>2.5</v>
      </c>
      <c r="X127" s="91">
        <v>0.2</v>
      </c>
      <c r="Y127" s="91">
        <v>1</v>
      </c>
      <c r="Z127" s="91">
        <v>2.8</v>
      </c>
      <c r="AA127" s="91">
        <v>15</v>
      </c>
      <c r="AB127" s="91">
        <v>20</v>
      </c>
      <c r="AC127" s="91">
        <v>11</v>
      </c>
      <c r="AD127" s="107">
        <f t="shared" si="14"/>
        <v>6.875</v>
      </c>
      <c r="AE127" s="114"/>
      <c r="AF127" s="114"/>
      <c r="AG127" s="114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1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</row>
    <row r="128" spans="1:80">
      <c r="A128" s="149">
        <v>46192</v>
      </c>
      <c r="B128" s="160">
        <v>0.54166666666666663</v>
      </c>
      <c r="C128" s="160">
        <v>0.64583333333333337</v>
      </c>
      <c r="D128" s="132" t="s">
        <v>352</v>
      </c>
      <c r="E128" s="132">
        <v>57.1</v>
      </c>
      <c r="F128" s="132">
        <v>44.3</v>
      </c>
      <c r="G128" s="132">
        <v>0</v>
      </c>
      <c r="H128" s="132">
        <v>145</v>
      </c>
      <c r="I128" s="132">
        <v>0</v>
      </c>
      <c r="J128" s="132">
        <v>1289</v>
      </c>
      <c r="K128" s="132">
        <v>1291</v>
      </c>
      <c r="L128" s="132">
        <f t="shared" si="13"/>
        <v>2</v>
      </c>
      <c r="M128" s="132">
        <v>18</v>
      </c>
      <c r="N128" s="132">
        <v>16</v>
      </c>
      <c r="O128" s="132">
        <v>16.100000000000001</v>
      </c>
      <c r="P128" s="132">
        <v>4.9800000000000004</v>
      </c>
      <c r="Q128" s="132">
        <v>17.399999999999999</v>
      </c>
      <c r="R128" s="132">
        <v>13.5</v>
      </c>
      <c r="S128" s="132">
        <v>16785</v>
      </c>
      <c r="T128" s="132">
        <v>16813</v>
      </c>
      <c r="U128" s="132">
        <f t="shared" si="15"/>
        <v>28</v>
      </c>
      <c r="V128" s="132">
        <v>94.5</v>
      </c>
      <c r="W128" s="132">
        <v>2.7</v>
      </c>
      <c r="X128" s="132">
        <v>0.2</v>
      </c>
      <c r="Y128" s="132">
        <v>0</v>
      </c>
      <c r="Z128" s="132">
        <v>2.6</v>
      </c>
      <c r="AA128" s="132">
        <v>20</v>
      </c>
      <c r="AB128" s="132">
        <v>30</v>
      </c>
      <c r="AC128" s="132">
        <v>11</v>
      </c>
      <c r="AD128" s="119">
        <f t="shared" si="14"/>
        <v>13.75</v>
      </c>
      <c r="AE128" s="122"/>
      <c r="AF128" s="122"/>
      <c r="AG128" s="122"/>
      <c r="AH128" s="132"/>
      <c r="AI128" s="132"/>
      <c r="AJ128" s="132"/>
      <c r="AK128" s="132"/>
      <c r="AL128" s="132"/>
      <c r="AM128" s="132"/>
      <c r="AN128" s="132"/>
      <c r="AO128" s="132"/>
      <c r="AP128" s="132"/>
      <c r="AQ128" s="132"/>
      <c r="AR128" s="132"/>
      <c r="AS128" s="132"/>
      <c r="AT128" s="132"/>
      <c r="AU128" s="132"/>
      <c r="AV128" s="132"/>
      <c r="AW128" s="132"/>
      <c r="AX128" s="132"/>
      <c r="AY128" s="132"/>
      <c r="AZ128" s="132"/>
      <c r="BA128" s="132"/>
      <c r="BB128" s="132"/>
      <c r="BC128" s="132"/>
      <c r="BD128" s="132"/>
      <c r="BE128" s="132"/>
      <c r="BF128" s="132"/>
      <c r="BG128" s="132"/>
      <c r="BH128" s="132"/>
      <c r="BI128" s="132"/>
      <c r="BJ128" s="132"/>
      <c r="BK128" s="132"/>
      <c r="BL128" s="132"/>
      <c r="BM128" s="132"/>
      <c r="BN128" s="132"/>
      <c r="BO128" s="132"/>
      <c r="BP128" s="132"/>
      <c r="BQ128" s="132"/>
      <c r="BR128" s="132"/>
      <c r="BS128" s="132"/>
      <c r="BT128" s="132"/>
      <c r="BU128" s="132"/>
      <c r="BV128" s="132"/>
      <c r="BW128" s="132"/>
      <c r="BX128" s="132"/>
      <c r="BY128" s="132"/>
      <c r="BZ128" s="132"/>
      <c r="CA128" s="132"/>
      <c r="CB128" s="132"/>
    </row>
    <row r="129" spans="1:80">
      <c r="A129" s="95">
        <v>46196</v>
      </c>
      <c r="B129" s="159">
        <v>0.54166666666666663</v>
      </c>
      <c r="C129" s="159">
        <v>0.66666666666666663</v>
      </c>
      <c r="D129" s="91" t="s">
        <v>352</v>
      </c>
      <c r="E129" s="91">
        <v>60.4</v>
      </c>
      <c r="F129" s="91">
        <v>38.4</v>
      </c>
      <c r="G129" s="91">
        <v>0.2</v>
      </c>
      <c r="H129" s="91">
        <v>229</v>
      </c>
      <c r="I129" s="91">
        <v>1.1000000000000001</v>
      </c>
      <c r="J129" s="91">
        <v>1291</v>
      </c>
      <c r="K129" s="91">
        <v>1294</v>
      </c>
      <c r="L129" s="91">
        <f t="shared" si="13"/>
        <v>3</v>
      </c>
      <c r="M129" s="91">
        <v>14</v>
      </c>
      <c r="N129" s="91">
        <v>14</v>
      </c>
      <c r="O129" s="91">
        <v>21.7</v>
      </c>
      <c r="P129" s="91">
        <v>6.81</v>
      </c>
      <c r="Q129" s="91">
        <v>20.3</v>
      </c>
      <c r="R129" s="91">
        <v>13.5</v>
      </c>
      <c r="S129" s="91">
        <v>16813</v>
      </c>
      <c r="T129" s="91">
        <v>16852.7</v>
      </c>
      <c r="U129" s="91">
        <f t="shared" si="15"/>
        <v>39.700000000000728</v>
      </c>
      <c r="V129" s="91">
        <v>94</v>
      </c>
      <c r="W129" s="91">
        <v>2.9</v>
      </c>
      <c r="X129" s="91">
        <v>0.1</v>
      </c>
      <c r="Y129" s="91">
        <v>0</v>
      </c>
      <c r="Z129" s="91">
        <v>3</v>
      </c>
      <c r="AA129" s="91">
        <v>30</v>
      </c>
      <c r="AB129" s="91">
        <v>42</v>
      </c>
      <c r="AC129" s="91">
        <v>11</v>
      </c>
      <c r="AD129" s="107">
        <f t="shared" si="14"/>
        <v>16.5</v>
      </c>
      <c r="AE129" s="114"/>
      <c r="AF129" s="114"/>
      <c r="AG129" s="114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  <c r="AU129" s="91"/>
      <c r="AV129" s="91"/>
      <c r="AW129" s="91"/>
      <c r="AX129" s="91"/>
      <c r="AY129" s="91"/>
      <c r="AZ129" s="91"/>
      <c r="BA129" s="91"/>
      <c r="BB129" s="91"/>
      <c r="BC129" s="91"/>
      <c r="BD129" s="91"/>
      <c r="BE129" s="91"/>
      <c r="BF129" s="91"/>
      <c r="BG129" s="91"/>
      <c r="BH129" s="91"/>
      <c r="BI129" s="91"/>
      <c r="BJ129" s="91"/>
      <c r="BK129" s="91"/>
      <c r="BL129" s="91"/>
      <c r="BM129" s="91"/>
      <c r="BN129" s="91"/>
      <c r="BO129" s="91"/>
      <c r="BP129" s="91"/>
      <c r="BQ129" s="91"/>
      <c r="BR129" s="91"/>
      <c r="BS129" s="91"/>
      <c r="BT129" s="91"/>
      <c r="BU129" s="91"/>
      <c r="BV129" s="91"/>
      <c r="BW129" s="91"/>
      <c r="BX129" s="91"/>
      <c r="BY129" s="91"/>
      <c r="BZ129" s="91"/>
      <c r="CA129" s="91"/>
      <c r="CB129" s="91"/>
    </row>
    <row r="130" spans="1:80">
      <c r="A130" s="149">
        <v>46199</v>
      </c>
      <c r="B130" s="160">
        <v>0.58333333333333337</v>
      </c>
      <c r="C130" s="160">
        <v>0.66666666666666663</v>
      </c>
      <c r="D130" s="132" t="s">
        <v>328</v>
      </c>
      <c r="E130" s="132">
        <v>56.3</v>
      </c>
      <c r="F130" s="132">
        <v>37.1</v>
      </c>
      <c r="G130" s="132">
        <v>0.9</v>
      </c>
      <c r="H130" s="132">
        <v>110</v>
      </c>
      <c r="I130" s="132">
        <v>5.7</v>
      </c>
      <c r="J130" s="132">
        <v>1294</v>
      </c>
      <c r="K130" s="132">
        <v>1296</v>
      </c>
      <c r="L130" s="132">
        <f t="shared" si="13"/>
        <v>2</v>
      </c>
      <c r="M130" s="132">
        <v>19</v>
      </c>
      <c r="N130" s="132">
        <v>19</v>
      </c>
      <c r="O130" s="132">
        <v>21.9</v>
      </c>
      <c r="P130" s="132">
        <v>7.11</v>
      </c>
      <c r="Q130" s="132">
        <v>23.7</v>
      </c>
      <c r="R130" s="132">
        <v>13.5</v>
      </c>
      <c r="S130" s="132">
        <v>16852.7</v>
      </c>
      <c r="T130" s="132">
        <v>16878.400000000001</v>
      </c>
      <c r="U130" s="132">
        <f t="shared" si="15"/>
        <v>25.700000000000728</v>
      </c>
      <c r="V130" s="132">
        <v>88.4</v>
      </c>
      <c r="W130" s="132">
        <v>1.9</v>
      </c>
      <c r="X130" s="132">
        <v>0.6</v>
      </c>
      <c r="Y130" s="132">
        <v>1</v>
      </c>
      <c r="Z130" s="132">
        <v>9</v>
      </c>
      <c r="AA130" s="132">
        <v>40</v>
      </c>
      <c r="AB130" s="132">
        <v>50</v>
      </c>
      <c r="AC130" s="132">
        <v>11</v>
      </c>
      <c r="AD130" s="119">
        <f t="shared" si="14"/>
        <v>13.75</v>
      </c>
      <c r="AE130" s="122"/>
      <c r="AF130" s="122"/>
      <c r="AG130" s="122"/>
      <c r="AH130" s="132"/>
      <c r="AI130" s="132"/>
      <c r="AJ130" s="132"/>
      <c r="AK130" s="132"/>
      <c r="AL130" s="132"/>
      <c r="AM130" s="132"/>
      <c r="AN130" s="132"/>
      <c r="AO130" s="132"/>
      <c r="AP130" s="132"/>
      <c r="AQ130" s="132"/>
      <c r="AR130" s="132"/>
      <c r="AS130" s="132"/>
      <c r="AT130" s="132"/>
      <c r="AU130" s="132"/>
      <c r="AV130" s="132"/>
      <c r="AW130" s="132"/>
      <c r="AX130" s="132"/>
      <c r="AY130" s="132"/>
      <c r="AZ130" s="132"/>
      <c r="BA130" s="132"/>
      <c r="BB130" s="132"/>
      <c r="BC130" s="132"/>
      <c r="BD130" s="132"/>
      <c r="BE130" s="132"/>
      <c r="BF130" s="132"/>
      <c r="BG130" s="132"/>
      <c r="BH130" s="132"/>
      <c r="BI130" s="132"/>
      <c r="BJ130" s="132"/>
      <c r="BK130" s="132"/>
      <c r="BL130" s="132"/>
      <c r="BM130" s="132"/>
      <c r="BN130" s="132"/>
      <c r="BO130" s="132"/>
      <c r="BP130" s="132"/>
      <c r="BQ130" s="132"/>
      <c r="BR130" s="132"/>
      <c r="BS130" s="132"/>
      <c r="BT130" s="132"/>
      <c r="BU130" s="132"/>
      <c r="BV130" s="132"/>
      <c r="BW130" s="132"/>
      <c r="BX130" s="132"/>
      <c r="BY130" s="132"/>
      <c r="BZ130" s="132"/>
      <c r="CA130" s="132"/>
      <c r="CB130" s="132"/>
    </row>
    <row r="131" spans="1:80">
      <c r="A131" s="95">
        <v>46204</v>
      </c>
      <c r="B131" s="159">
        <v>0.625</v>
      </c>
      <c r="C131" s="159">
        <v>0.70833333333333337</v>
      </c>
      <c r="D131" s="91" t="s">
        <v>328</v>
      </c>
      <c r="E131" s="91">
        <v>57.6</v>
      </c>
      <c r="F131" s="91">
        <v>37.799999999999997</v>
      </c>
      <c r="G131" s="91">
        <v>0.4</v>
      </c>
      <c r="H131" s="91">
        <v>171</v>
      </c>
      <c r="I131" s="91">
        <v>4.2</v>
      </c>
      <c r="J131" s="91">
        <v>1296</v>
      </c>
      <c r="K131" s="91">
        <v>1298</v>
      </c>
      <c r="L131" s="91">
        <f t="shared" si="13"/>
        <v>2</v>
      </c>
      <c r="M131" s="91">
        <v>26</v>
      </c>
      <c r="N131" s="91">
        <v>26</v>
      </c>
      <c r="O131" s="91">
        <v>24.7</v>
      </c>
      <c r="P131" s="91">
        <v>7.2</v>
      </c>
      <c r="Q131" s="91">
        <v>29.3</v>
      </c>
      <c r="R131" s="91">
        <v>13.5</v>
      </c>
      <c r="S131" s="91">
        <v>16878.400000000001</v>
      </c>
      <c r="T131" s="91">
        <v>16898</v>
      </c>
      <c r="U131" s="91">
        <f t="shared" si="15"/>
        <v>19.599999999998545</v>
      </c>
      <c r="V131" s="91">
        <v>93</v>
      </c>
      <c r="W131" s="91">
        <v>2.1</v>
      </c>
      <c r="X131" s="91">
        <v>0.3</v>
      </c>
      <c r="Y131" s="91">
        <v>2</v>
      </c>
      <c r="Z131" s="91">
        <v>4.5999999999999996</v>
      </c>
      <c r="AA131" s="91">
        <v>50</v>
      </c>
      <c r="AB131" s="91">
        <v>60</v>
      </c>
      <c r="AC131" s="91">
        <v>11</v>
      </c>
      <c r="AD131" s="107">
        <f t="shared" si="14"/>
        <v>13.75</v>
      </c>
      <c r="AE131" s="114"/>
      <c r="AF131" s="114"/>
      <c r="AG131" s="114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1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</row>
    <row r="132" spans="1:80">
      <c r="A132" s="166">
        <v>46205</v>
      </c>
      <c r="B132" s="167">
        <v>0.41666666666666669</v>
      </c>
      <c r="C132" s="167">
        <v>0.6875</v>
      </c>
      <c r="D132" s="168" t="s">
        <v>328</v>
      </c>
      <c r="E132" s="168">
        <v>58.1</v>
      </c>
      <c r="F132" s="168">
        <v>38.700000000000003</v>
      </c>
      <c r="G132" s="168">
        <v>0.4</v>
      </c>
      <c r="H132" s="168">
        <v>219</v>
      </c>
      <c r="I132" s="168">
        <v>2.8</v>
      </c>
      <c r="J132" s="168">
        <v>1298</v>
      </c>
      <c r="K132" s="168">
        <v>1301.5</v>
      </c>
      <c r="L132" s="168">
        <f t="shared" si="13"/>
        <v>3.5</v>
      </c>
      <c r="M132" s="168">
        <v>17</v>
      </c>
      <c r="N132" s="168">
        <v>19</v>
      </c>
      <c r="O132" s="168">
        <v>17.5</v>
      </c>
      <c r="P132" s="168">
        <v>7.14</v>
      </c>
      <c r="Q132" s="168">
        <v>18.5</v>
      </c>
      <c r="R132" s="168">
        <v>13.5</v>
      </c>
      <c r="S132" s="168">
        <v>16898</v>
      </c>
      <c r="T132" s="168">
        <v>16929</v>
      </c>
      <c r="U132" s="168">
        <f t="shared" si="15"/>
        <v>31</v>
      </c>
      <c r="V132" s="168">
        <v>93.6</v>
      </c>
      <c r="W132" s="168">
        <v>1.4</v>
      </c>
      <c r="X132" s="168">
        <v>0.3</v>
      </c>
      <c r="Y132" s="168">
        <v>3</v>
      </c>
      <c r="Z132" s="168">
        <v>4.8</v>
      </c>
      <c r="AA132" s="168">
        <v>60</v>
      </c>
      <c r="AB132" s="168">
        <v>70</v>
      </c>
      <c r="AC132" s="168">
        <v>12</v>
      </c>
      <c r="AD132" s="169">
        <f t="shared" si="14"/>
        <v>15</v>
      </c>
      <c r="AE132" s="171">
        <v>13759.4</v>
      </c>
      <c r="AF132" s="171">
        <v>13761.27</v>
      </c>
      <c r="AG132" s="171">
        <f t="shared" ref="AG132:AG159" si="16">AF132-AE132</f>
        <v>1.8700000000008004</v>
      </c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68"/>
      <c r="BJ132" s="168"/>
      <c r="BK132" s="168"/>
      <c r="BL132" s="168"/>
      <c r="BM132" s="168"/>
      <c r="BN132" s="168"/>
      <c r="BO132" s="168"/>
      <c r="BP132" s="168"/>
      <c r="BQ132" s="168"/>
      <c r="BR132" s="168"/>
      <c r="BS132" s="168"/>
      <c r="BT132" s="168"/>
      <c r="BU132" s="168"/>
      <c r="BV132" s="168"/>
      <c r="BW132" s="168"/>
      <c r="BX132" s="168"/>
      <c r="BY132" s="168"/>
      <c r="BZ132" s="168"/>
      <c r="CA132" s="168"/>
      <c r="CB132" s="168"/>
    </row>
    <row r="133" spans="1:80">
      <c r="A133" s="95">
        <v>46206</v>
      </c>
      <c r="B133" s="159">
        <v>0.5</v>
      </c>
      <c r="C133" s="159">
        <v>0.66666666666666663</v>
      </c>
      <c r="D133" s="91" t="s">
        <v>328</v>
      </c>
      <c r="E133" s="91">
        <v>56.8</v>
      </c>
      <c r="F133" s="91">
        <v>41.2</v>
      </c>
      <c r="G133" s="91">
        <v>0.3</v>
      </c>
      <c r="H133" s="91">
        <v>236</v>
      </c>
      <c r="I133" s="91">
        <v>1.7</v>
      </c>
      <c r="J133" s="91">
        <v>1301.5</v>
      </c>
      <c r="K133" s="91">
        <v>1305.5</v>
      </c>
      <c r="L133" s="91">
        <f t="shared" si="13"/>
        <v>4</v>
      </c>
      <c r="M133" s="91">
        <v>14</v>
      </c>
      <c r="N133" s="91">
        <v>14</v>
      </c>
      <c r="O133" s="91">
        <v>21.6</v>
      </c>
      <c r="P133" s="91">
        <v>6.04</v>
      </c>
      <c r="Q133" s="91">
        <v>18.2</v>
      </c>
      <c r="R133" s="91">
        <v>13.5</v>
      </c>
      <c r="S133" s="91">
        <v>16929</v>
      </c>
      <c r="T133" s="91">
        <v>16982.7</v>
      </c>
      <c r="U133" s="91">
        <f t="shared" si="15"/>
        <v>53.700000000000728</v>
      </c>
      <c r="V133" s="91">
        <v>92.7</v>
      </c>
      <c r="W133" s="91">
        <v>3.2</v>
      </c>
      <c r="X133" s="91">
        <v>0.3</v>
      </c>
      <c r="Y133" s="91">
        <v>0</v>
      </c>
      <c r="Z133" s="91">
        <v>3.7</v>
      </c>
      <c r="AA133" s="91">
        <v>65</v>
      </c>
      <c r="AB133" s="91">
        <v>80</v>
      </c>
      <c r="AC133" s="91">
        <v>11</v>
      </c>
      <c r="AD133" s="107">
        <f t="shared" si="14"/>
        <v>20.625</v>
      </c>
      <c r="AE133" s="172">
        <f t="shared" ref="AE133:AE153" si="17">AF132</f>
        <v>13761.27</v>
      </c>
      <c r="AF133" s="172">
        <v>13765.27</v>
      </c>
      <c r="AG133" s="172">
        <f t="shared" si="16"/>
        <v>4</v>
      </c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1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</row>
    <row r="134" spans="1:80">
      <c r="A134" s="149">
        <v>46209</v>
      </c>
      <c r="B134" s="160">
        <v>0.54166666666666663</v>
      </c>
      <c r="C134" s="160">
        <v>0.66666666666666663</v>
      </c>
      <c r="D134" s="132" t="s">
        <v>328</v>
      </c>
      <c r="E134" s="132">
        <v>60.4</v>
      </c>
      <c r="F134" s="132">
        <v>38</v>
      </c>
      <c r="G134" s="132">
        <v>0.4</v>
      </c>
      <c r="H134" s="132">
        <v>238</v>
      </c>
      <c r="I134" s="132">
        <v>1.2</v>
      </c>
      <c r="J134" s="132">
        <v>1305.5</v>
      </c>
      <c r="K134" s="132">
        <v>1309</v>
      </c>
      <c r="L134" s="132">
        <f t="shared" si="13"/>
        <v>3.5</v>
      </c>
      <c r="M134" s="132">
        <v>16</v>
      </c>
      <c r="N134" s="132">
        <v>14</v>
      </c>
      <c r="O134" s="132">
        <v>15.2</v>
      </c>
      <c r="P134" s="132">
        <v>5.01</v>
      </c>
      <c r="Q134" s="132">
        <v>15.7</v>
      </c>
      <c r="R134" s="132">
        <v>13.5</v>
      </c>
      <c r="S134" s="132">
        <v>16982.7</v>
      </c>
      <c r="T134" s="132">
        <v>17025.8</v>
      </c>
      <c r="U134" s="132">
        <f t="shared" si="15"/>
        <v>43.099999999998545</v>
      </c>
      <c r="V134" s="132">
        <v>94.6</v>
      </c>
      <c r="W134" s="132">
        <v>2.9</v>
      </c>
      <c r="X134" s="132">
        <v>0.2</v>
      </c>
      <c r="Y134" s="132">
        <v>1</v>
      </c>
      <c r="Z134" s="132">
        <v>2.2000000000000002</v>
      </c>
      <c r="AA134" s="132">
        <v>80</v>
      </c>
      <c r="AB134" s="132">
        <v>95</v>
      </c>
      <c r="AC134" s="132">
        <v>11</v>
      </c>
      <c r="AD134" s="119">
        <f t="shared" si="14"/>
        <v>20.625</v>
      </c>
      <c r="AE134" s="173">
        <f t="shared" si="17"/>
        <v>13765.27</v>
      </c>
      <c r="AF134" s="173">
        <v>13768.36</v>
      </c>
      <c r="AG134" s="173">
        <f t="shared" si="16"/>
        <v>3.0900000000001455</v>
      </c>
      <c r="AH134" s="132"/>
      <c r="AI134" s="132"/>
      <c r="AJ134" s="132"/>
      <c r="AK134" s="132"/>
      <c r="AL134" s="132"/>
      <c r="AM134" s="132"/>
      <c r="AN134" s="132"/>
      <c r="AO134" s="132"/>
      <c r="AP134" s="132"/>
      <c r="AQ134" s="132"/>
      <c r="AR134" s="132"/>
      <c r="AS134" s="132"/>
      <c r="AT134" s="132"/>
      <c r="AU134" s="132"/>
      <c r="AV134" s="132"/>
      <c r="AW134" s="132"/>
      <c r="AX134" s="132"/>
      <c r="AY134" s="132"/>
      <c r="AZ134" s="132"/>
      <c r="BA134" s="132"/>
      <c r="BB134" s="132"/>
      <c r="BC134" s="132"/>
      <c r="BD134" s="132"/>
      <c r="BE134" s="132"/>
      <c r="BF134" s="132"/>
      <c r="BG134" s="132"/>
      <c r="BH134" s="132"/>
      <c r="BI134" s="132"/>
      <c r="BJ134" s="132"/>
      <c r="BK134" s="132"/>
      <c r="BL134" s="132"/>
      <c r="BM134" s="132"/>
      <c r="BN134" s="132"/>
      <c r="BO134" s="132"/>
      <c r="BP134" s="132"/>
      <c r="BQ134" s="132"/>
      <c r="BR134" s="132"/>
      <c r="BS134" s="132"/>
      <c r="BT134" s="132"/>
      <c r="BU134" s="132"/>
      <c r="BV134" s="132"/>
      <c r="BW134" s="132"/>
      <c r="BX134" s="132"/>
      <c r="BY134" s="132"/>
      <c r="BZ134" s="132"/>
      <c r="CA134" s="132"/>
      <c r="CB134" s="132"/>
    </row>
    <row r="135" spans="1:80">
      <c r="A135" s="95">
        <v>46210</v>
      </c>
      <c r="B135" s="159">
        <v>0.54166666666666663</v>
      </c>
      <c r="C135" s="159">
        <v>0.6875</v>
      </c>
      <c r="D135" s="91" t="s">
        <v>328</v>
      </c>
      <c r="E135" s="91">
        <v>62.3</v>
      </c>
      <c r="F135" s="91">
        <v>34.799999999999997</v>
      </c>
      <c r="G135" s="91">
        <v>0.5</v>
      </c>
      <c r="H135" s="91">
        <v>135</v>
      </c>
      <c r="I135" s="91">
        <v>2.4</v>
      </c>
      <c r="J135" s="91">
        <v>1309</v>
      </c>
      <c r="K135" s="91">
        <v>1312</v>
      </c>
      <c r="L135" s="91">
        <f t="shared" si="13"/>
        <v>3</v>
      </c>
      <c r="M135" s="91">
        <v>14</v>
      </c>
      <c r="N135" s="91">
        <v>15</v>
      </c>
      <c r="O135" s="91">
        <v>19.7</v>
      </c>
      <c r="P135" s="91">
        <v>5.07</v>
      </c>
      <c r="Q135" s="91">
        <v>20.399999999999999</v>
      </c>
      <c r="R135" s="91">
        <v>13.5</v>
      </c>
      <c r="S135" s="91">
        <v>17025.8</v>
      </c>
      <c r="T135" s="91">
        <v>17065.5</v>
      </c>
      <c r="U135" s="91">
        <f t="shared" si="15"/>
        <v>39.700000000000728</v>
      </c>
      <c r="V135" s="91">
        <v>94.1</v>
      </c>
      <c r="W135" s="91">
        <v>2.6</v>
      </c>
      <c r="X135" s="91">
        <v>0.4</v>
      </c>
      <c r="Y135" s="91">
        <v>0</v>
      </c>
      <c r="Z135" s="91">
        <v>2.9</v>
      </c>
      <c r="AA135" s="91">
        <v>90</v>
      </c>
      <c r="AB135" s="91">
        <v>105</v>
      </c>
      <c r="AC135" s="91">
        <v>11</v>
      </c>
      <c r="AD135" s="107">
        <f t="shared" si="14"/>
        <v>20.625</v>
      </c>
      <c r="AE135" s="172">
        <f t="shared" si="17"/>
        <v>13768.36</v>
      </c>
      <c r="AF135" s="172">
        <v>13771.08</v>
      </c>
      <c r="AG135" s="172">
        <f t="shared" si="16"/>
        <v>2.7199999999993452</v>
      </c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1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</row>
    <row r="136" spans="1:80">
      <c r="A136" s="149">
        <v>46211</v>
      </c>
      <c r="B136" s="160">
        <v>0.47916666666666669</v>
      </c>
      <c r="C136" s="160">
        <v>0.625</v>
      </c>
      <c r="D136" s="132" t="s">
        <v>328</v>
      </c>
      <c r="E136" s="132">
        <v>62</v>
      </c>
      <c r="F136" s="132">
        <v>36.5</v>
      </c>
      <c r="G136" s="132">
        <v>0.3</v>
      </c>
      <c r="H136" s="132">
        <v>132</v>
      </c>
      <c r="I136" s="132">
        <v>1.2</v>
      </c>
      <c r="J136" s="132">
        <v>1312</v>
      </c>
      <c r="K136" s="132">
        <v>1315.5</v>
      </c>
      <c r="L136" s="132">
        <f t="shared" si="13"/>
        <v>3.5</v>
      </c>
      <c r="M136" s="132">
        <v>17</v>
      </c>
      <c r="N136" s="132">
        <v>20</v>
      </c>
      <c r="O136" s="132">
        <v>24</v>
      </c>
      <c r="P136" s="132">
        <v>5.07</v>
      </c>
      <c r="Q136" s="132">
        <v>23.7</v>
      </c>
      <c r="R136" s="132">
        <v>13.5</v>
      </c>
      <c r="S136" s="132">
        <v>17065.5</v>
      </c>
      <c r="T136" s="132">
        <v>17107.599999999999</v>
      </c>
      <c r="U136" s="132">
        <f t="shared" si="15"/>
        <v>42.099999999998545</v>
      </c>
      <c r="V136" s="132">
        <v>93.3</v>
      </c>
      <c r="W136" s="132">
        <v>3.1</v>
      </c>
      <c r="X136" s="132">
        <v>0.2</v>
      </c>
      <c r="Y136" s="132">
        <v>0</v>
      </c>
      <c r="Z136" s="132">
        <v>3.4</v>
      </c>
      <c r="AA136" s="132">
        <v>105</v>
      </c>
      <c r="AB136" s="132">
        <v>115</v>
      </c>
      <c r="AC136" s="132">
        <v>11</v>
      </c>
      <c r="AD136" s="119">
        <f t="shared" si="14"/>
        <v>13.75</v>
      </c>
      <c r="AE136" s="173">
        <f t="shared" si="17"/>
        <v>13771.08</v>
      </c>
      <c r="AF136" s="173">
        <v>13774.06</v>
      </c>
      <c r="AG136" s="173">
        <f t="shared" si="16"/>
        <v>2.9799999999995634</v>
      </c>
      <c r="AH136" s="132"/>
      <c r="AI136" s="132"/>
      <c r="AJ136" s="132"/>
      <c r="AK136" s="132"/>
      <c r="AL136" s="132"/>
      <c r="AM136" s="132"/>
      <c r="AN136" s="132"/>
      <c r="AO136" s="132"/>
      <c r="AP136" s="132"/>
      <c r="AQ136" s="132"/>
      <c r="AR136" s="132"/>
      <c r="AS136" s="132"/>
      <c r="AT136" s="132"/>
      <c r="AU136" s="132"/>
      <c r="AV136" s="132"/>
      <c r="AW136" s="132"/>
      <c r="AX136" s="132"/>
      <c r="AY136" s="132"/>
      <c r="AZ136" s="132"/>
      <c r="BA136" s="132"/>
      <c r="BB136" s="132"/>
      <c r="BC136" s="132"/>
      <c r="BD136" s="132"/>
      <c r="BE136" s="132"/>
      <c r="BF136" s="132"/>
      <c r="BG136" s="132"/>
      <c r="BH136" s="132"/>
      <c r="BI136" s="132"/>
      <c r="BJ136" s="132"/>
      <c r="BK136" s="132"/>
      <c r="BL136" s="132"/>
      <c r="BM136" s="132"/>
      <c r="BN136" s="132"/>
      <c r="BO136" s="132"/>
      <c r="BP136" s="132"/>
      <c r="BQ136" s="132"/>
      <c r="BR136" s="132"/>
      <c r="BS136" s="132"/>
      <c r="BT136" s="132"/>
      <c r="BU136" s="132"/>
      <c r="BV136" s="132"/>
      <c r="BW136" s="132"/>
      <c r="BX136" s="132"/>
      <c r="BY136" s="132"/>
      <c r="BZ136" s="132"/>
      <c r="CA136" s="132"/>
      <c r="CB136" s="132"/>
    </row>
    <row r="137" spans="1:80">
      <c r="A137" s="95">
        <v>46212</v>
      </c>
      <c r="B137" s="159">
        <v>0.5</v>
      </c>
      <c r="C137" s="159">
        <v>0.6875</v>
      </c>
      <c r="D137" s="91" t="s">
        <v>328</v>
      </c>
      <c r="E137" s="91">
        <v>59.6</v>
      </c>
      <c r="F137" s="91">
        <v>37.9</v>
      </c>
      <c r="G137" s="91">
        <v>0.2</v>
      </c>
      <c r="H137" s="91">
        <v>153</v>
      </c>
      <c r="I137" s="91">
        <v>2.2999999999999998</v>
      </c>
      <c r="J137" s="91">
        <v>1315.5</v>
      </c>
      <c r="K137" s="91">
        <v>1318</v>
      </c>
      <c r="L137" s="91">
        <f t="shared" si="13"/>
        <v>2.5</v>
      </c>
      <c r="M137" s="91">
        <v>20</v>
      </c>
      <c r="N137" s="91">
        <v>24</v>
      </c>
      <c r="O137" s="91">
        <v>24.1</v>
      </c>
      <c r="P137" s="91">
        <v>5.04</v>
      </c>
      <c r="Q137" s="91">
        <v>25.8</v>
      </c>
      <c r="R137" s="91">
        <v>13.5</v>
      </c>
      <c r="S137" s="91">
        <v>17107.599999999999</v>
      </c>
      <c r="T137" s="91">
        <v>17144.599999999999</v>
      </c>
      <c r="U137" s="91">
        <f t="shared" si="15"/>
        <v>37</v>
      </c>
      <c r="V137" s="91">
        <v>94.8</v>
      </c>
      <c r="W137" s="91">
        <v>2.7</v>
      </c>
      <c r="X137" s="91">
        <v>0.2</v>
      </c>
      <c r="Y137" s="91">
        <v>1</v>
      </c>
      <c r="Z137" s="91">
        <v>2.2999999999999998</v>
      </c>
      <c r="AA137" s="91">
        <v>115</v>
      </c>
      <c r="AB137" s="91">
        <v>130</v>
      </c>
      <c r="AC137" s="91">
        <v>11</v>
      </c>
      <c r="AD137" s="107">
        <f t="shared" si="14"/>
        <v>20.625</v>
      </c>
      <c r="AE137" s="172">
        <f t="shared" si="17"/>
        <v>13774.06</v>
      </c>
      <c r="AF137" s="172">
        <v>13776.84</v>
      </c>
      <c r="AG137" s="172">
        <f t="shared" si="16"/>
        <v>2.7800000000006548</v>
      </c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1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</row>
    <row r="138" spans="1:80">
      <c r="A138" s="149">
        <v>46213</v>
      </c>
      <c r="B138" s="160">
        <v>0.41666666666666669</v>
      </c>
      <c r="C138" s="160">
        <v>0.66666666666666663</v>
      </c>
      <c r="D138" s="132" t="s">
        <v>328</v>
      </c>
      <c r="E138" s="132">
        <v>58.6</v>
      </c>
      <c r="F138" s="132">
        <v>39.200000000000003</v>
      </c>
      <c r="G138" s="132">
        <v>0.3</v>
      </c>
      <c r="H138" s="132">
        <v>179</v>
      </c>
      <c r="I138" s="132">
        <v>1.9</v>
      </c>
      <c r="J138" s="132">
        <v>1318</v>
      </c>
      <c r="K138" s="132">
        <v>1323</v>
      </c>
      <c r="L138" s="132">
        <f t="shared" si="13"/>
        <v>5</v>
      </c>
      <c r="M138" s="132">
        <v>20</v>
      </c>
      <c r="N138" s="132">
        <v>23</v>
      </c>
      <c r="O138" s="132">
        <v>18.3</v>
      </c>
      <c r="P138" s="132">
        <v>4.9800000000000004</v>
      </c>
      <c r="Q138" s="132">
        <v>20</v>
      </c>
      <c r="R138" s="132">
        <v>13.5</v>
      </c>
      <c r="S138" s="132">
        <v>17144.599999999999</v>
      </c>
      <c r="T138" s="132">
        <v>17201.7</v>
      </c>
      <c r="U138" s="132">
        <f t="shared" si="15"/>
        <v>57.100000000002183</v>
      </c>
      <c r="V138" s="132">
        <v>95.1</v>
      </c>
      <c r="W138" s="132">
        <v>2.5</v>
      </c>
      <c r="X138" s="132">
        <v>0.2</v>
      </c>
      <c r="Y138" s="132">
        <v>1</v>
      </c>
      <c r="Z138" s="132">
        <v>2.2000000000000002</v>
      </c>
      <c r="AA138" s="132">
        <v>130</v>
      </c>
      <c r="AB138" s="132">
        <v>145</v>
      </c>
      <c r="AC138" s="132">
        <v>11</v>
      </c>
      <c r="AD138" s="119">
        <f t="shared" si="14"/>
        <v>20.625</v>
      </c>
      <c r="AE138" s="173">
        <f t="shared" si="17"/>
        <v>13776.84</v>
      </c>
      <c r="AF138" s="173">
        <v>13781.28</v>
      </c>
      <c r="AG138" s="173">
        <f t="shared" si="16"/>
        <v>4.4400000000005093</v>
      </c>
      <c r="AH138" s="132"/>
      <c r="AI138" s="132"/>
      <c r="AJ138" s="132"/>
      <c r="AK138" s="132"/>
      <c r="AL138" s="132"/>
      <c r="AM138" s="132"/>
      <c r="AN138" s="132"/>
      <c r="AO138" s="132"/>
      <c r="AP138" s="132"/>
      <c r="AQ138" s="132"/>
      <c r="AR138" s="132"/>
      <c r="AS138" s="132"/>
      <c r="AT138" s="132"/>
      <c r="AU138" s="132"/>
      <c r="AV138" s="132"/>
      <c r="AW138" s="132"/>
      <c r="AX138" s="132"/>
      <c r="AY138" s="132"/>
      <c r="AZ138" s="132"/>
      <c r="BA138" s="132"/>
      <c r="BB138" s="132"/>
      <c r="BC138" s="132"/>
      <c r="BD138" s="132"/>
      <c r="BE138" s="132"/>
      <c r="BF138" s="132"/>
      <c r="BG138" s="132"/>
      <c r="BH138" s="132"/>
      <c r="BI138" s="132"/>
      <c r="BJ138" s="132"/>
      <c r="BK138" s="132"/>
      <c r="BL138" s="132"/>
      <c r="BM138" s="132"/>
      <c r="BN138" s="132"/>
      <c r="BO138" s="132"/>
      <c r="BP138" s="132"/>
      <c r="BQ138" s="132"/>
      <c r="BR138" s="132"/>
      <c r="BS138" s="132"/>
      <c r="BT138" s="132"/>
      <c r="BU138" s="132"/>
      <c r="BV138" s="132"/>
      <c r="BW138" s="132"/>
      <c r="BX138" s="132"/>
      <c r="BY138" s="132"/>
      <c r="BZ138" s="132"/>
      <c r="CA138" s="132"/>
      <c r="CB138" s="132"/>
    </row>
    <row r="139" spans="1:80">
      <c r="A139" s="95">
        <v>46216</v>
      </c>
      <c r="B139" s="159">
        <v>0.45833333333333331</v>
      </c>
      <c r="C139" s="159">
        <v>0.625</v>
      </c>
      <c r="D139" s="91" t="s">
        <v>328</v>
      </c>
      <c r="E139" s="91">
        <v>58.8</v>
      </c>
      <c r="F139" s="91">
        <v>38.200000000000003</v>
      </c>
      <c r="G139" s="91">
        <v>0.6</v>
      </c>
      <c r="H139" s="91">
        <v>202</v>
      </c>
      <c r="I139" s="91">
        <v>2.5</v>
      </c>
      <c r="J139" s="91">
        <v>1323</v>
      </c>
      <c r="K139" s="91">
        <v>1327</v>
      </c>
      <c r="L139" s="91">
        <f t="shared" si="13"/>
        <v>4</v>
      </c>
      <c r="M139" s="91">
        <v>14</v>
      </c>
      <c r="N139" s="91">
        <v>18</v>
      </c>
      <c r="O139" s="91">
        <v>21.6</v>
      </c>
      <c r="P139" s="91">
        <v>4.9800000000000004</v>
      </c>
      <c r="Q139" s="91">
        <v>20.3</v>
      </c>
      <c r="R139" s="91">
        <v>13.5</v>
      </c>
      <c r="S139" s="91">
        <v>17201.7</v>
      </c>
      <c r="T139" s="91">
        <v>17249.900000000001</v>
      </c>
      <c r="U139" s="91">
        <f t="shared" si="15"/>
        <v>48.200000000000728</v>
      </c>
      <c r="V139" s="91">
        <v>94</v>
      </c>
      <c r="W139" s="91">
        <v>3.3</v>
      </c>
      <c r="X139" s="91">
        <v>0.5</v>
      </c>
      <c r="Y139" s="91">
        <v>0</v>
      </c>
      <c r="Z139" s="91">
        <v>2.2000000000000002</v>
      </c>
      <c r="AA139" s="91">
        <v>135</v>
      </c>
      <c r="AB139" s="91">
        <v>150</v>
      </c>
      <c r="AC139" s="91">
        <v>12</v>
      </c>
      <c r="AD139" s="107">
        <f t="shared" si="14"/>
        <v>22.5</v>
      </c>
      <c r="AE139" s="172">
        <f t="shared" si="17"/>
        <v>13781.28</v>
      </c>
      <c r="AF139" s="172">
        <v>13784.92</v>
      </c>
      <c r="AG139" s="172">
        <f t="shared" si="16"/>
        <v>3.6399999999994179</v>
      </c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1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</row>
    <row r="140" spans="1:80">
      <c r="A140" s="149">
        <v>46217</v>
      </c>
      <c r="B140" s="160">
        <v>0.5625</v>
      </c>
      <c r="C140" s="160">
        <v>0.66666666666666663</v>
      </c>
      <c r="D140" s="132" t="s">
        <v>328</v>
      </c>
      <c r="E140" s="132">
        <v>61.9</v>
      </c>
      <c r="F140" s="132">
        <v>33.299999999999997</v>
      </c>
      <c r="G140" s="132">
        <v>0.8</v>
      </c>
      <c r="H140" s="132">
        <v>122</v>
      </c>
      <c r="I140" s="132">
        <v>4.0999999999999996</v>
      </c>
      <c r="J140" s="132">
        <v>1327</v>
      </c>
      <c r="K140" s="132">
        <v>1328</v>
      </c>
      <c r="L140" s="132">
        <f t="shared" si="13"/>
        <v>1</v>
      </c>
      <c r="M140" s="132">
        <v>20</v>
      </c>
      <c r="N140" s="132">
        <v>21</v>
      </c>
      <c r="O140" s="132">
        <v>23.1</v>
      </c>
      <c r="P140" s="132">
        <v>5.0999999999999996</v>
      </c>
      <c r="Q140" s="132">
        <v>23.5</v>
      </c>
      <c r="R140" s="132">
        <v>13.5</v>
      </c>
      <c r="S140" s="132">
        <v>17249.900000000001</v>
      </c>
      <c r="T140" s="132">
        <v>17267</v>
      </c>
      <c r="U140" s="132">
        <f t="shared" si="15"/>
        <v>17.099999999998545</v>
      </c>
      <c r="V140" s="132">
        <v>91.5</v>
      </c>
      <c r="W140" s="132">
        <v>2.1</v>
      </c>
      <c r="X140" s="132">
        <v>0.6</v>
      </c>
      <c r="Y140" s="132">
        <v>0</v>
      </c>
      <c r="Z140" s="132">
        <v>5.8</v>
      </c>
      <c r="AA140" s="132">
        <v>110</v>
      </c>
      <c r="AB140" s="132">
        <v>125</v>
      </c>
      <c r="AC140" s="132">
        <v>8</v>
      </c>
      <c r="AD140" s="119">
        <f t="shared" si="14"/>
        <v>15</v>
      </c>
      <c r="AE140" s="173">
        <f t="shared" si="17"/>
        <v>13784.92</v>
      </c>
      <c r="AF140" s="173">
        <v>13786.17</v>
      </c>
      <c r="AG140" s="173">
        <f t="shared" si="16"/>
        <v>1.25</v>
      </c>
      <c r="AH140" s="132"/>
      <c r="AI140" s="132"/>
      <c r="AJ140" s="132"/>
      <c r="AK140" s="132"/>
      <c r="AL140" s="132"/>
      <c r="AM140" s="132"/>
      <c r="AN140" s="132"/>
      <c r="AO140" s="132"/>
      <c r="AP140" s="132"/>
      <c r="AQ140" s="132"/>
      <c r="AR140" s="132"/>
      <c r="AS140" s="132"/>
      <c r="AT140" s="132"/>
      <c r="AU140" s="132"/>
      <c r="AV140" s="132"/>
      <c r="AW140" s="132"/>
      <c r="AX140" s="132"/>
      <c r="AY140" s="132"/>
      <c r="AZ140" s="132"/>
      <c r="BA140" s="132"/>
      <c r="BB140" s="132"/>
      <c r="BC140" s="132"/>
      <c r="BD140" s="132"/>
      <c r="BE140" s="132"/>
      <c r="BF140" s="132"/>
      <c r="BG140" s="132"/>
      <c r="BH140" s="132"/>
      <c r="BI140" s="132"/>
      <c r="BJ140" s="132"/>
      <c r="BK140" s="132"/>
      <c r="BL140" s="132"/>
      <c r="BM140" s="132"/>
      <c r="BN140" s="132"/>
      <c r="BO140" s="132"/>
      <c r="BP140" s="132"/>
      <c r="BQ140" s="132"/>
      <c r="BR140" s="132"/>
      <c r="BS140" s="132"/>
      <c r="BT140" s="132"/>
      <c r="BU140" s="132"/>
      <c r="BV140" s="132"/>
      <c r="BW140" s="132"/>
      <c r="BX140" s="132"/>
      <c r="BY140" s="132"/>
      <c r="BZ140" s="132"/>
      <c r="CA140" s="132"/>
      <c r="CB140" s="132"/>
    </row>
    <row r="141" spans="1:80">
      <c r="A141" s="95">
        <v>46218</v>
      </c>
      <c r="B141" s="159">
        <v>0.54166666666666663</v>
      </c>
      <c r="C141" s="159">
        <v>0.66666666666666663</v>
      </c>
      <c r="D141" s="91" t="s">
        <v>352</v>
      </c>
      <c r="E141" s="91">
        <v>61.3</v>
      </c>
      <c r="F141" s="91">
        <v>31.7</v>
      </c>
      <c r="G141" s="91">
        <v>1</v>
      </c>
      <c r="H141" s="91">
        <v>64</v>
      </c>
      <c r="I141" s="91">
        <v>5.9</v>
      </c>
      <c r="J141" s="91">
        <v>1328</v>
      </c>
      <c r="K141" s="91">
        <v>1330</v>
      </c>
      <c r="L141" s="91">
        <f t="shared" si="13"/>
        <v>2</v>
      </c>
      <c r="M141" s="91">
        <v>20</v>
      </c>
      <c r="N141" s="91">
        <v>23</v>
      </c>
      <c r="O141" s="91">
        <v>22.8</v>
      </c>
      <c r="P141" s="91">
        <v>7.17</v>
      </c>
      <c r="Q141" s="91">
        <v>24.6</v>
      </c>
      <c r="R141" s="91">
        <v>13.5</v>
      </c>
      <c r="S141" s="91">
        <v>17267</v>
      </c>
      <c r="T141" s="91">
        <v>17288.599999999999</v>
      </c>
      <c r="U141" s="91">
        <f t="shared" si="15"/>
        <v>21.599999999998545</v>
      </c>
      <c r="V141" s="91">
        <v>91.7</v>
      </c>
      <c r="W141" s="91">
        <v>0.2</v>
      </c>
      <c r="X141" s="91">
        <v>0.1</v>
      </c>
      <c r="Y141" s="91">
        <v>1</v>
      </c>
      <c r="Z141" s="91">
        <v>8</v>
      </c>
      <c r="AA141" s="91">
        <v>125</v>
      </c>
      <c r="AB141" s="91">
        <v>140</v>
      </c>
      <c r="AC141" s="91">
        <v>9</v>
      </c>
      <c r="AD141" s="107">
        <f t="shared" si="14"/>
        <v>16.875</v>
      </c>
      <c r="AE141" s="172">
        <f t="shared" si="17"/>
        <v>13786.17</v>
      </c>
      <c r="AF141" s="172">
        <v>13787.69</v>
      </c>
      <c r="AG141" s="172">
        <f t="shared" si="16"/>
        <v>1.5200000000004366</v>
      </c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1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</row>
    <row r="142" spans="1:80">
      <c r="A142" s="149">
        <v>46219</v>
      </c>
      <c r="B142" s="160">
        <v>0.5</v>
      </c>
      <c r="C142" s="160">
        <v>0.60416666666666663</v>
      </c>
      <c r="D142" s="132" t="s">
        <v>328</v>
      </c>
      <c r="E142" s="132">
        <v>60.3</v>
      </c>
      <c r="F142" s="132">
        <v>33</v>
      </c>
      <c r="G142" s="132">
        <v>0.9</v>
      </c>
      <c r="H142" s="132">
        <v>83</v>
      </c>
      <c r="I142" s="132">
        <v>5.9</v>
      </c>
      <c r="J142" s="132">
        <v>1330</v>
      </c>
      <c r="K142" s="132">
        <v>1332</v>
      </c>
      <c r="L142" s="132">
        <f t="shared" si="13"/>
        <v>2</v>
      </c>
      <c r="M142" s="132">
        <v>25</v>
      </c>
      <c r="N142" s="132">
        <v>27</v>
      </c>
      <c r="O142" s="132">
        <v>27.5</v>
      </c>
      <c r="P142" s="132">
        <v>5.0999999999999996</v>
      </c>
      <c r="Q142" s="132">
        <v>29</v>
      </c>
      <c r="R142" s="132">
        <v>13.5</v>
      </c>
      <c r="S142" s="132">
        <v>17288.599999999999</v>
      </c>
      <c r="T142" s="132">
        <v>17309.7</v>
      </c>
      <c r="U142" s="132">
        <f t="shared" si="15"/>
        <v>21.100000000002183</v>
      </c>
      <c r="V142" s="132">
        <v>92.1</v>
      </c>
      <c r="W142" s="132">
        <v>1.7</v>
      </c>
      <c r="X142" s="132">
        <v>0.4</v>
      </c>
      <c r="Y142" s="132">
        <v>1</v>
      </c>
      <c r="Z142" s="132">
        <v>5.9</v>
      </c>
      <c r="AA142" s="132">
        <v>135</v>
      </c>
      <c r="AB142" s="132">
        <v>150</v>
      </c>
      <c r="AC142" s="132">
        <v>9</v>
      </c>
      <c r="AD142" s="119">
        <f t="shared" si="14"/>
        <v>16.875</v>
      </c>
      <c r="AE142" s="173">
        <f t="shared" si="17"/>
        <v>13787.69</v>
      </c>
      <c r="AF142" s="173">
        <v>13789.37</v>
      </c>
      <c r="AG142" s="173">
        <f t="shared" si="16"/>
        <v>1.680000000000291</v>
      </c>
      <c r="AH142" s="132"/>
      <c r="AI142" s="132"/>
      <c r="AJ142" s="132"/>
      <c r="AK142" s="132"/>
      <c r="AL142" s="132"/>
      <c r="AM142" s="132"/>
      <c r="AN142" s="132"/>
      <c r="AO142" s="132"/>
      <c r="AP142" s="132"/>
      <c r="AQ142" s="132"/>
      <c r="AR142" s="132"/>
      <c r="AS142" s="132"/>
      <c r="AT142" s="132"/>
      <c r="AU142" s="132"/>
      <c r="AV142" s="132"/>
      <c r="AW142" s="132"/>
      <c r="AX142" s="132"/>
      <c r="AY142" s="132"/>
      <c r="AZ142" s="132"/>
      <c r="BA142" s="132"/>
      <c r="BB142" s="132"/>
      <c r="BC142" s="132"/>
      <c r="BD142" s="132"/>
      <c r="BE142" s="132"/>
      <c r="BF142" s="132"/>
      <c r="BG142" s="132"/>
      <c r="BH142" s="132"/>
      <c r="BI142" s="132"/>
      <c r="BJ142" s="132"/>
      <c r="BK142" s="132"/>
      <c r="BL142" s="132"/>
      <c r="BM142" s="132"/>
      <c r="BN142" s="132"/>
      <c r="BO142" s="132"/>
      <c r="BP142" s="132"/>
      <c r="BQ142" s="132"/>
      <c r="BR142" s="132"/>
      <c r="BS142" s="132"/>
      <c r="BT142" s="132"/>
      <c r="BU142" s="132"/>
      <c r="BV142" s="132"/>
      <c r="BW142" s="132"/>
      <c r="BX142" s="132"/>
      <c r="BY142" s="132"/>
      <c r="BZ142" s="132"/>
      <c r="CA142" s="132"/>
      <c r="CB142" s="132"/>
    </row>
    <row r="143" spans="1:80">
      <c r="A143" s="95">
        <v>46220</v>
      </c>
      <c r="B143" s="159">
        <v>0.45833333333333331</v>
      </c>
      <c r="C143" s="159">
        <v>0.625</v>
      </c>
      <c r="D143" s="91" t="s">
        <v>328</v>
      </c>
      <c r="E143" s="91">
        <v>59.9</v>
      </c>
      <c r="F143" s="91">
        <v>35</v>
      </c>
      <c r="G143" s="91">
        <v>0.5</v>
      </c>
      <c r="H143" s="91">
        <v>127</v>
      </c>
      <c r="I143" s="91">
        <v>4.7</v>
      </c>
      <c r="J143" s="91">
        <v>1332</v>
      </c>
      <c r="K143" s="91">
        <v>1335</v>
      </c>
      <c r="L143" s="91">
        <f t="shared" si="13"/>
        <v>3</v>
      </c>
      <c r="M143" s="91">
        <v>25</v>
      </c>
      <c r="N143" s="91">
        <v>28</v>
      </c>
      <c r="O143" s="91">
        <v>29.8</v>
      </c>
      <c r="P143" s="91">
        <v>6.2</v>
      </c>
      <c r="Q143" s="91">
        <v>31.5</v>
      </c>
      <c r="R143" s="91">
        <v>12.5</v>
      </c>
      <c r="S143" s="91">
        <v>17309.7</v>
      </c>
      <c r="T143" s="91">
        <v>17356.2</v>
      </c>
      <c r="U143" s="91">
        <f t="shared" si="15"/>
        <v>46.5</v>
      </c>
      <c r="V143" s="91">
        <v>93.5</v>
      </c>
      <c r="W143" s="91">
        <v>1.3</v>
      </c>
      <c r="X143" s="91">
        <v>0.3</v>
      </c>
      <c r="Y143" s="91">
        <v>2</v>
      </c>
      <c r="Z143" s="91">
        <v>5</v>
      </c>
      <c r="AA143" s="91">
        <v>145</v>
      </c>
      <c r="AB143" s="91">
        <v>180</v>
      </c>
      <c r="AC143" s="91">
        <v>9</v>
      </c>
      <c r="AD143" s="107">
        <f t="shared" si="14"/>
        <v>39.375</v>
      </c>
      <c r="AE143" s="172">
        <f t="shared" si="17"/>
        <v>13789.37</v>
      </c>
      <c r="AF143" s="172">
        <v>13792.64</v>
      </c>
      <c r="AG143" s="172">
        <f t="shared" si="16"/>
        <v>3.2699999999986176</v>
      </c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1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</row>
    <row r="144" spans="1:80">
      <c r="A144" s="149">
        <v>46224</v>
      </c>
      <c r="B144" s="160">
        <v>0.5</v>
      </c>
      <c r="C144" s="160">
        <v>0.625</v>
      </c>
      <c r="D144" s="132" t="s">
        <v>328</v>
      </c>
      <c r="E144" s="132">
        <v>57.7</v>
      </c>
      <c r="F144" s="132">
        <v>37.200000000000003</v>
      </c>
      <c r="G144" s="132">
        <v>0.5</v>
      </c>
      <c r="H144" s="132">
        <v>215</v>
      </c>
      <c r="I144" s="132">
        <v>4.5</v>
      </c>
      <c r="J144" s="132">
        <v>1335</v>
      </c>
      <c r="K144" s="132">
        <v>1337</v>
      </c>
      <c r="L144" s="132">
        <f t="shared" si="13"/>
        <v>2</v>
      </c>
      <c r="M144" s="132">
        <v>25</v>
      </c>
      <c r="N144" s="132">
        <v>28</v>
      </c>
      <c r="O144" s="132">
        <v>27.5</v>
      </c>
      <c r="P144" s="132">
        <v>5.34</v>
      </c>
      <c r="Q144" s="132">
        <v>29.1</v>
      </c>
      <c r="R144" s="132">
        <v>12.5</v>
      </c>
      <c r="S144" s="132">
        <v>17356.2</v>
      </c>
      <c r="T144" s="132">
        <v>17378</v>
      </c>
      <c r="U144" s="132">
        <f t="shared" si="15"/>
        <v>21.799999999999272</v>
      </c>
      <c r="V144" s="132">
        <v>92.5</v>
      </c>
      <c r="W144" s="132">
        <v>1.8</v>
      </c>
      <c r="X144" s="132">
        <v>0.4</v>
      </c>
      <c r="Y144" s="132">
        <v>3</v>
      </c>
      <c r="Z144" s="132">
        <v>5.3</v>
      </c>
      <c r="AA144" s="132">
        <v>170</v>
      </c>
      <c r="AB144" s="132">
        <v>190</v>
      </c>
      <c r="AC144" s="132">
        <v>9</v>
      </c>
      <c r="AD144" s="119">
        <f t="shared" si="14"/>
        <v>22.5</v>
      </c>
      <c r="AE144" s="173">
        <f t="shared" si="17"/>
        <v>13792.64</v>
      </c>
      <c r="AF144" s="173">
        <v>13794.26</v>
      </c>
      <c r="AG144" s="173">
        <f t="shared" si="16"/>
        <v>1.6200000000008004</v>
      </c>
      <c r="AH144" s="132"/>
      <c r="AI144" s="132"/>
      <c r="AJ144" s="132"/>
      <c r="AK144" s="132"/>
      <c r="AL144" s="132"/>
      <c r="AM144" s="132"/>
      <c r="AN144" s="132"/>
      <c r="AO144" s="132"/>
      <c r="AP144" s="132"/>
      <c r="AQ144" s="132"/>
      <c r="AR144" s="132"/>
      <c r="AS144" s="132"/>
      <c r="AT144" s="132"/>
      <c r="AU144" s="132"/>
      <c r="AV144" s="132"/>
      <c r="AW144" s="132"/>
      <c r="AX144" s="132"/>
      <c r="AY144" s="132"/>
      <c r="AZ144" s="132"/>
      <c r="BA144" s="132"/>
      <c r="BB144" s="132"/>
      <c r="BC144" s="132"/>
      <c r="BD144" s="132"/>
      <c r="BE144" s="132"/>
      <c r="BF144" s="132"/>
      <c r="BG144" s="132"/>
      <c r="BH144" s="132"/>
      <c r="BI144" s="132"/>
      <c r="BJ144" s="132"/>
      <c r="BK144" s="132"/>
      <c r="BL144" s="132"/>
      <c r="BM144" s="132"/>
      <c r="BN144" s="132"/>
      <c r="BO144" s="132"/>
      <c r="BP144" s="132"/>
      <c r="BQ144" s="132"/>
      <c r="BR144" s="132"/>
      <c r="BS144" s="132"/>
      <c r="BT144" s="132"/>
      <c r="BU144" s="132"/>
      <c r="BV144" s="132"/>
      <c r="BW144" s="132"/>
      <c r="BX144" s="132"/>
      <c r="BY144" s="132"/>
      <c r="BZ144" s="132"/>
      <c r="CA144" s="132"/>
      <c r="CB144" s="132"/>
    </row>
    <row r="145" spans="1:80">
      <c r="A145" s="95">
        <v>46225</v>
      </c>
      <c r="B145" s="159">
        <v>0.41666666666666669</v>
      </c>
      <c r="C145" s="159">
        <v>0.58333333333333337</v>
      </c>
      <c r="D145" s="91" t="s">
        <v>328</v>
      </c>
      <c r="E145" s="91">
        <v>58.1</v>
      </c>
      <c r="F145" s="91">
        <v>38.299999999999997</v>
      </c>
      <c r="G145" s="91">
        <v>0.4</v>
      </c>
      <c r="H145" s="91">
        <v>233</v>
      </c>
      <c r="I145" s="91">
        <v>3.1</v>
      </c>
      <c r="J145" s="91">
        <v>1337</v>
      </c>
      <c r="K145" s="91">
        <v>1339</v>
      </c>
      <c r="L145" s="91">
        <f t="shared" si="13"/>
        <v>2</v>
      </c>
      <c r="M145" s="91">
        <v>19</v>
      </c>
      <c r="N145" s="91">
        <v>21</v>
      </c>
      <c r="O145" s="91">
        <v>20.6</v>
      </c>
      <c r="P145" s="91">
        <v>6.04</v>
      </c>
      <c r="Q145" s="91">
        <v>21.6</v>
      </c>
      <c r="R145" s="91">
        <v>12.5</v>
      </c>
      <c r="S145" s="91">
        <v>17378</v>
      </c>
      <c r="T145" s="91">
        <v>17399.5</v>
      </c>
      <c r="U145" s="91">
        <f t="shared" si="15"/>
        <v>21.5</v>
      </c>
      <c r="V145" s="91">
        <v>95.3</v>
      </c>
      <c r="W145" s="91">
        <v>1.8</v>
      </c>
      <c r="X145" s="91">
        <v>0.2</v>
      </c>
      <c r="Y145" s="91">
        <v>0</v>
      </c>
      <c r="Z145" s="91">
        <v>2.7</v>
      </c>
      <c r="AA145" s="91">
        <v>180</v>
      </c>
      <c r="AB145" s="91">
        <v>190</v>
      </c>
      <c r="AC145" s="91">
        <v>9</v>
      </c>
      <c r="AD145" s="107">
        <f t="shared" si="14"/>
        <v>11.25</v>
      </c>
      <c r="AE145" s="172">
        <f t="shared" si="17"/>
        <v>13794.26</v>
      </c>
      <c r="AF145" s="172">
        <v>13795.79</v>
      </c>
      <c r="AG145" s="172">
        <f t="shared" si="16"/>
        <v>1.5300000000006548</v>
      </c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1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</row>
    <row r="146" spans="1:80">
      <c r="A146" s="149">
        <v>46226</v>
      </c>
      <c r="B146" s="160">
        <v>0.625</v>
      </c>
      <c r="C146" s="160">
        <v>0.6875</v>
      </c>
      <c r="D146" s="132" t="s">
        <v>328</v>
      </c>
      <c r="E146" s="132">
        <v>57.2</v>
      </c>
      <c r="F146" s="132">
        <v>38.9</v>
      </c>
      <c r="G146" s="132">
        <v>0.4</v>
      </c>
      <c r="H146" s="132">
        <v>245</v>
      </c>
      <c r="I146" s="132">
        <v>3.4</v>
      </c>
      <c r="J146" s="132">
        <v>1339</v>
      </c>
      <c r="K146" s="132">
        <v>1340</v>
      </c>
      <c r="L146" s="132">
        <f t="shared" si="13"/>
        <v>1</v>
      </c>
      <c r="M146" s="132">
        <v>21</v>
      </c>
      <c r="N146" s="132">
        <v>21</v>
      </c>
      <c r="O146" s="132">
        <v>26.3</v>
      </c>
      <c r="P146" s="132">
        <v>6.14</v>
      </c>
      <c r="Q146" s="132">
        <v>25.9</v>
      </c>
      <c r="R146" s="132">
        <v>12.5</v>
      </c>
      <c r="S146" s="132">
        <v>17399.5</v>
      </c>
      <c r="T146" s="132">
        <v>17414.099999999999</v>
      </c>
      <c r="U146" s="132">
        <f t="shared" si="15"/>
        <v>14.599999999998545</v>
      </c>
      <c r="V146" s="132">
        <v>94.3</v>
      </c>
      <c r="W146" s="132">
        <v>2.9</v>
      </c>
      <c r="X146" s="132">
        <v>0.2</v>
      </c>
      <c r="Y146" s="132">
        <v>0</v>
      </c>
      <c r="Z146" s="132">
        <v>2.6</v>
      </c>
      <c r="AA146" s="132">
        <v>190</v>
      </c>
      <c r="AB146" s="132">
        <v>200</v>
      </c>
      <c r="AC146" s="132">
        <v>9</v>
      </c>
      <c r="AD146" s="119">
        <f t="shared" si="14"/>
        <v>11.25</v>
      </c>
      <c r="AE146" s="173">
        <f t="shared" si="17"/>
        <v>13795.79</v>
      </c>
      <c r="AF146" s="173">
        <v>13796.78</v>
      </c>
      <c r="AG146" s="173">
        <f t="shared" si="16"/>
        <v>0.98999999999978172</v>
      </c>
      <c r="AH146" s="132"/>
      <c r="AI146" s="132"/>
      <c r="AJ146" s="132"/>
      <c r="AK146" s="132"/>
      <c r="AL146" s="132"/>
      <c r="AM146" s="132"/>
      <c r="AN146" s="132"/>
      <c r="AO146" s="132"/>
      <c r="AP146" s="132"/>
      <c r="AQ146" s="132"/>
      <c r="AR146" s="132"/>
      <c r="AS146" s="132"/>
      <c r="AT146" s="132"/>
      <c r="AU146" s="132"/>
      <c r="AV146" s="132"/>
      <c r="AW146" s="132"/>
      <c r="AX146" s="132"/>
      <c r="AY146" s="132"/>
      <c r="AZ146" s="132"/>
      <c r="BA146" s="132"/>
      <c r="BB146" s="132"/>
      <c r="BC146" s="132"/>
      <c r="BD146" s="132"/>
      <c r="BE146" s="132"/>
      <c r="BF146" s="132"/>
      <c r="BG146" s="132"/>
      <c r="BH146" s="132"/>
      <c r="BI146" s="132"/>
      <c r="BJ146" s="132"/>
      <c r="BK146" s="132"/>
      <c r="BL146" s="132"/>
      <c r="BM146" s="132"/>
      <c r="BN146" s="132"/>
      <c r="BO146" s="132"/>
      <c r="BP146" s="132"/>
      <c r="BQ146" s="132"/>
      <c r="BR146" s="132"/>
      <c r="BS146" s="132"/>
      <c r="BT146" s="132"/>
      <c r="BU146" s="132"/>
      <c r="BV146" s="132"/>
      <c r="BW146" s="132"/>
      <c r="BX146" s="132"/>
      <c r="BY146" s="132"/>
      <c r="BZ146" s="132"/>
      <c r="CA146" s="132"/>
      <c r="CB146" s="132"/>
    </row>
    <row r="147" spans="1:80">
      <c r="A147" s="95">
        <v>46227</v>
      </c>
      <c r="B147" s="159">
        <v>0.375</v>
      </c>
      <c r="C147" s="159">
        <v>0.5</v>
      </c>
      <c r="D147" s="91" t="s">
        <v>328</v>
      </c>
      <c r="E147" s="91">
        <v>57</v>
      </c>
      <c r="F147" s="91">
        <v>37.4</v>
      </c>
      <c r="G147" s="91">
        <v>0.3</v>
      </c>
      <c r="H147" s="91">
        <v>278</v>
      </c>
      <c r="I147" s="91">
        <v>3.2</v>
      </c>
      <c r="J147" s="91">
        <v>1340</v>
      </c>
      <c r="K147" s="91">
        <v>1343</v>
      </c>
      <c r="L147" s="91">
        <f t="shared" si="13"/>
        <v>3</v>
      </c>
      <c r="M147" s="91">
        <v>18</v>
      </c>
      <c r="N147" s="91">
        <v>21</v>
      </c>
      <c r="O147" s="91">
        <v>18.5</v>
      </c>
      <c r="P147" s="91">
        <v>6.01</v>
      </c>
      <c r="Q147" s="91">
        <v>19</v>
      </c>
      <c r="R147" s="91">
        <v>12.5</v>
      </c>
      <c r="S147" s="91">
        <v>17414.099999999999</v>
      </c>
      <c r="T147" s="91">
        <v>17457</v>
      </c>
      <c r="U147" s="91">
        <f t="shared" si="15"/>
        <v>42.900000000001455</v>
      </c>
      <c r="V147" s="91">
        <v>93.8</v>
      </c>
      <c r="W147" s="91">
        <v>3.3</v>
      </c>
      <c r="X147" s="91">
        <v>0.2</v>
      </c>
      <c r="Y147" s="91">
        <v>0</v>
      </c>
      <c r="Z147" s="91">
        <v>2.7</v>
      </c>
      <c r="AA147" s="91">
        <v>30</v>
      </c>
      <c r="AB147" s="91">
        <v>75</v>
      </c>
      <c r="AC147" s="91">
        <v>6</v>
      </c>
      <c r="AD147" s="107">
        <f t="shared" si="14"/>
        <v>33.75</v>
      </c>
      <c r="AE147" s="172">
        <f t="shared" si="17"/>
        <v>13796.78</v>
      </c>
      <c r="AF147" s="172">
        <v>13799.86</v>
      </c>
      <c r="AG147" s="172">
        <f t="shared" si="16"/>
        <v>3.0799999999999272</v>
      </c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1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</row>
    <row r="148" spans="1:80">
      <c r="A148" s="149">
        <v>46240</v>
      </c>
      <c r="B148" s="160">
        <v>0.33333333333333331</v>
      </c>
      <c r="C148" s="160">
        <v>0.41666666666666669</v>
      </c>
      <c r="D148" s="132" t="s">
        <v>328</v>
      </c>
      <c r="E148" s="132">
        <v>59.2</v>
      </c>
      <c r="F148" s="132">
        <v>38</v>
      </c>
      <c r="G148" s="132">
        <v>0.3</v>
      </c>
      <c r="H148" s="132">
        <v>270</v>
      </c>
      <c r="I148" s="132">
        <v>2.5</v>
      </c>
      <c r="J148" s="132">
        <v>1343</v>
      </c>
      <c r="K148" s="132">
        <v>1345</v>
      </c>
      <c r="L148" s="132">
        <f t="shared" si="13"/>
        <v>2</v>
      </c>
      <c r="M148" s="132">
        <v>19</v>
      </c>
      <c r="N148" s="132">
        <v>22</v>
      </c>
      <c r="O148" s="132">
        <v>20.6</v>
      </c>
      <c r="P148" s="132">
        <v>4.9800000000000004</v>
      </c>
      <c r="Q148" s="132">
        <v>21.7</v>
      </c>
      <c r="R148" s="132">
        <v>13</v>
      </c>
      <c r="S148" s="132">
        <v>17457</v>
      </c>
      <c r="T148" s="132">
        <v>17477.8</v>
      </c>
      <c r="U148" s="132">
        <f t="shared" si="15"/>
        <v>20.799999999999272</v>
      </c>
      <c r="V148" s="132">
        <v>94.3</v>
      </c>
      <c r="W148" s="132">
        <v>3.3</v>
      </c>
      <c r="X148" s="132">
        <v>0.3</v>
      </c>
      <c r="Y148" s="132">
        <v>1</v>
      </c>
      <c r="Z148" s="132">
        <v>2</v>
      </c>
      <c r="AA148" s="132">
        <v>110</v>
      </c>
      <c r="AB148" s="132">
        <v>120</v>
      </c>
      <c r="AC148" s="132">
        <v>9</v>
      </c>
      <c r="AD148" s="119">
        <f t="shared" si="14"/>
        <v>11.25</v>
      </c>
      <c r="AE148" s="173">
        <f t="shared" si="17"/>
        <v>13799.86</v>
      </c>
      <c r="AF148" s="173">
        <v>13801.09</v>
      </c>
      <c r="AG148" s="173">
        <f t="shared" si="16"/>
        <v>1.2299999999995634</v>
      </c>
      <c r="AH148" s="132"/>
      <c r="AI148" s="132"/>
      <c r="AJ148" s="132"/>
      <c r="AK148" s="132"/>
      <c r="AL148" s="132"/>
      <c r="AM148" s="132"/>
      <c r="AN148" s="132"/>
      <c r="AO148" s="132"/>
      <c r="AP148" s="132"/>
      <c r="AQ148" s="132"/>
      <c r="AR148" s="132"/>
      <c r="AS148" s="132"/>
      <c r="AT148" s="132"/>
      <c r="AU148" s="132"/>
      <c r="AV148" s="132"/>
      <c r="AW148" s="132"/>
      <c r="AX148" s="132"/>
      <c r="AY148" s="132"/>
      <c r="AZ148" s="132"/>
      <c r="BA148" s="132"/>
      <c r="BB148" s="132"/>
      <c r="BC148" s="132"/>
      <c r="BD148" s="132"/>
      <c r="BE148" s="132"/>
      <c r="BF148" s="132"/>
      <c r="BG148" s="132"/>
      <c r="BH148" s="132"/>
      <c r="BI148" s="132"/>
      <c r="BJ148" s="132"/>
      <c r="BK148" s="132"/>
      <c r="BL148" s="132"/>
      <c r="BM148" s="132"/>
      <c r="BN148" s="132"/>
      <c r="BO148" s="132"/>
      <c r="BP148" s="132"/>
      <c r="BQ148" s="132"/>
      <c r="BR148" s="132"/>
      <c r="BS148" s="132"/>
      <c r="BT148" s="132"/>
      <c r="BU148" s="132"/>
      <c r="BV148" s="132"/>
      <c r="BW148" s="132"/>
      <c r="BX148" s="132"/>
      <c r="BY148" s="132"/>
      <c r="BZ148" s="132"/>
      <c r="CA148" s="132"/>
      <c r="CB148" s="132"/>
    </row>
    <row r="149" spans="1:80">
      <c r="A149" s="95">
        <v>46241</v>
      </c>
      <c r="B149" s="159">
        <v>0.33333333333333331</v>
      </c>
      <c r="C149" s="159">
        <v>0.375</v>
      </c>
      <c r="D149" s="91" t="s">
        <v>352</v>
      </c>
      <c r="E149" s="91">
        <v>60</v>
      </c>
      <c r="F149" s="91">
        <v>37.1</v>
      </c>
      <c r="G149" s="91">
        <v>0.4</v>
      </c>
      <c r="H149" s="91">
        <v>256</v>
      </c>
      <c r="I149" s="91">
        <v>2.5</v>
      </c>
      <c r="J149" s="91">
        <v>1345</v>
      </c>
      <c r="K149" s="91">
        <v>1346</v>
      </c>
      <c r="L149" s="91">
        <f t="shared" si="13"/>
        <v>1</v>
      </c>
      <c r="M149" s="91">
        <v>15</v>
      </c>
      <c r="N149" s="91">
        <v>15</v>
      </c>
      <c r="O149" s="91">
        <v>18.5</v>
      </c>
      <c r="P149" s="91">
        <v>4.88</v>
      </c>
      <c r="Q149" s="91">
        <v>17.899999999999999</v>
      </c>
      <c r="R149" s="91">
        <v>13</v>
      </c>
      <c r="S149" s="91">
        <v>17477.8</v>
      </c>
      <c r="T149" s="91">
        <v>17497</v>
      </c>
      <c r="U149" s="91">
        <f t="shared" si="15"/>
        <v>19.200000000000728</v>
      </c>
      <c r="V149" s="91">
        <v>93.8</v>
      </c>
      <c r="W149" s="91">
        <v>3.9</v>
      </c>
      <c r="X149" s="91">
        <v>0.3</v>
      </c>
      <c r="Y149" s="91">
        <v>2</v>
      </c>
      <c r="Z149" s="91">
        <v>2</v>
      </c>
      <c r="AA149" s="91">
        <v>120</v>
      </c>
      <c r="AB149" s="91">
        <v>130</v>
      </c>
      <c r="AC149" s="91">
        <v>9</v>
      </c>
      <c r="AD149" s="107">
        <f t="shared" si="14"/>
        <v>11.25</v>
      </c>
      <c r="AE149" s="172">
        <f t="shared" si="17"/>
        <v>13801.09</v>
      </c>
      <c r="AF149" s="172">
        <v>13802.35</v>
      </c>
      <c r="AG149" s="172">
        <f t="shared" si="16"/>
        <v>1.2600000000002183</v>
      </c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1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</row>
    <row r="150" spans="1:80">
      <c r="A150" s="149">
        <v>46247</v>
      </c>
      <c r="B150" s="160">
        <v>0.33333333333333331</v>
      </c>
      <c r="C150" s="160">
        <v>0.45833333333333331</v>
      </c>
      <c r="D150" s="132" t="s">
        <v>328</v>
      </c>
      <c r="E150" s="132">
        <v>61.6</v>
      </c>
      <c r="F150" s="132">
        <v>35.5</v>
      </c>
      <c r="G150" s="132">
        <v>0.4</v>
      </c>
      <c r="H150" s="132">
        <v>212</v>
      </c>
      <c r="I150" s="132">
        <v>2.6</v>
      </c>
      <c r="J150" s="132">
        <v>1346</v>
      </c>
      <c r="K150" s="132">
        <v>1349</v>
      </c>
      <c r="L150" s="132">
        <f t="shared" si="13"/>
        <v>3</v>
      </c>
      <c r="M150" s="132">
        <v>19</v>
      </c>
      <c r="N150" s="132">
        <v>20</v>
      </c>
      <c r="O150" s="132">
        <v>20.6</v>
      </c>
      <c r="P150" s="132">
        <v>6.04</v>
      </c>
      <c r="Q150" s="132">
        <v>21.2</v>
      </c>
      <c r="R150" s="132">
        <v>13</v>
      </c>
      <c r="S150" s="132">
        <v>17497</v>
      </c>
      <c r="T150" s="132">
        <v>17528.5</v>
      </c>
      <c r="U150" s="132">
        <f t="shared" si="15"/>
        <v>31.5</v>
      </c>
      <c r="V150" s="132">
        <v>94.4</v>
      </c>
      <c r="W150" s="132">
        <v>3.1</v>
      </c>
      <c r="X150" s="132">
        <v>0.2</v>
      </c>
      <c r="Y150" s="132">
        <v>2</v>
      </c>
      <c r="Z150" s="132">
        <v>2.2999999999999998</v>
      </c>
      <c r="AA150" s="132">
        <v>125</v>
      </c>
      <c r="AB150" s="132">
        <v>145</v>
      </c>
      <c r="AC150" s="132">
        <v>9</v>
      </c>
      <c r="AD150" s="119">
        <f t="shared" si="14"/>
        <v>22.5</v>
      </c>
      <c r="AE150" s="173">
        <f t="shared" si="17"/>
        <v>13802.35</v>
      </c>
      <c r="AF150" s="173">
        <v>13804.5</v>
      </c>
      <c r="AG150" s="173">
        <f t="shared" si="16"/>
        <v>2.1499999999996362</v>
      </c>
      <c r="AH150" s="132"/>
      <c r="AI150" s="132"/>
      <c r="AJ150" s="132"/>
      <c r="AK150" s="132"/>
      <c r="AL150" s="132"/>
      <c r="AM150" s="132"/>
      <c r="AN150" s="132"/>
      <c r="AO150" s="132"/>
      <c r="AP150" s="132"/>
      <c r="AQ150" s="132"/>
      <c r="AR150" s="132"/>
      <c r="AS150" s="132"/>
      <c r="AT150" s="132"/>
      <c r="AU150" s="132"/>
      <c r="AV150" s="132"/>
      <c r="AW150" s="132"/>
      <c r="AX150" s="132"/>
      <c r="AY150" s="132"/>
      <c r="AZ150" s="132"/>
      <c r="BA150" s="132"/>
      <c r="BB150" s="132"/>
      <c r="BC150" s="132"/>
      <c r="BD150" s="132"/>
      <c r="BE150" s="132"/>
      <c r="BF150" s="132"/>
      <c r="BG150" s="132"/>
      <c r="BH150" s="132"/>
      <c r="BI150" s="132"/>
      <c r="BJ150" s="132"/>
      <c r="BK150" s="132"/>
      <c r="BL150" s="132"/>
      <c r="BM150" s="132"/>
      <c r="BN150" s="132"/>
      <c r="BO150" s="132"/>
      <c r="BP150" s="132"/>
      <c r="BQ150" s="132"/>
      <c r="BR150" s="132"/>
      <c r="BS150" s="132"/>
      <c r="BT150" s="132"/>
      <c r="BU150" s="132"/>
      <c r="BV150" s="132"/>
      <c r="BW150" s="132"/>
      <c r="BX150" s="132"/>
      <c r="BY150" s="132"/>
      <c r="BZ150" s="132"/>
      <c r="CA150" s="132"/>
      <c r="CB150" s="132"/>
    </row>
    <row r="151" spans="1:80">
      <c r="A151" s="95">
        <v>46248</v>
      </c>
      <c r="B151" s="159">
        <v>0.39583333333333331</v>
      </c>
      <c r="C151" s="159">
        <v>0.625</v>
      </c>
      <c r="D151" s="91" t="s">
        <v>328</v>
      </c>
      <c r="E151" s="91">
        <v>59.4</v>
      </c>
      <c r="F151" s="91">
        <v>38.299999999999997</v>
      </c>
      <c r="G151" s="91">
        <v>0.3</v>
      </c>
      <c r="H151" s="91">
        <v>247</v>
      </c>
      <c r="I151" s="91">
        <v>2</v>
      </c>
      <c r="J151" s="91">
        <v>1349</v>
      </c>
      <c r="K151" s="91">
        <v>1353</v>
      </c>
      <c r="L151" s="91">
        <f t="shared" si="13"/>
        <v>4</v>
      </c>
      <c r="M151" s="91">
        <v>18</v>
      </c>
      <c r="N151" s="91">
        <v>22</v>
      </c>
      <c r="O151" s="91">
        <v>20.5</v>
      </c>
      <c r="P151" s="91">
        <v>6.01</v>
      </c>
      <c r="Q151" s="91">
        <v>19</v>
      </c>
      <c r="R151" s="91">
        <v>13</v>
      </c>
      <c r="S151" s="91">
        <v>17528.5</v>
      </c>
      <c r="T151" s="91">
        <v>17582</v>
      </c>
      <c r="U151" s="91">
        <f t="shared" si="15"/>
        <v>53.5</v>
      </c>
      <c r="V151" s="91">
        <v>95.2</v>
      </c>
      <c r="W151" s="91">
        <v>2</v>
      </c>
      <c r="X151" s="91">
        <v>0.2</v>
      </c>
      <c r="Y151" s="91">
        <v>0</v>
      </c>
      <c r="Z151" s="91">
        <v>2.6</v>
      </c>
      <c r="AA151" s="91">
        <v>145</v>
      </c>
      <c r="AB151" s="91">
        <v>170</v>
      </c>
      <c r="AC151" s="91">
        <v>9</v>
      </c>
      <c r="AD151" s="107">
        <f t="shared" si="14"/>
        <v>28.125</v>
      </c>
      <c r="AE151" s="172">
        <f t="shared" si="17"/>
        <v>13804.5</v>
      </c>
      <c r="AF151" s="172">
        <v>13808.31</v>
      </c>
      <c r="AG151" s="172">
        <f t="shared" si="16"/>
        <v>3.8099999999994907</v>
      </c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1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</row>
    <row r="152" spans="1:80">
      <c r="A152" s="149">
        <v>46254</v>
      </c>
      <c r="B152" s="160">
        <v>0.39583333333333331</v>
      </c>
      <c r="C152" s="160">
        <v>0.45833333333333331</v>
      </c>
      <c r="D152" s="132" t="s">
        <v>377</v>
      </c>
      <c r="E152" s="132">
        <v>58.4</v>
      </c>
      <c r="F152" s="132">
        <v>38.299999999999997</v>
      </c>
      <c r="G152" s="132">
        <v>0.5</v>
      </c>
      <c r="H152" s="132">
        <v>203</v>
      </c>
      <c r="I152" s="132">
        <v>2.8</v>
      </c>
      <c r="J152" s="132">
        <v>1353</v>
      </c>
      <c r="K152" s="132">
        <v>1355</v>
      </c>
      <c r="L152" s="132">
        <f t="shared" si="13"/>
        <v>2</v>
      </c>
      <c r="M152" s="132">
        <v>15</v>
      </c>
      <c r="N152" s="132">
        <v>16</v>
      </c>
      <c r="O152" s="132">
        <v>18.2</v>
      </c>
      <c r="P152" s="132">
        <v>5.01</v>
      </c>
      <c r="Q152" s="132">
        <v>17</v>
      </c>
      <c r="R152" s="132">
        <v>13</v>
      </c>
      <c r="S152" s="132">
        <v>17582</v>
      </c>
      <c r="T152" s="132">
        <v>17602.400000000001</v>
      </c>
      <c r="U152" s="132">
        <f t="shared" si="15"/>
        <v>20.400000000001455</v>
      </c>
      <c r="V152" s="132">
        <v>94.6</v>
      </c>
      <c r="W152" s="132">
        <v>2.6</v>
      </c>
      <c r="X152" s="132">
        <v>0.2</v>
      </c>
      <c r="Y152" s="132">
        <v>0</v>
      </c>
      <c r="Z152" s="132">
        <v>2.6</v>
      </c>
      <c r="AA152" s="132">
        <v>80</v>
      </c>
      <c r="AB152" s="132">
        <v>110</v>
      </c>
      <c r="AC152" s="132">
        <v>9</v>
      </c>
      <c r="AD152" s="119">
        <f t="shared" si="14"/>
        <v>33.75</v>
      </c>
      <c r="AE152" s="173">
        <f t="shared" si="17"/>
        <v>13808.31</v>
      </c>
      <c r="AF152" s="173">
        <v>13809.7</v>
      </c>
      <c r="AG152" s="173">
        <f t="shared" si="16"/>
        <v>1.3900000000012369</v>
      </c>
      <c r="AH152" s="132"/>
      <c r="AI152" s="132"/>
      <c r="AJ152" s="132"/>
      <c r="AK152" s="132"/>
      <c r="AL152" s="132"/>
      <c r="AM152" s="132"/>
      <c r="AN152" s="132"/>
      <c r="AO152" s="132"/>
      <c r="AP152" s="132"/>
      <c r="AQ152" s="132"/>
      <c r="AR152" s="132"/>
      <c r="AS152" s="132"/>
      <c r="AT152" s="132"/>
      <c r="AU152" s="132"/>
      <c r="AV152" s="132"/>
      <c r="AW152" s="132"/>
      <c r="AX152" s="132"/>
      <c r="AY152" s="132"/>
      <c r="AZ152" s="132"/>
      <c r="BA152" s="132"/>
      <c r="BB152" s="132"/>
      <c r="BC152" s="132"/>
      <c r="BD152" s="132"/>
      <c r="BE152" s="132"/>
      <c r="BF152" s="132"/>
      <c r="BG152" s="132"/>
      <c r="BH152" s="132"/>
      <c r="BI152" s="132"/>
      <c r="BJ152" s="132"/>
      <c r="BK152" s="132"/>
      <c r="BL152" s="132"/>
      <c r="BM152" s="132"/>
      <c r="BN152" s="132"/>
      <c r="BO152" s="132"/>
      <c r="BP152" s="132"/>
      <c r="BQ152" s="132"/>
      <c r="BR152" s="132"/>
      <c r="BS152" s="132"/>
      <c r="BT152" s="132"/>
      <c r="BU152" s="132"/>
      <c r="BV152" s="132"/>
      <c r="BW152" s="132"/>
      <c r="BX152" s="132"/>
      <c r="BY152" s="132"/>
      <c r="BZ152" s="132"/>
      <c r="CA152" s="132"/>
      <c r="CB152" s="132"/>
    </row>
    <row r="153" spans="1:80">
      <c r="A153" s="95">
        <v>46262</v>
      </c>
      <c r="B153" s="159">
        <v>0.41666666666666669</v>
      </c>
      <c r="C153" s="159">
        <v>0.625</v>
      </c>
      <c r="D153" s="91" t="s">
        <v>352</v>
      </c>
      <c r="E153" s="91">
        <v>58.1</v>
      </c>
      <c r="F153" s="91">
        <v>38.200000000000003</v>
      </c>
      <c r="G153" s="91">
        <v>0.2</v>
      </c>
      <c r="H153" s="91">
        <v>314</v>
      </c>
      <c r="I153" s="91">
        <v>3.5</v>
      </c>
      <c r="J153" s="91">
        <v>1355</v>
      </c>
      <c r="K153" s="91">
        <v>1358</v>
      </c>
      <c r="L153" s="91">
        <f t="shared" si="13"/>
        <v>3</v>
      </c>
      <c r="M153" s="91">
        <v>20</v>
      </c>
      <c r="N153" s="91">
        <v>20</v>
      </c>
      <c r="O153" s="91">
        <v>30.7</v>
      </c>
      <c r="P153" s="91">
        <v>5.56</v>
      </c>
      <c r="Q153" s="91">
        <v>34</v>
      </c>
      <c r="R153" s="91">
        <v>13</v>
      </c>
      <c r="S153" s="91">
        <v>17602.400000000001</v>
      </c>
      <c r="T153" s="91">
        <v>17622.7</v>
      </c>
      <c r="U153" s="91">
        <f t="shared" si="15"/>
        <v>20.299999999999272</v>
      </c>
      <c r="V153" s="91">
        <v>93.4</v>
      </c>
      <c r="W153" s="91">
        <v>1.8</v>
      </c>
      <c r="X153" s="91">
        <v>0.4</v>
      </c>
      <c r="Y153" s="91">
        <v>2</v>
      </c>
      <c r="Z153" s="91">
        <v>4.5</v>
      </c>
      <c r="AA153" s="91">
        <v>110</v>
      </c>
      <c r="AB153" s="91">
        <v>160</v>
      </c>
      <c r="AC153" s="91">
        <v>9</v>
      </c>
      <c r="AD153" s="107">
        <f t="shared" si="14"/>
        <v>56.25</v>
      </c>
      <c r="AE153" s="172">
        <f t="shared" si="17"/>
        <v>13809.7</v>
      </c>
      <c r="AF153" s="172">
        <v>13812.38</v>
      </c>
      <c r="AG153" s="172">
        <f t="shared" si="16"/>
        <v>2.679999999998472</v>
      </c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1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</row>
    <row r="154" spans="1:80">
      <c r="A154" s="149">
        <v>46295</v>
      </c>
      <c r="B154" s="160">
        <v>0.54166666666666663</v>
      </c>
      <c r="C154" s="160">
        <v>0.64583333333333337</v>
      </c>
      <c r="D154" s="132" t="s">
        <v>352</v>
      </c>
      <c r="E154" s="132">
        <v>60.9</v>
      </c>
      <c r="F154" s="132">
        <v>35.299999999999997</v>
      </c>
      <c r="G154" s="132">
        <v>0.4</v>
      </c>
      <c r="H154" s="132">
        <v>361</v>
      </c>
      <c r="I154" s="132">
        <v>3.4</v>
      </c>
      <c r="J154" s="132">
        <v>1363</v>
      </c>
      <c r="K154" s="132">
        <v>1366</v>
      </c>
      <c r="L154" s="132">
        <f t="shared" si="13"/>
        <v>3</v>
      </c>
      <c r="M154" s="132">
        <v>22</v>
      </c>
      <c r="N154" s="132">
        <v>24</v>
      </c>
      <c r="O154" s="132">
        <v>23.8</v>
      </c>
      <c r="P154" s="132">
        <v>5.07</v>
      </c>
      <c r="Q154" s="132">
        <v>25.7</v>
      </c>
      <c r="R154" s="132">
        <v>13</v>
      </c>
      <c r="S154" s="132">
        <v>17622.7</v>
      </c>
      <c r="T154" s="132">
        <v>17622.7</v>
      </c>
      <c r="U154" s="132">
        <f t="shared" si="15"/>
        <v>0</v>
      </c>
      <c r="V154" s="132">
        <v>93.2</v>
      </c>
      <c r="W154" s="132">
        <v>2.6</v>
      </c>
      <c r="X154" s="132">
        <v>0</v>
      </c>
      <c r="Y154" s="132">
        <v>0</v>
      </c>
      <c r="Z154" s="132">
        <v>4.8</v>
      </c>
      <c r="AA154" s="132">
        <v>75</v>
      </c>
      <c r="AB154" s="132">
        <v>90</v>
      </c>
      <c r="AC154" s="132">
        <v>9</v>
      </c>
      <c r="AD154" s="119">
        <f t="shared" si="14"/>
        <v>16.875</v>
      </c>
      <c r="AE154" s="173">
        <v>13812.38</v>
      </c>
      <c r="AF154" s="173">
        <v>13814.97</v>
      </c>
      <c r="AG154" s="173">
        <f t="shared" si="16"/>
        <v>2.5900000000001455</v>
      </c>
      <c r="AH154" s="132"/>
      <c r="AI154" s="132"/>
      <c r="AJ154" s="132"/>
      <c r="AK154" s="132"/>
      <c r="AL154" s="132"/>
      <c r="AM154" s="132"/>
      <c r="AN154" s="132"/>
      <c r="AO154" s="132"/>
      <c r="AP154" s="132"/>
      <c r="AQ154" s="132"/>
      <c r="AR154" s="132"/>
      <c r="AS154" s="132"/>
      <c r="AT154" s="132"/>
      <c r="AU154" s="132"/>
      <c r="AV154" s="132"/>
      <c r="AW154" s="132"/>
      <c r="AX154" s="132"/>
      <c r="AY154" s="132"/>
      <c r="AZ154" s="132"/>
      <c r="BA154" s="132"/>
      <c r="BB154" s="132"/>
      <c r="BC154" s="132"/>
      <c r="BD154" s="132"/>
      <c r="BE154" s="132"/>
      <c r="BF154" s="132"/>
      <c r="BG154" s="132"/>
      <c r="BH154" s="132"/>
      <c r="BI154" s="132"/>
      <c r="BJ154" s="132"/>
      <c r="BK154" s="132"/>
      <c r="BL154" s="132"/>
      <c r="BM154" s="132"/>
      <c r="BN154" s="132"/>
      <c r="BO154" s="132"/>
      <c r="BP154" s="132"/>
      <c r="BQ154" s="132"/>
      <c r="BR154" s="132"/>
      <c r="BS154" s="132"/>
      <c r="BT154" s="132"/>
      <c r="BU154" s="132"/>
      <c r="BV154" s="132"/>
      <c r="BW154" s="132"/>
      <c r="BX154" s="132"/>
      <c r="BY154" s="132"/>
      <c r="BZ154" s="132"/>
      <c r="CA154" s="132"/>
      <c r="CB154" s="132"/>
    </row>
    <row r="155" spans="1:80">
      <c r="A155" s="95">
        <v>46296</v>
      </c>
      <c r="B155" s="159">
        <v>0.41666666666666669</v>
      </c>
      <c r="C155" s="159">
        <v>0.66666666666666663</v>
      </c>
      <c r="D155" s="91" t="s">
        <v>328</v>
      </c>
      <c r="E155" s="91">
        <v>58.8</v>
      </c>
      <c r="F155" s="91">
        <v>37.799999999999997</v>
      </c>
      <c r="G155" s="91">
        <v>0.3</v>
      </c>
      <c r="H155" s="91">
        <v>449</v>
      </c>
      <c r="I155" s="91">
        <v>3.1</v>
      </c>
      <c r="J155" s="91">
        <v>1366</v>
      </c>
      <c r="K155" s="91">
        <v>1369</v>
      </c>
      <c r="L155" s="91">
        <f t="shared" si="13"/>
        <v>3</v>
      </c>
      <c r="M155" s="91">
        <v>23</v>
      </c>
      <c r="N155" s="91">
        <v>24</v>
      </c>
      <c r="O155" s="91">
        <v>24.9</v>
      </c>
      <c r="P155" s="91">
        <v>7.23</v>
      </c>
      <c r="Q155" s="91">
        <v>25.5</v>
      </c>
      <c r="R155" s="91">
        <v>13</v>
      </c>
      <c r="S155" s="91">
        <v>17622.7</v>
      </c>
      <c r="T155" s="91">
        <v>17622.7</v>
      </c>
      <c r="U155" s="91">
        <f t="shared" si="15"/>
        <v>0</v>
      </c>
      <c r="V155" s="91">
        <v>95.2</v>
      </c>
      <c r="W155" s="91">
        <v>2.7</v>
      </c>
      <c r="X155" s="91">
        <v>0.2</v>
      </c>
      <c r="Y155" s="91">
        <v>2</v>
      </c>
      <c r="Z155" s="91">
        <v>1.9</v>
      </c>
      <c r="AA155" s="91">
        <v>55</v>
      </c>
      <c r="AB155" s="91">
        <v>85</v>
      </c>
      <c r="AC155" s="91">
        <v>9</v>
      </c>
      <c r="AD155" s="107">
        <f t="shared" si="14"/>
        <v>33.75</v>
      </c>
      <c r="AE155" s="172">
        <v>13814.97</v>
      </c>
      <c r="AF155" s="172">
        <v>13816.9</v>
      </c>
      <c r="AG155" s="172">
        <f t="shared" si="16"/>
        <v>1.930000000000291</v>
      </c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1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</row>
    <row r="156" spans="1:80">
      <c r="A156" s="149">
        <v>46297</v>
      </c>
      <c r="B156" s="160">
        <v>0.33333333333333331</v>
      </c>
      <c r="C156" s="160">
        <v>0.54166666666666663</v>
      </c>
      <c r="D156" s="132" t="s">
        <v>328</v>
      </c>
      <c r="E156" s="132">
        <v>59.9</v>
      </c>
      <c r="F156" s="132">
        <v>38.4</v>
      </c>
      <c r="G156" s="132">
        <v>0.3</v>
      </c>
      <c r="H156" s="132">
        <v>434</v>
      </c>
      <c r="I156" s="132">
        <v>0</v>
      </c>
      <c r="J156" s="132">
        <v>1369</v>
      </c>
      <c r="K156" s="132">
        <v>1373</v>
      </c>
      <c r="L156" s="132">
        <f t="shared" si="13"/>
        <v>4</v>
      </c>
      <c r="M156" s="132">
        <v>16</v>
      </c>
      <c r="N156" s="132">
        <v>22</v>
      </c>
      <c r="O156" s="132">
        <v>20.5</v>
      </c>
      <c r="P156" s="132">
        <v>7.11</v>
      </c>
      <c r="Q156" s="132">
        <v>16.7</v>
      </c>
      <c r="R156" s="132">
        <v>13</v>
      </c>
      <c r="S156" s="132"/>
      <c r="T156" s="132"/>
      <c r="U156" s="132">
        <f t="shared" si="15"/>
        <v>0</v>
      </c>
      <c r="V156" s="132">
        <v>94.5</v>
      </c>
      <c r="W156" s="132">
        <v>3.3</v>
      </c>
      <c r="X156" s="132">
        <v>0.4</v>
      </c>
      <c r="Y156" s="132">
        <v>0</v>
      </c>
      <c r="Z156" s="132">
        <v>1.9</v>
      </c>
      <c r="AA156" s="132">
        <v>80</v>
      </c>
      <c r="AB156" s="132">
        <v>125</v>
      </c>
      <c r="AC156" s="132">
        <v>9</v>
      </c>
      <c r="AD156" s="119">
        <f t="shared" si="14"/>
        <v>50.625</v>
      </c>
      <c r="AE156" s="173">
        <v>13816.9</v>
      </c>
      <c r="AF156" s="173">
        <v>13820</v>
      </c>
      <c r="AG156" s="173">
        <f t="shared" si="16"/>
        <v>3.1000000000003638</v>
      </c>
      <c r="AH156" s="132"/>
      <c r="AI156" s="132"/>
      <c r="AJ156" s="132"/>
      <c r="AK156" s="132"/>
      <c r="AL156" s="132"/>
      <c r="AM156" s="132"/>
      <c r="AN156" s="132"/>
      <c r="AO156" s="132"/>
      <c r="AP156" s="132"/>
      <c r="AQ156" s="132"/>
      <c r="AR156" s="132"/>
      <c r="AS156" s="132"/>
      <c r="AT156" s="132"/>
      <c r="AU156" s="132"/>
      <c r="AV156" s="132"/>
      <c r="AW156" s="132"/>
      <c r="AX156" s="132"/>
      <c r="AY156" s="132"/>
      <c r="AZ156" s="132"/>
      <c r="BA156" s="132"/>
      <c r="BB156" s="132"/>
      <c r="BC156" s="132"/>
      <c r="BD156" s="132"/>
      <c r="BE156" s="132"/>
      <c r="BF156" s="132"/>
      <c r="BG156" s="132"/>
      <c r="BH156" s="132"/>
      <c r="BI156" s="132"/>
      <c r="BJ156" s="132"/>
      <c r="BK156" s="132"/>
      <c r="BL156" s="132"/>
      <c r="BM156" s="132"/>
      <c r="BN156" s="132"/>
      <c r="BO156" s="132"/>
      <c r="BP156" s="132"/>
      <c r="BQ156" s="132"/>
      <c r="BR156" s="132"/>
      <c r="BS156" s="132"/>
      <c r="BT156" s="132"/>
      <c r="BU156" s="132"/>
      <c r="BV156" s="132"/>
      <c r="BW156" s="132"/>
      <c r="BX156" s="132"/>
      <c r="BY156" s="132"/>
      <c r="BZ156" s="132"/>
      <c r="CA156" s="132"/>
      <c r="CB156" s="132"/>
    </row>
    <row r="157" spans="1:80">
      <c r="A157" s="95">
        <v>46300</v>
      </c>
      <c r="B157" s="159">
        <v>0.5</v>
      </c>
      <c r="C157" s="159">
        <v>0.66666666666666663</v>
      </c>
      <c r="D157" s="91" t="s">
        <v>352</v>
      </c>
      <c r="E157" s="91">
        <v>60.5</v>
      </c>
      <c r="F157" s="91">
        <v>38</v>
      </c>
      <c r="G157" s="91">
        <v>0.4</v>
      </c>
      <c r="H157" s="91">
        <v>456</v>
      </c>
      <c r="I157" s="91">
        <v>1.1000000000000001</v>
      </c>
      <c r="J157" s="91">
        <v>1373</v>
      </c>
      <c r="K157" s="91">
        <v>1376</v>
      </c>
      <c r="L157" s="91">
        <f t="shared" si="13"/>
        <v>3</v>
      </c>
      <c r="M157" s="91">
        <v>20</v>
      </c>
      <c r="N157" s="91">
        <v>22</v>
      </c>
      <c r="O157" s="91">
        <v>22.8</v>
      </c>
      <c r="P157" s="91">
        <v>6.14</v>
      </c>
      <c r="Q157" s="91">
        <v>24.5</v>
      </c>
      <c r="R157" s="91">
        <v>13</v>
      </c>
      <c r="S157" s="91">
        <v>17682</v>
      </c>
      <c r="T157" s="91">
        <v>17710.3</v>
      </c>
      <c r="U157" s="91">
        <f t="shared" si="15"/>
        <v>28.299999999999272</v>
      </c>
      <c r="V157" s="91">
        <v>94.9</v>
      </c>
      <c r="W157" s="91">
        <v>2.9</v>
      </c>
      <c r="X157" s="91">
        <v>0.4</v>
      </c>
      <c r="Y157" s="91">
        <v>0</v>
      </c>
      <c r="Z157" s="91">
        <v>1.8</v>
      </c>
      <c r="AA157" s="91">
        <v>120</v>
      </c>
      <c r="AB157" s="91">
        <v>140</v>
      </c>
      <c r="AC157" s="91">
        <v>9</v>
      </c>
      <c r="AD157" s="107">
        <f t="shared" si="14"/>
        <v>22.5</v>
      </c>
      <c r="AE157" s="172">
        <f t="shared" ref="AE157:AE164" si="18">AF156</f>
        <v>13820</v>
      </c>
      <c r="AF157" s="172">
        <v>13823.13</v>
      </c>
      <c r="AG157" s="172">
        <f t="shared" si="16"/>
        <v>3.1299999999991996</v>
      </c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1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</row>
    <row r="158" spans="1:80">
      <c r="A158" s="149">
        <v>46301</v>
      </c>
      <c r="B158" s="160">
        <v>0.4375</v>
      </c>
      <c r="C158" s="160">
        <v>0.58333333333333337</v>
      </c>
      <c r="D158" s="132" t="s">
        <v>328</v>
      </c>
      <c r="E158" s="132">
        <v>63.6</v>
      </c>
      <c r="F158" s="132">
        <v>34.299999999999997</v>
      </c>
      <c r="G158" s="132">
        <v>0.3</v>
      </c>
      <c r="H158" s="132">
        <v>366</v>
      </c>
      <c r="I158" s="132">
        <v>1.8</v>
      </c>
      <c r="J158" s="132">
        <v>1376</v>
      </c>
      <c r="K158" s="132">
        <v>1377</v>
      </c>
      <c r="L158" s="132">
        <f t="shared" si="13"/>
        <v>1</v>
      </c>
      <c r="M158" s="132">
        <v>22</v>
      </c>
      <c r="N158" s="132">
        <v>24</v>
      </c>
      <c r="O158" s="132">
        <v>26.2</v>
      </c>
      <c r="P158" s="132">
        <v>6.11</v>
      </c>
      <c r="Q158" s="132">
        <v>28.8</v>
      </c>
      <c r="R158" s="132">
        <v>13</v>
      </c>
      <c r="S158" s="132">
        <v>17710.3</v>
      </c>
      <c r="T158" s="132">
        <v>17725.8</v>
      </c>
      <c r="U158" s="132">
        <f t="shared" si="15"/>
        <v>15.5</v>
      </c>
      <c r="V158" s="132">
        <v>94.2</v>
      </c>
      <c r="W158" s="132">
        <v>2.4</v>
      </c>
      <c r="X158" s="132">
        <v>0.4</v>
      </c>
      <c r="Y158" s="132">
        <v>0</v>
      </c>
      <c r="Z158" s="132">
        <v>3</v>
      </c>
      <c r="AA158" s="132">
        <v>137</v>
      </c>
      <c r="AB158" s="132">
        <v>150</v>
      </c>
      <c r="AC158" s="132">
        <v>9</v>
      </c>
      <c r="AD158" s="119">
        <f t="shared" si="14"/>
        <v>14.625</v>
      </c>
      <c r="AE158" s="173">
        <f t="shared" si="18"/>
        <v>13823.13</v>
      </c>
      <c r="AF158" s="173">
        <v>13824.2</v>
      </c>
      <c r="AG158" s="173">
        <f t="shared" si="16"/>
        <v>1.070000000001528</v>
      </c>
      <c r="AH158" s="132"/>
      <c r="AI158" s="132"/>
      <c r="AJ158" s="132"/>
      <c r="AK158" s="132"/>
      <c r="AL158" s="132"/>
      <c r="AM158" s="132"/>
      <c r="AN158" s="132"/>
      <c r="AO158" s="132"/>
      <c r="AP158" s="132"/>
      <c r="AQ158" s="132"/>
      <c r="AR158" s="132"/>
      <c r="AS158" s="132"/>
      <c r="AT158" s="132"/>
      <c r="AU158" s="132"/>
      <c r="AV158" s="132"/>
      <c r="AW158" s="132"/>
      <c r="AX158" s="132"/>
      <c r="AY158" s="132"/>
      <c r="AZ158" s="132"/>
      <c r="BA158" s="132"/>
      <c r="BB158" s="132"/>
      <c r="BC158" s="132"/>
      <c r="BD158" s="132"/>
      <c r="BE158" s="132"/>
      <c r="BF158" s="132"/>
      <c r="BG158" s="132"/>
      <c r="BH158" s="132"/>
      <c r="BI158" s="132"/>
      <c r="BJ158" s="132"/>
      <c r="BK158" s="132"/>
      <c r="BL158" s="132"/>
      <c r="BM158" s="132"/>
      <c r="BN158" s="132"/>
      <c r="BO158" s="132"/>
      <c r="BP158" s="132"/>
      <c r="BQ158" s="132"/>
      <c r="BR158" s="132"/>
      <c r="BS158" s="132"/>
      <c r="BT158" s="132"/>
      <c r="BU158" s="132"/>
      <c r="BV158" s="132"/>
      <c r="BW158" s="132"/>
      <c r="BX158" s="132"/>
      <c r="BY158" s="132"/>
      <c r="BZ158" s="132"/>
      <c r="CA158" s="132"/>
      <c r="CB158" s="132"/>
    </row>
    <row r="159" spans="1:80">
      <c r="A159" s="95">
        <v>46302</v>
      </c>
      <c r="B159" s="159">
        <v>0.45833333333333331</v>
      </c>
      <c r="C159" s="91"/>
      <c r="D159" s="91">
        <v>2</v>
      </c>
      <c r="E159" s="91">
        <v>63</v>
      </c>
      <c r="F159" s="91">
        <v>33.5</v>
      </c>
      <c r="G159" s="91">
        <v>0.2</v>
      </c>
      <c r="H159" s="91">
        <v>356</v>
      </c>
      <c r="I159" s="91">
        <v>3.2</v>
      </c>
      <c r="J159" s="91">
        <v>1377</v>
      </c>
      <c r="K159" s="91"/>
      <c r="L159" s="91">
        <f t="shared" si="13"/>
        <v>-1377</v>
      </c>
      <c r="M159" s="91">
        <v>27</v>
      </c>
      <c r="N159" s="91"/>
      <c r="O159" s="91"/>
      <c r="P159" s="91"/>
      <c r="Q159" s="91"/>
      <c r="R159" s="91">
        <v>13</v>
      </c>
      <c r="S159" s="91">
        <v>17725.8</v>
      </c>
      <c r="T159" s="91"/>
      <c r="U159" s="91">
        <f t="shared" si="15"/>
        <v>-17725.8</v>
      </c>
      <c r="V159" s="91"/>
      <c r="W159" s="91"/>
      <c r="X159" s="91"/>
      <c r="Y159" s="91"/>
      <c r="Z159" s="91"/>
      <c r="AA159" s="91">
        <v>147</v>
      </c>
      <c r="AB159" s="91"/>
      <c r="AC159" s="91">
        <v>9</v>
      </c>
      <c r="AD159" s="107">
        <f t="shared" si="14"/>
        <v>-165.375</v>
      </c>
      <c r="AE159" s="172">
        <f t="shared" si="18"/>
        <v>13824.2</v>
      </c>
      <c r="AF159" s="172"/>
      <c r="AG159" s="172">
        <f t="shared" si="16"/>
        <v>-13824.2</v>
      </c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1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</row>
    <row r="160" spans="1:80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  <c r="AB160" s="132"/>
      <c r="AC160" s="132"/>
      <c r="AD160" s="119"/>
      <c r="AE160" s="173">
        <f t="shared" si="18"/>
        <v>0</v>
      </c>
      <c r="AF160" s="173"/>
      <c r="AG160" s="173"/>
      <c r="AH160" s="132"/>
      <c r="AI160" s="132"/>
      <c r="AJ160" s="132"/>
      <c r="AK160" s="132"/>
      <c r="AL160" s="132"/>
      <c r="AM160" s="132"/>
      <c r="AN160" s="132"/>
      <c r="AO160" s="132"/>
      <c r="AP160" s="132"/>
      <c r="AQ160" s="132"/>
      <c r="AR160" s="132"/>
      <c r="AS160" s="132"/>
      <c r="AT160" s="132"/>
      <c r="AU160" s="132"/>
      <c r="AV160" s="132"/>
      <c r="AW160" s="132"/>
      <c r="AX160" s="132"/>
      <c r="AY160" s="132"/>
      <c r="AZ160" s="132"/>
      <c r="BA160" s="132"/>
      <c r="BB160" s="132"/>
      <c r="BC160" s="132"/>
      <c r="BD160" s="132"/>
      <c r="BE160" s="132"/>
      <c r="BF160" s="132"/>
      <c r="BG160" s="132"/>
      <c r="BH160" s="132"/>
      <c r="BI160" s="132"/>
      <c r="BJ160" s="132"/>
      <c r="BK160" s="132"/>
      <c r="BL160" s="132"/>
      <c r="BM160" s="132"/>
      <c r="BN160" s="132"/>
      <c r="BO160" s="132"/>
      <c r="BP160" s="132"/>
      <c r="BQ160" s="132"/>
      <c r="BR160" s="132"/>
      <c r="BS160" s="132"/>
      <c r="BT160" s="132"/>
      <c r="BU160" s="132"/>
      <c r="BV160" s="132"/>
      <c r="BW160" s="132"/>
      <c r="BX160" s="132"/>
      <c r="BY160" s="132"/>
      <c r="BZ160" s="132"/>
      <c r="CA160" s="132"/>
      <c r="CB160" s="132"/>
    </row>
    <row r="161" spans="1:80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107"/>
      <c r="AE161" s="172">
        <f t="shared" si="18"/>
        <v>0</v>
      </c>
      <c r="AF161" s="172"/>
      <c r="AG161" s="172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1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</row>
    <row r="162" spans="1:80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  <c r="AB162" s="132"/>
      <c r="AC162" s="132"/>
      <c r="AD162" s="119"/>
      <c r="AE162" s="173">
        <f t="shared" si="18"/>
        <v>0</v>
      </c>
      <c r="AF162" s="173"/>
      <c r="AG162" s="173"/>
      <c r="AH162" s="132"/>
      <c r="AI162" s="132"/>
      <c r="AJ162" s="132"/>
      <c r="AK162" s="132"/>
      <c r="AL162" s="132"/>
      <c r="AM162" s="132"/>
      <c r="AN162" s="132"/>
      <c r="AO162" s="132"/>
      <c r="AP162" s="132"/>
      <c r="AQ162" s="132"/>
      <c r="AR162" s="132"/>
      <c r="AS162" s="132"/>
      <c r="AT162" s="132"/>
      <c r="AU162" s="132"/>
      <c r="AV162" s="132"/>
      <c r="AW162" s="132"/>
      <c r="AX162" s="132"/>
      <c r="AY162" s="132"/>
      <c r="AZ162" s="132"/>
      <c r="BA162" s="132"/>
      <c r="BB162" s="132"/>
      <c r="BC162" s="132"/>
      <c r="BD162" s="132"/>
      <c r="BE162" s="132"/>
      <c r="BF162" s="132"/>
      <c r="BG162" s="132"/>
      <c r="BH162" s="132"/>
      <c r="BI162" s="132"/>
      <c r="BJ162" s="132"/>
      <c r="BK162" s="132"/>
      <c r="BL162" s="132"/>
      <c r="BM162" s="132"/>
      <c r="BN162" s="132"/>
      <c r="BO162" s="132"/>
      <c r="BP162" s="132"/>
      <c r="BQ162" s="132"/>
      <c r="BR162" s="132"/>
      <c r="BS162" s="132"/>
      <c r="BT162" s="132"/>
      <c r="BU162" s="132"/>
      <c r="BV162" s="132"/>
      <c r="BW162" s="132"/>
      <c r="BX162" s="132"/>
      <c r="BY162" s="132"/>
      <c r="BZ162" s="132"/>
      <c r="CA162" s="132"/>
      <c r="CB162" s="132"/>
    </row>
    <row r="163" spans="1:80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107">
        <f t="shared" ref="AD163:AD164" si="19">0.125*(AB163-AA163)*AC163</f>
        <v>0</v>
      </c>
      <c r="AE163" s="172">
        <f t="shared" si="18"/>
        <v>0</v>
      </c>
      <c r="AF163" s="172"/>
      <c r="AG163" s="172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1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</row>
    <row r="164" spans="1:80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  <c r="AB164" s="132"/>
      <c r="AC164" s="132"/>
      <c r="AD164" s="119">
        <f t="shared" si="19"/>
        <v>0</v>
      </c>
      <c r="AE164" s="173">
        <f t="shared" si="18"/>
        <v>0</v>
      </c>
      <c r="AF164" s="173"/>
      <c r="AG164" s="173"/>
      <c r="AH164" s="132"/>
      <c r="AI164" s="132"/>
      <c r="AJ164" s="132"/>
      <c r="AK164" s="132"/>
      <c r="AL164" s="132"/>
      <c r="AM164" s="132"/>
      <c r="AN164" s="132"/>
      <c r="AO164" s="132"/>
      <c r="AP164" s="132"/>
      <c r="AQ164" s="132"/>
      <c r="AR164" s="132"/>
      <c r="AS164" s="132"/>
      <c r="AT164" s="132"/>
      <c r="AU164" s="132"/>
      <c r="AV164" s="132"/>
      <c r="AW164" s="132"/>
      <c r="AX164" s="132"/>
      <c r="AY164" s="132"/>
      <c r="AZ164" s="132"/>
      <c r="BA164" s="132"/>
      <c r="BB164" s="132"/>
      <c r="BC164" s="132"/>
      <c r="BD164" s="132"/>
      <c r="BE164" s="132"/>
      <c r="BF164" s="132"/>
      <c r="BG164" s="132"/>
      <c r="BH164" s="132"/>
      <c r="BI164" s="132"/>
      <c r="BJ164" s="132"/>
      <c r="BK164" s="132"/>
      <c r="BL164" s="132"/>
      <c r="BM164" s="132"/>
      <c r="BN164" s="132"/>
      <c r="BO164" s="132"/>
      <c r="BP164" s="132"/>
      <c r="BQ164" s="132"/>
      <c r="BR164" s="132"/>
      <c r="BS164" s="132"/>
      <c r="BT164" s="132"/>
      <c r="BU164" s="132"/>
      <c r="BV164" s="132"/>
      <c r="BW164" s="132"/>
      <c r="BX164" s="132"/>
      <c r="BY164" s="132"/>
      <c r="BZ164" s="132"/>
      <c r="CA164" s="132"/>
      <c r="CB164" s="132"/>
    </row>
    <row r="165" spans="1:80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172"/>
      <c r="AF165" s="172"/>
      <c r="AG165" s="172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1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</row>
    <row r="166" spans="1:80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  <c r="AB166" s="132"/>
      <c r="AC166" s="132"/>
      <c r="AD166" s="132"/>
      <c r="AE166" s="173"/>
      <c r="AF166" s="173"/>
      <c r="AG166" s="173"/>
      <c r="AH166" s="132"/>
      <c r="AI166" s="132"/>
      <c r="AJ166" s="132"/>
      <c r="AK166" s="132"/>
      <c r="AL166" s="132"/>
      <c r="AM166" s="132"/>
      <c r="AN166" s="132"/>
      <c r="AO166" s="132"/>
      <c r="AP166" s="132"/>
      <c r="AQ166" s="132"/>
      <c r="AR166" s="132"/>
      <c r="AS166" s="132"/>
      <c r="AT166" s="132"/>
      <c r="AU166" s="132"/>
      <c r="AV166" s="132"/>
      <c r="AW166" s="132"/>
      <c r="AX166" s="132"/>
      <c r="AY166" s="132"/>
      <c r="AZ166" s="132"/>
      <c r="BA166" s="132"/>
      <c r="BB166" s="132"/>
      <c r="BC166" s="132"/>
      <c r="BD166" s="132"/>
      <c r="BE166" s="132"/>
      <c r="BF166" s="132"/>
      <c r="BG166" s="132"/>
      <c r="BH166" s="132"/>
      <c r="BI166" s="132"/>
      <c r="BJ166" s="132"/>
      <c r="BK166" s="132"/>
      <c r="BL166" s="132"/>
      <c r="BM166" s="132"/>
      <c r="BN166" s="132"/>
      <c r="BO166" s="132"/>
      <c r="BP166" s="132"/>
      <c r="BQ166" s="132"/>
      <c r="BR166" s="132"/>
      <c r="BS166" s="132"/>
      <c r="BT166" s="132"/>
      <c r="BU166" s="132"/>
      <c r="BV166" s="132"/>
      <c r="BW166" s="132"/>
      <c r="BX166" s="132"/>
      <c r="BY166" s="132"/>
      <c r="BZ166" s="132"/>
      <c r="CA166" s="132"/>
      <c r="CB166" s="132"/>
    </row>
    <row r="167" spans="1:80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172"/>
      <c r="AF167" s="172"/>
      <c r="AG167" s="172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  <c r="AW167" s="91"/>
      <c r="AX167" s="91"/>
      <c r="AY167" s="91"/>
      <c r="AZ167" s="91"/>
      <c r="BA167" s="91"/>
      <c r="BB167" s="91"/>
      <c r="BC167" s="91"/>
      <c r="BD167" s="91"/>
      <c r="BE167" s="91"/>
      <c r="BF167" s="91"/>
      <c r="BG167" s="91"/>
      <c r="BH167" s="91"/>
      <c r="BI167" s="91"/>
      <c r="BJ167" s="91"/>
      <c r="BK167" s="91"/>
      <c r="BL167" s="91"/>
      <c r="BM167" s="91"/>
      <c r="BN167" s="91"/>
      <c r="BO167" s="91"/>
      <c r="BP167" s="91"/>
      <c r="BQ167" s="91"/>
      <c r="BR167" s="91"/>
      <c r="BS167" s="91"/>
      <c r="BT167" s="91"/>
      <c r="BU167" s="91"/>
      <c r="BV167" s="91"/>
      <c r="BW167" s="91"/>
      <c r="BX167" s="91"/>
      <c r="BY167" s="91"/>
      <c r="BZ167" s="91"/>
      <c r="CA167" s="91"/>
      <c r="CB167" s="91"/>
    </row>
    <row r="168" spans="1:80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  <c r="AD168" s="132"/>
      <c r="AE168" s="173"/>
      <c r="AF168" s="173"/>
      <c r="AG168" s="173"/>
      <c r="AH168" s="132"/>
      <c r="AI168" s="132"/>
      <c r="AJ168" s="132"/>
      <c r="AK168" s="132"/>
      <c r="AL168" s="132"/>
      <c r="AM168" s="132"/>
      <c r="AN168" s="132"/>
      <c r="AO168" s="132"/>
      <c r="AP168" s="132"/>
      <c r="AQ168" s="132"/>
      <c r="AR168" s="132"/>
      <c r="AS168" s="132"/>
      <c r="AT168" s="132"/>
      <c r="AU168" s="132"/>
      <c r="AV168" s="132"/>
      <c r="AW168" s="132"/>
      <c r="AX168" s="132"/>
      <c r="AY168" s="132"/>
      <c r="AZ168" s="132"/>
      <c r="BA168" s="132"/>
      <c r="BB168" s="132"/>
      <c r="BC168" s="132"/>
      <c r="BD168" s="132"/>
      <c r="BE168" s="132"/>
      <c r="BF168" s="132"/>
      <c r="BG168" s="132"/>
      <c r="BH168" s="132"/>
      <c r="BI168" s="132"/>
      <c r="BJ168" s="132"/>
      <c r="BK168" s="132"/>
      <c r="BL168" s="132"/>
      <c r="BM168" s="132"/>
      <c r="BN168" s="132"/>
      <c r="BO168" s="132"/>
      <c r="BP168" s="132"/>
      <c r="BQ168" s="132"/>
      <c r="BR168" s="132"/>
      <c r="BS168" s="132"/>
      <c r="BT168" s="132"/>
      <c r="BU168" s="132"/>
      <c r="BV168" s="132"/>
      <c r="BW168" s="132"/>
      <c r="BX168" s="132"/>
      <c r="BY168" s="132"/>
      <c r="BZ168" s="132"/>
      <c r="CA168" s="132"/>
      <c r="CB168" s="132"/>
    </row>
    <row r="169" spans="1:80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172"/>
      <c r="AF169" s="172"/>
      <c r="AG169" s="172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  <c r="AU169" s="91"/>
      <c r="AV169" s="91"/>
      <c r="AW169" s="91"/>
      <c r="AX169" s="91"/>
      <c r="AY169" s="91"/>
      <c r="AZ169" s="91"/>
      <c r="BA169" s="91"/>
      <c r="BB169" s="91"/>
      <c r="BC169" s="91"/>
      <c r="BD169" s="91"/>
      <c r="BE169" s="91"/>
      <c r="BF169" s="91"/>
      <c r="BG169" s="91"/>
      <c r="BH169" s="91"/>
      <c r="BI169" s="91"/>
      <c r="BJ169" s="91"/>
      <c r="BK169" s="91"/>
      <c r="BL169" s="91"/>
      <c r="BM169" s="91"/>
      <c r="BN169" s="91"/>
      <c r="BO169" s="91"/>
      <c r="BP169" s="91"/>
      <c r="BQ169" s="91"/>
      <c r="BR169" s="91"/>
      <c r="BS169" s="91"/>
      <c r="BT169" s="91"/>
      <c r="BU169" s="91"/>
      <c r="BV169" s="91"/>
      <c r="BW169" s="91"/>
      <c r="BX169" s="91"/>
      <c r="BY169" s="91"/>
      <c r="BZ169" s="91"/>
      <c r="CA169" s="91"/>
      <c r="CB169" s="91"/>
    </row>
    <row r="170" spans="1:80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  <c r="AB170" s="132"/>
      <c r="AC170" s="132"/>
      <c r="AD170" s="132"/>
      <c r="AE170" s="173"/>
      <c r="AF170" s="173"/>
      <c r="AG170" s="173"/>
      <c r="AH170" s="132"/>
      <c r="AI170" s="132"/>
      <c r="AJ170" s="132"/>
      <c r="AK170" s="132"/>
      <c r="AL170" s="132"/>
      <c r="AM170" s="132"/>
      <c r="AN170" s="132"/>
      <c r="AO170" s="132"/>
      <c r="AP170" s="132"/>
      <c r="AQ170" s="132"/>
      <c r="AR170" s="132"/>
      <c r="AS170" s="132"/>
      <c r="AT170" s="132"/>
      <c r="AU170" s="132"/>
      <c r="AV170" s="132"/>
      <c r="AW170" s="132"/>
      <c r="AX170" s="132"/>
      <c r="AY170" s="132"/>
      <c r="AZ170" s="132"/>
      <c r="BA170" s="132"/>
      <c r="BB170" s="132"/>
      <c r="BC170" s="132"/>
      <c r="BD170" s="132"/>
      <c r="BE170" s="132"/>
      <c r="BF170" s="132"/>
      <c r="BG170" s="132"/>
      <c r="BH170" s="132"/>
      <c r="BI170" s="132"/>
      <c r="BJ170" s="132"/>
      <c r="BK170" s="132"/>
      <c r="BL170" s="132"/>
      <c r="BM170" s="132"/>
      <c r="BN170" s="132"/>
      <c r="BO170" s="132"/>
      <c r="BP170" s="132"/>
      <c r="BQ170" s="132"/>
      <c r="BR170" s="132"/>
      <c r="BS170" s="132"/>
      <c r="BT170" s="132"/>
      <c r="BU170" s="132"/>
      <c r="BV170" s="132"/>
      <c r="BW170" s="132"/>
      <c r="BX170" s="132"/>
      <c r="BY170" s="132"/>
      <c r="BZ170" s="132"/>
      <c r="CA170" s="132"/>
      <c r="CB170" s="132"/>
    </row>
    <row r="171" spans="1:80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172"/>
      <c r="AF171" s="172"/>
      <c r="AG171" s="172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1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</row>
    <row r="172" spans="1:80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  <c r="AA172" s="174"/>
      <c r="AB172" s="174"/>
      <c r="AC172" s="174"/>
      <c r="AD172" s="174"/>
      <c r="AE172" s="175">
        <f>AF164</f>
        <v>0</v>
      </c>
      <c r="AF172" s="176"/>
      <c r="AG172" s="175">
        <f>SUM(AG132:AG164)</f>
        <v>-13759.4</v>
      </c>
      <c r="AH172" s="174"/>
      <c r="AI172" s="174"/>
      <c r="AJ172" s="174"/>
      <c r="AK172" s="174"/>
      <c r="AL172" s="174"/>
      <c r="AM172" s="174"/>
      <c r="AN172" s="174"/>
      <c r="AO172" s="174"/>
      <c r="AP172" s="174"/>
      <c r="AQ172" s="174"/>
      <c r="AR172" s="174"/>
      <c r="AS172" s="174"/>
      <c r="AT172" s="174"/>
      <c r="AU172" s="174"/>
      <c r="AV172" s="174"/>
      <c r="AW172" s="174"/>
      <c r="AX172" s="174"/>
      <c r="AY172" s="174"/>
      <c r="AZ172" s="174"/>
      <c r="BA172" s="174"/>
      <c r="BB172" s="174"/>
      <c r="BC172" s="174"/>
      <c r="BD172" s="174"/>
      <c r="BE172" s="174"/>
      <c r="BF172" s="174"/>
      <c r="BG172" s="174"/>
      <c r="BH172" s="174"/>
      <c r="BI172" s="174"/>
      <c r="BJ172" s="174"/>
      <c r="BK172" s="174"/>
      <c r="BL172" s="174"/>
      <c r="BM172" s="174"/>
      <c r="BN172" s="174"/>
      <c r="BO172" s="174"/>
      <c r="BP172" s="174"/>
      <c r="BQ172" s="174"/>
      <c r="BR172" s="174"/>
      <c r="BS172" s="174"/>
      <c r="BT172" s="174"/>
      <c r="BU172" s="174"/>
      <c r="BV172" s="174"/>
      <c r="BW172" s="174"/>
      <c r="BX172" s="174"/>
      <c r="BY172" s="174"/>
      <c r="BZ172" s="174"/>
      <c r="CA172" s="174"/>
      <c r="CB172" s="174"/>
    </row>
    <row r="173" spans="1:80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72">
        <f t="shared" ref="AE173:AE175" si="20">AF172</f>
        <v>0</v>
      </c>
      <c r="AF173" s="23"/>
      <c r="AG173" s="23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</row>
    <row r="174" spans="1:80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217" t="s">
        <v>289</v>
      </c>
      <c r="W174" s="214"/>
      <c r="X174" s="214"/>
      <c r="Y174" s="214"/>
      <c r="Z174" s="218"/>
      <c r="AA174" s="1"/>
      <c r="AB174" s="1"/>
      <c r="AC174" s="1"/>
      <c r="AD174" s="1"/>
      <c r="AE174" s="172">
        <f t="shared" si="20"/>
        <v>0</v>
      </c>
      <c r="AF174" s="23"/>
      <c r="AG174" s="23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</row>
    <row r="175" spans="1:80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97" t="s">
        <v>302</v>
      </c>
      <c r="W175" s="97" t="s">
        <v>303</v>
      </c>
      <c r="X175" s="97" t="s">
        <v>304</v>
      </c>
      <c r="Y175" s="97" t="s">
        <v>305</v>
      </c>
      <c r="Z175" s="97" t="s">
        <v>306</v>
      </c>
      <c r="AA175" s="1"/>
      <c r="AB175" s="1"/>
      <c r="AC175" s="1"/>
      <c r="AD175" s="1"/>
      <c r="AE175" s="172">
        <f t="shared" si="20"/>
        <v>0</v>
      </c>
      <c r="AF175" s="23"/>
      <c r="AG175" s="23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</row>
    <row r="176" spans="1:80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23">
        <f t="shared" ref="V176:Z176" si="21">ROUND(AVERAGE(V153,V156),1)</f>
        <v>94</v>
      </c>
      <c r="W176" s="123">
        <f t="shared" si="21"/>
        <v>2.6</v>
      </c>
      <c r="X176" s="123">
        <f t="shared" si="21"/>
        <v>0.4</v>
      </c>
      <c r="Y176" s="123">
        <f t="shared" si="21"/>
        <v>1</v>
      </c>
      <c r="Z176" s="123">
        <f t="shared" si="21"/>
        <v>3.2</v>
      </c>
      <c r="AA176" s="1"/>
      <c r="AB176" s="1"/>
      <c r="AC176" s="1"/>
      <c r="AD176" s="1"/>
      <c r="AE176" s="23"/>
      <c r="AF176" s="23"/>
      <c r="AG176" s="23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</row>
    <row r="177" spans="1:80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23"/>
      <c r="AF177" s="23"/>
      <c r="AG177" s="23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</row>
    <row r="178" spans="1:80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23"/>
      <c r="AF178" s="23"/>
      <c r="AG178" s="23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</row>
    <row r="179" spans="1:80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23"/>
      <c r="AF179" s="23"/>
      <c r="AG179" s="23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</row>
    <row r="180" spans="1: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23"/>
      <c r="AF180" s="23"/>
      <c r="AG180" s="23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</row>
    <row r="181" spans="1:80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23"/>
      <c r="AF181" s="23"/>
      <c r="AG181" s="23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</row>
    <row r="182" spans="1:80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23"/>
      <c r="AF182" s="23"/>
      <c r="AG182" s="23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</row>
    <row r="183" spans="1:80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23"/>
      <c r="AF183" s="23"/>
      <c r="AG183" s="23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</row>
    <row r="184" spans="1:80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23"/>
      <c r="AF184" s="23"/>
      <c r="AG184" s="23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</row>
    <row r="185" spans="1:80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23"/>
      <c r="AF185" s="23"/>
      <c r="AG185" s="23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</row>
    <row r="186" spans="1:80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23"/>
      <c r="AF186" s="23"/>
      <c r="AG186" s="23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</row>
    <row r="187" spans="1:80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23"/>
      <c r="AF187" s="23"/>
      <c r="AG187" s="23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</row>
    <row r="188" spans="1:80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23"/>
      <c r="AF188" s="23"/>
      <c r="AG188" s="23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</row>
    <row r="189" spans="1:80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23"/>
      <c r="AF189" s="23"/>
      <c r="AG189" s="23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</row>
    <row r="190" spans="1:8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23"/>
      <c r="AF190" s="23"/>
      <c r="AG190" s="23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</row>
    <row r="191" spans="1:80">
      <c r="A191" s="1">
        <v>0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23"/>
      <c r="AF191" s="23"/>
      <c r="AG191" s="23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</row>
    <row r="192" spans="1:80">
      <c r="A192" s="1">
        <v>0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23"/>
      <c r="AF192" s="23"/>
      <c r="AG192" s="23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</row>
    <row r="193" spans="1:80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23"/>
      <c r="AF193" s="23"/>
      <c r="AG193" s="23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</row>
    <row r="194" spans="1:80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23"/>
      <c r="AF194" s="23"/>
      <c r="AG194" s="23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</row>
    <row r="195" spans="1:80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23"/>
      <c r="AF195" s="23"/>
      <c r="AG195" s="23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</row>
    <row r="196" spans="1:80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23"/>
      <c r="AF196" s="23"/>
      <c r="AG196" s="23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</row>
    <row r="197" spans="1:80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23"/>
      <c r="AF197" s="23"/>
      <c r="AG197" s="23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</row>
    <row r="198" spans="1:80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23"/>
      <c r="AF198" s="23"/>
      <c r="AG198" s="23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</row>
    <row r="199" spans="1:80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23"/>
      <c r="AF199" s="23"/>
      <c r="AG199" s="23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</row>
    <row r="200" spans="1:8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23"/>
      <c r="AF200" s="23"/>
      <c r="AG200" s="23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</row>
    <row r="201" spans="1:80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23"/>
      <c r="AF201" s="23"/>
      <c r="AG201" s="23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</row>
    <row r="202" spans="1:80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23"/>
      <c r="AF202" s="23"/>
      <c r="AG202" s="23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</row>
    <row r="203" spans="1:80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23"/>
      <c r="AF203" s="23"/>
      <c r="AG203" s="23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</row>
    <row r="204" spans="1:80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23"/>
      <c r="AF204" s="23"/>
      <c r="AG204" s="23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</row>
    <row r="205" spans="1:80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23"/>
      <c r="AF205" s="23"/>
      <c r="AG205" s="23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</row>
    <row r="206" spans="1:80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23"/>
      <c r="AF206" s="23"/>
      <c r="AG206" s="23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</row>
    <row r="207" spans="1:80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23"/>
      <c r="AF207" s="23"/>
      <c r="AG207" s="23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</row>
    <row r="208" spans="1:80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23"/>
      <c r="AF208" s="23"/>
      <c r="AG208" s="23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</row>
    <row r="209" spans="1:80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23"/>
      <c r="AF209" s="23"/>
      <c r="AG209" s="23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</row>
    <row r="210" spans="1:8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23"/>
      <c r="AF210" s="23"/>
      <c r="AG210" s="23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</row>
    <row r="211" spans="1:80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23"/>
      <c r="AF211" s="23"/>
      <c r="AG211" s="23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</row>
    <row r="212" spans="1:80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23"/>
      <c r="AF212" s="23"/>
      <c r="AG212" s="23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</row>
    <row r="213" spans="1:80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23"/>
      <c r="AF213" s="23"/>
      <c r="AG213" s="23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</row>
    <row r="214" spans="1:80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23"/>
      <c r="AF214" s="23"/>
      <c r="AG214" s="23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</row>
    <row r="215" spans="1:80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23"/>
      <c r="AF215" s="23"/>
      <c r="AG215" s="23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</row>
    <row r="216" spans="1:80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23"/>
      <c r="AF216" s="23"/>
      <c r="AG216" s="23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</row>
    <row r="217" spans="1:80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23"/>
      <c r="AF217" s="23"/>
      <c r="AG217" s="23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</row>
    <row r="218" spans="1:80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23"/>
      <c r="AF218" s="23"/>
      <c r="AG218" s="23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</row>
    <row r="219" spans="1:80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23"/>
      <c r="AF219" s="23"/>
      <c r="AG219" s="23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</row>
    <row r="220" spans="1:8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23"/>
      <c r="AF220" s="23"/>
      <c r="AG220" s="23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</row>
    <row r="221" spans="1:80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23"/>
      <c r="AF221" s="23"/>
      <c r="AG221" s="23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</row>
    <row r="222" spans="1:80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23"/>
      <c r="AF222" s="23"/>
      <c r="AG222" s="23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</row>
    <row r="223" spans="1:80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23"/>
      <c r="AF223" s="23"/>
      <c r="AG223" s="23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</row>
    <row r="224" spans="1:80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23"/>
      <c r="AF224" s="23"/>
      <c r="AG224" s="23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</row>
    <row r="225" spans="1:80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23"/>
      <c r="AF225" s="23"/>
      <c r="AG225" s="23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</row>
    <row r="226" spans="1:80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23"/>
      <c r="AF226" s="23"/>
      <c r="AG226" s="23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</row>
    <row r="227" spans="1:80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23"/>
      <c r="AF227" s="23"/>
      <c r="AG227" s="23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</row>
    <row r="228" spans="1:80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23"/>
      <c r="AF228" s="23"/>
      <c r="AG228" s="23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</row>
    <row r="229" spans="1:80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23"/>
      <c r="AF229" s="23"/>
      <c r="AG229" s="23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</row>
    <row r="230" spans="1:8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23"/>
      <c r="AF230" s="23"/>
      <c r="AG230" s="23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</row>
    <row r="231" spans="1:80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23"/>
      <c r="AF231" s="23"/>
      <c r="AG231" s="23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</row>
    <row r="232" spans="1:80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23"/>
      <c r="AF232" s="23"/>
      <c r="AG232" s="23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</row>
    <row r="233" spans="1:80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23"/>
      <c r="AF233" s="23"/>
      <c r="AG233" s="23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</row>
    <row r="234" spans="1:80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23"/>
      <c r="AF234" s="23"/>
      <c r="AG234" s="23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</row>
    <row r="235" spans="1:80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23"/>
      <c r="AF235" s="23"/>
      <c r="AG235" s="23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</row>
    <row r="236" spans="1:80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23"/>
      <c r="AF236" s="23"/>
      <c r="AG236" s="23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</row>
    <row r="237" spans="1:80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23"/>
      <c r="AF237" s="23"/>
      <c r="AG237" s="23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</row>
    <row r="238" spans="1:80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23"/>
      <c r="AF238" s="23"/>
      <c r="AG238" s="23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</row>
    <row r="239" spans="1:80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23"/>
      <c r="AF239" s="23"/>
      <c r="AG239" s="23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</row>
    <row r="240" spans="1:8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23"/>
      <c r="AF240" s="23"/>
      <c r="AG240" s="23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</row>
    <row r="241" spans="1:80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23"/>
      <c r="AF241" s="23"/>
      <c r="AG241" s="23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</row>
    <row r="242" spans="1:80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23"/>
      <c r="AF242" s="23"/>
      <c r="AG242" s="23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</row>
    <row r="243" spans="1:80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23"/>
      <c r="AF243" s="23"/>
      <c r="AG243" s="23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</row>
    <row r="244" spans="1:80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23"/>
      <c r="AF244" s="23"/>
      <c r="AG244" s="23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</row>
    <row r="245" spans="1:80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23"/>
      <c r="AF245" s="23"/>
      <c r="AG245" s="23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</row>
    <row r="246" spans="1:80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23"/>
      <c r="AF246" s="23"/>
      <c r="AG246" s="23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</row>
    <row r="247" spans="1:80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23"/>
      <c r="AF247" s="23"/>
      <c r="AG247" s="23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</row>
    <row r="248" spans="1:80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23"/>
      <c r="AF248" s="23"/>
      <c r="AG248" s="23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</row>
    <row r="249" spans="1:80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23"/>
      <c r="AF249" s="23"/>
      <c r="AG249" s="23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</row>
    <row r="250" spans="1:8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23"/>
      <c r="AF250" s="23"/>
      <c r="AG250" s="23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</row>
    <row r="251" spans="1:80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23"/>
      <c r="AF251" s="23"/>
      <c r="AG251" s="23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</row>
    <row r="252" spans="1:80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23"/>
      <c r="AF252" s="23"/>
      <c r="AG252" s="23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</row>
    <row r="253" spans="1:80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23"/>
      <c r="AF253" s="23"/>
      <c r="AG253" s="23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</row>
    <row r="254" spans="1:80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23"/>
      <c r="AF254" s="23"/>
      <c r="AG254" s="23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</row>
    <row r="255" spans="1:80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23"/>
      <c r="AF255" s="23"/>
      <c r="AG255" s="23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</row>
    <row r="256" spans="1:80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23"/>
      <c r="AF256" s="23"/>
      <c r="AG256" s="23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</row>
    <row r="257" spans="1:80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23"/>
      <c r="AF257" s="23"/>
      <c r="AG257" s="23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</row>
    <row r="258" spans="1:80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23"/>
      <c r="AF258" s="23"/>
      <c r="AG258" s="23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</row>
    <row r="259" spans="1:80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23"/>
      <c r="AF259" s="23"/>
      <c r="AG259" s="23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</row>
    <row r="260" spans="1:8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23"/>
      <c r="AF260" s="23"/>
      <c r="AG260" s="23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</row>
    <row r="261" spans="1:80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23"/>
      <c r="AF261" s="23"/>
      <c r="AG261" s="23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</row>
    <row r="262" spans="1:80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23"/>
      <c r="AF262" s="23"/>
      <c r="AG262" s="23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</row>
    <row r="263" spans="1:80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23"/>
      <c r="AF263" s="23"/>
      <c r="AG263" s="23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</row>
    <row r="264" spans="1:80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23"/>
      <c r="AF264" s="23"/>
      <c r="AG264" s="23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</row>
    <row r="265" spans="1:80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23"/>
      <c r="AF265" s="23"/>
      <c r="AG265" s="23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</row>
    <row r="266" spans="1:80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23"/>
      <c r="AF266" s="23"/>
      <c r="AG266" s="23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</row>
    <row r="267" spans="1:80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23"/>
      <c r="AF267" s="23"/>
      <c r="AG267" s="23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</row>
    <row r="268" spans="1:80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23"/>
      <c r="AF268" s="23"/>
      <c r="AG268" s="23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</row>
    <row r="269" spans="1:80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23"/>
      <c r="AF269" s="23"/>
      <c r="AG269" s="23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</row>
    <row r="270" spans="1:8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23"/>
      <c r="AF270" s="23"/>
      <c r="AG270" s="23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</row>
    <row r="271" spans="1:80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23"/>
      <c r="AF271" s="23"/>
      <c r="AG271" s="23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</row>
    <row r="272" spans="1:80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23"/>
      <c r="AF272" s="23"/>
      <c r="AG272" s="23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</row>
    <row r="273" spans="1:80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23"/>
      <c r="AF273" s="23"/>
      <c r="AG273" s="23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</row>
    <row r="274" spans="1:80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23"/>
      <c r="AF274" s="23"/>
      <c r="AG274" s="23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</row>
    <row r="275" spans="1:80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23"/>
      <c r="AF275" s="23"/>
      <c r="AG275" s="23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</row>
    <row r="276" spans="1:80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23"/>
      <c r="AF276" s="23"/>
      <c r="AG276" s="23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</row>
    <row r="277" spans="1:80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23"/>
      <c r="AF277" s="23"/>
      <c r="AG277" s="23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</row>
    <row r="278" spans="1:80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23"/>
      <c r="AF278" s="23"/>
      <c r="AG278" s="23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</row>
    <row r="279" spans="1:80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23"/>
      <c r="AF279" s="23"/>
      <c r="AG279" s="23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</row>
    <row r="280" spans="1: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23"/>
      <c r="AF280" s="23"/>
      <c r="AG280" s="23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</row>
    <row r="281" spans="1:80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23"/>
      <c r="AF281" s="23"/>
      <c r="AG281" s="23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</row>
    <row r="282" spans="1:80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23"/>
      <c r="AF282" s="23"/>
      <c r="AG282" s="23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</row>
    <row r="283" spans="1:80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23"/>
      <c r="AF283" s="23"/>
      <c r="AG283" s="23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</row>
    <row r="284" spans="1:80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23"/>
      <c r="AF284" s="23"/>
      <c r="AG284" s="23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</row>
    <row r="285" spans="1:80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23"/>
      <c r="AF285" s="23"/>
      <c r="AG285" s="23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</row>
    <row r="286" spans="1:80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23"/>
      <c r="AF286" s="23"/>
      <c r="AG286" s="23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</row>
    <row r="287" spans="1:80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23"/>
      <c r="AF287" s="23"/>
      <c r="AG287" s="23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</row>
    <row r="288" spans="1:80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23"/>
      <c r="AF288" s="23"/>
      <c r="AG288" s="23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</row>
    <row r="289" spans="1:80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23"/>
      <c r="AF289" s="23"/>
      <c r="AG289" s="23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</row>
    <row r="290" spans="1:8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23"/>
      <c r="AF290" s="23"/>
      <c r="AG290" s="23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</row>
    <row r="291" spans="1:80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23"/>
      <c r="AF291" s="23"/>
      <c r="AG291" s="23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</row>
    <row r="292" spans="1:80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23"/>
      <c r="AF292" s="23"/>
      <c r="AG292" s="23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</row>
    <row r="293" spans="1:80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23"/>
      <c r="AF293" s="23"/>
      <c r="AG293" s="23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</row>
    <row r="294" spans="1:80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23"/>
      <c r="AF294" s="23"/>
      <c r="AG294" s="23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</row>
    <row r="295" spans="1:80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23"/>
      <c r="AF295" s="23"/>
      <c r="AG295" s="23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</row>
    <row r="296" spans="1:80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23"/>
      <c r="AF296" s="23"/>
      <c r="AG296" s="23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</row>
    <row r="297" spans="1:80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23"/>
      <c r="AF297" s="23"/>
      <c r="AG297" s="23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</row>
    <row r="298" spans="1:80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23"/>
      <c r="AF298" s="23"/>
      <c r="AG298" s="23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</row>
    <row r="299" spans="1:80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23"/>
      <c r="AF299" s="23"/>
      <c r="AG299" s="23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</row>
    <row r="300" spans="1:8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23"/>
      <c r="AF300" s="23"/>
      <c r="AG300" s="23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</row>
    <row r="301" spans="1:80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23"/>
      <c r="AF301" s="23"/>
      <c r="AG301" s="23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</row>
    <row r="302" spans="1:80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23"/>
      <c r="AF302" s="23"/>
      <c r="AG302" s="23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</row>
    <row r="303" spans="1:80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23"/>
      <c r="AF303" s="23"/>
      <c r="AG303" s="23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</row>
    <row r="304" spans="1:80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23"/>
      <c r="AF304" s="23"/>
      <c r="AG304" s="23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</row>
    <row r="305" spans="1:80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23"/>
      <c r="AF305" s="23"/>
      <c r="AG305" s="23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</row>
    <row r="306" spans="1:80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23"/>
      <c r="AF306" s="23"/>
      <c r="AG306" s="23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</row>
    <row r="307" spans="1:80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23"/>
      <c r="AF307" s="23"/>
      <c r="AG307" s="23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</row>
    <row r="308" spans="1:80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23"/>
      <c r="AF308" s="23"/>
      <c r="AG308" s="23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</row>
    <row r="309" spans="1:80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23"/>
      <c r="AF309" s="23"/>
      <c r="AG309" s="23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</row>
    <row r="310" spans="1:8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23"/>
      <c r="AF310" s="23"/>
      <c r="AG310" s="23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</row>
    <row r="311" spans="1:80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23"/>
      <c r="AF311" s="23"/>
      <c r="AG311" s="23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</row>
    <row r="312" spans="1:80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23"/>
      <c r="AF312" s="23"/>
      <c r="AG312" s="23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</row>
    <row r="313" spans="1:80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23"/>
      <c r="AF313" s="23"/>
      <c r="AG313" s="23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</row>
    <row r="314" spans="1:80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23"/>
      <c r="AF314" s="23"/>
      <c r="AG314" s="23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</row>
    <row r="315" spans="1:80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23"/>
      <c r="AF315" s="23"/>
      <c r="AG315" s="23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</row>
    <row r="316" spans="1:80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23"/>
      <c r="AF316" s="23"/>
      <c r="AG316" s="23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</row>
    <row r="317" spans="1:80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23"/>
      <c r="AF317" s="23"/>
      <c r="AG317" s="23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</row>
    <row r="318" spans="1:80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23"/>
      <c r="AF318" s="23"/>
      <c r="AG318" s="23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</row>
    <row r="319" spans="1:80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23"/>
      <c r="AF319" s="23"/>
      <c r="AG319" s="23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</row>
    <row r="320" spans="1:8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23"/>
      <c r="AF320" s="23"/>
      <c r="AG320" s="23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</row>
    <row r="321" spans="1:80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23"/>
      <c r="AF321" s="23"/>
      <c r="AG321" s="23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</row>
    <row r="322" spans="1:80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23"/>
      <c r="AF322" s="23"/>
      <c r="AG322" s="23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</row>
    <row r="323" spans="1:80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23"/>
      <c r="AF323" s="23"/>
      <c r="AG323" s="23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</row>
    <row r="324" spans="1:80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23"/>
      <c r="AF324" s="23"/>
      <c r="AG324" s="23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</row>
    <row r="325" spans="1:80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23"/>
      <c r="AF325" s="23"/>
      <c r="AG325" s="23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</row>
    <row r="326" spans="1:80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23"/>
      <c r="AF326" s="23"/>
      <c r="AG326" s="23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</row>
    <row r="327" spans="1:80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23"/>
      <c r="AF327" s="23"/>
      <c r="AG327" s="23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</row>
    <row r="328" spans="1:80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23"/>
      <c r="AF328" s="23"/>
      <c r="AG328" s="23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</row>
    <row r="329" spans="1:80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23"/>
      <c r="AF329" s="23"/>
      <c r="AG329" s="23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</row>
    <row r="330" spans="1:8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23"/>
      <c r="AF330" s="23"/>
      <c r="AG330" s="23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</row>
    <row r="331" spans="1:80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23"/>
      <c r="AF331" s="23"/>
      <c r="AG331" s="23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</row>
    <row r="332" spans="1:80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23"/>
      <c r="AF332" s="23"/>
      <c r="AG332" s="23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</row>
    <row r="333" spans="1:80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23"/>
      <c r="AF333" s="23"/>
      <c r="AG333" s="23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</row>
    <row r="334" spans="1:80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23"/>
      <c r="AF334" s="23"/>
      <c r="AG334" s="23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</row>
    <row r="335" spans="1:80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23"/>
      <c r="AF335" s="23"/>
      <c r="AG335" s="23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</row>
    <row r="336" spans="1:80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23"/>
      <c r="AF336" s="23"/>
      <c r="AG336" s="23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</row>
    <row r="337" spans="1:80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23"/>
      <c r="AF337" s="23"/>
      <c r="AG337" s="23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</row>
    <row r="338" spans="1:80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23"/>
      <c r="AF338" s="23"/>
      <c r="AG338" s="23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</row>
    <row r="339" spans="1:80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23"/>
      <c r="AF339" s="23"/>
      <c r="AG339" s="23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</row>
    <row r="340" spans="1:8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23"/>
      <c r="AF340" s="23"/>
      <c r="AG340" s="23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</row>
    <row r="341" spans="1:80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23"/>
      <c r="AF341" s="23"/>
      <c r="AG341" s="23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</row>
    <row r="342" spans="1:80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23"/>
      <c r="AF342" s="23"/>
      <c r="AG342" s="23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</row>
    <row r="343" spans="1:80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23"/>
      <c r="AF343" s="23"/>
      <c r="AG343" s="23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</row>
    <row r="344" spans="1:80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23"/>
      <c r="AF344" s="23"/>
      <c r="AG344" s="23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</row>
    <row r="345" spans="1:80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23"/>
      <c r="AF345" s="23"/>
      <c r="AG345" s="23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</row>
    <row r="346" spans="1:80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23"/>
      <c r="AF346" s="23"/>
      <c r="AG346" s="23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</row>
    <row r="347" spans="1:80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23"/>
      <c r="AF347" s="23"/>
      <c r="AG347" s="23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</row>
    <row r="348" spans="1:80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23"/>
      <c r="AF348" s="23"/>
      <c r="AG348" s="23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</row>
    <row r="349" spans="1:80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23"/>
      <c r="AF349" s="23"/>
      <c r="AG349" s="23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</row>
    <row r="350" spans="1:8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23"/>
      <c r="AF350" s="23"/>
      <c r="AG350" s="23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</row>
    <row r="351" spans="1:80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23"/>
      <c r="AF351" s="23"/>
      <c r="AG351" s="23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</row>
    <row r="352" spans="1:80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23"/>
      <c r="AF352" s="23"/>
      <c r="AG352" s="23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</row>
    <row r="353" spans="1:80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23"/>
      <c r="AF353" s="23"/>
      <c r="AG353" s="23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</row>
    <row r="354" spans="1:80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23"/>
      <c r="AF354" s="23"/>
      <c r="AG354" s="23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</row>
    <row r="355" spans="1:80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23"/>
      <c r="AF355" s="23"/>
      <c r="AG355" s="23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</row>
    <row r="356" spans="1:80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23"/>
      <c r="AF356" s="23"/>
      <c r="AG356" s="23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</row>
    <row r="357" spans="1:80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23"/>
      <c r="AF357" s="23"/>
      <c r="AG357" s="23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</row>
    <row r="358" spans="1:80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23"/>
      <c r="AF358" s="23"/>
      <c r="AG358" s="23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</row>
    <row r="359" spans="1:80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23"/>
      <c r="AF359" s="23"/>
      <c r="AG359" s="23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</row>
    <row r="360" spans="1:8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23"/>
      <c r="AF360" s="23"/>
      <c r="AG360" s="23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</row>
    <row r="361" spans="1:80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23"/>
      <c r="AF361" s="23"/>
      <c r="AG361" s="23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</row>
    <row r="362" spans="1:80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23"/>
      <c r="AF362" s="23"/>
      <c r="AG362" s="23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</row>
    <row r="363" spans="1:80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23"/>
      <c r="AF363" s="23"/>
      <c r="AG363" s="23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</row>
    <row r="364" spans="1:80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23"/>
      <c r="AF364" s="23"/>
      <c r="AG364" s="23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</row>
    <row r="365" spans="1:80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23"/>
      <c r="AF365" s="23"/>
      <c r="AG365" s="23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</row>
    <row r="366" spans="1:80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23"/>
      <c r="AF366" s="23"/>
      <c r="AG366" s="23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</row>
    <row r="367" spans="1:80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23"/>
      <c r="AF367" s="23"/>
      <c r="AG367" s="23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</row>
    <row r="368" spans="1:80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23"/>
      <c r="AF368" s="23"/>
      <c r="AG368" s="23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</row>
    <row r="369" spans="1:80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23"/>
      <c r="AF369" s="23"/>
      <c r="AG369" s="23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</row>
    <row r="370" spans="1:8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23"/>
      <c r="AF370" s="23"/>
      <c r="AG370" s="23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</row>
    <row r="371" spans="1:80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23"/>
      <c r="AF371" s="23"/>
      <c r="AG371" s="23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</row>
    <row r="372" spans="1:80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23"/>
      <c r="AF372" s="23"/>
      <c r="AG372" s="23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</row>
    <row r="373" spans="1:80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23"/>
      <c r="AF373" s="23"/>
      <c r="AG373" s="23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</row>
    <row r="374" spans="1:80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23"/>
      <c r="AF374" s="23"/>
      <c r="AG374" s="23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</row>
    <row r="375" spans="1:80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23"/>
      <c r="AF375" s="23"/>
      <c r="AG375" s="23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</row>
    <row r="376" spans="1:80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23"/>
      <c r="AF376" s="23"/>
      <c r="AG376" s="23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</row>
    <row r="377" spans="1:80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23"/>
      <c r="AF377" s="23"/>
      <c r="AG377" s="23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</row>
    <row r="378" spans="1:80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23"/>
      <c r="AF378" s="23"/>
      <c r="AG378" s="23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</row>
    <row r="379" spans="1:80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23"/>
      <c r="AF379" s="23"/>
      <c r="AG379" s="23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</row>
    <row r="380" spans="1: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23"/>
      <c r="AF380" s="23"/>
      <c r="AG380" s="23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</row>
    <row r="381" spans="1:80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23"/>
      <c r="AF381" s="23"/>
      <c r="AG381" s="23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</row>
    <row r="382" spans="1:80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23"/>
      <c r="AF382" s="23"/>
      <c r="AG382" s="23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</row>
    <row r="383" spans="1:80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23"/>
      <c r="AF383" s="23"/>
      <c r="AG383" s="23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</row>
    <row r="384" spans="1:80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23"/>
      <c r="AF384" s="23"/>
      <c r="AG384" s="23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</row>
    <row r="385" spans="1:80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23"/>
      <c r="AF385" s="23"/>
      <c r="AG385" s="23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</row>
    <row r="386" spans="1:80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23"/>
      <c r="AF386" s="23"/>
      <c r="AG386" s="23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</row>
    <row r="387" spans="1:80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23"/>
      <c r="AF387" s="23"/>
      <c r="AG387" s="23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</row>
    <row r="388" spans="1:80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23"/>
      <c r="AF388" s="23"/>
      <c r="AG388" s="23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</row>
    <row r="389" spans="1:80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23"/>
      <c r="AF389" s="23"/>
      <c r="AG389" s="23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</row>
    <row r="390" spans="1:8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23"/>
      <c r="AF390" s="23"/>
      <c r="AG390" s="23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</row>
    <row r="391" spans="1:80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23"/>
      <c r="AF391" s="23"/>
      <c r="AG391" s="23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</row>
    <row r="392" spans="1:80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23"/>
      <c r="AF392" s="23"/>
      <c r="AG392" s="23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</row>
    <row r="393" spans="1:80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23"/>
      <c r="AF393" s="23"/>
      <c r="AG393" s="23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</row>
    <row r="394" spans="1:80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23"/>
      <c r="AF394" s="23"/>
      <c r="AG394" s="23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</row>
    <row r="395" spans="1:80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23"/>
      <c r="AF395" s="23"/>
      <c r="AG395" s="23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</row>
    <row r="396" spans="1:80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23"/>
      <c r="AF396" s="23"/>
      <c r="AG396" s="23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</row>
    <row r="397" spans="1:80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23"/>
      <c r="AF397" s="23"/>
      <c r="AG397" s="23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</row>
    <row r="398" spans="1:80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23"/>
      <c r="AF398" s="23"/>
      <c r="AG398" s="23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</row>
    <row r="399" spans="1:80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23"/>
      <c r="AF399" s="23"/>
      <c r="AG399" s="23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</row>
    <row r="400" spans="1:8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23"/>
      <c r="AF400" s="23"/>
      <c r="AG400" s="23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</row>
    <row r="401" spans="1:80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23"/>
      <c r="AF401" s="23"/>
      <c r="AG401" s="23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</row>
    <row r="402" spans="1:80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23"/>
      <c r="AF402" s="23"/>
      <c r="AG402" s="23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</row>
    <row r="403" spans="1:80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23"/>
      <c r="AF403" s="23"/>
      <c r="AG403" s="23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</row>
    <row r="404" spans="1:80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23"/>
      <c r="AF404" s="23"/>
      <c r="AG404" s="23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</row>
    <row r="405" spans="1:80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23"/>
      <c r="AF405" s="23"/>
      <c r="AG405" s="23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</row>
    <row r="406" spans="1:80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23"/>
      <c r="AF406" s="23"/>
      <c r="AG406" s="23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</row>
    <row r="407" spans="1:80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23"/>
      <c r="AF407" s="23"/>
      <c r="AG407" s="23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</row>
    <row r="408" spans="1:80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23"/>
      <c r="AF408" s="23"/>
      <c r="AG408" s="23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</row>
    <row r="409" spans="1:80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23"/>
      <c r="AF409" s="23"/>
      <c r="AG409" s="23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</row>
    <row r="410" spans="1:8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23"/>
      <c r="AF410" s="23"/>
      <c r="AG410" s="23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</row>
    <row r="411" spans="1:80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23"/>
      <c r="AF411" s="23"/>
      <c r="AG411" s="23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</row>
    <row r="412" spans="1:80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23"/>
      <c r="AF412" s="23"/>
      <c r="AG412" s="23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</row>
    <row r="413" spans="1:80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23"/>
      <c r="AF413" s="23"/>
      <c r="AG413" s="23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</row>
    <row r="414" spans="1:80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23"/>
      <c r="AF414" s="23"/>
      <c r="AG414" s="23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</row>
    <row r="415" spans="1:80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23"/>
      <c r="AF415" s="23"/>
      <c r="AG415" s="23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</row>
    <row r="416" spans="1:80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23"/>
      <c r="AF416" s="23"/>
      <c r="AG416" s="23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</row>
    <row r="417" spans="1:80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23"/>
      <c r="AF417" s="23"/>
      <c r="AG417" s="23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</row>
    <row r="418" spans="1:80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23"/>
      <c r="AF418" s="23"/>
      <c r="AG418" s="23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</row>
    <row r="419" spans="1:80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23"/>
      <c r="AF419" s="23"/>
      <c r="AG419" s="23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</row>
    <row r="420" spans="1:8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23"/>
      <c r="AF420" s="23"/>
      <c r="AG420" s="23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</row>
    <row r="421" spans="1:80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23"/>
      <c r="AF421" s="23"/>
      <c r="AG421" s="23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</row>
    <row r="422" spans="1:80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23"/>
      <c r="AF422" s="23"/>
      <c r="AG422" s="23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</row>
    <row r="423" spans="1:80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23"/>
      <c r="AF423" s="23"/>
      <c r="AG423" s="23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</row>
    <row r="424" spans="1:80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23"/>
      <c r="AF424" s="23"/>
      <c r="AG424" s="23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</row>
    <row r="425" spans="1:80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23"/>
      <c r="AF425" s="23"/>
      <c r="AG425" s="23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</row>
    <row r="426" spans="1:80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23"/>
      <c r="AF426" s="23"/>
      <c r="AG426" s="23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</row>
    <row r="427" spans="1:80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23"/>
      <c r="AF427" s="23"/>
      <c r="AG427" s="23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</row>
    <row r="428" spans="1:80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23"/>
      <c r="AF428" s="23"/>
      <c r="AG428" s="23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</row>
    <row r="429" spans="1:80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23"/>
      <c r="AF429" s="23"/>
      <c r="AG429" s="23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</row>
    <row r="430" spans="1:8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23"/>
      <c r="AF430" s="23"/>
      <c r="AG430" s="23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</row>
    <row r="431" spans="1:80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23"/>
      <c r="AF431" s="23"/>
      <c r="AG431" s="23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</row>
    <row r="432" spans="1:80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23"/>
      <c r="AF432" s="23"/>
      <c r="AG432" s="23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</row>
    <row r="433" spans="1:80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23"/>
      <c r="AF433" s="23"/>
      <c r="AG433" s="23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</row>
    <row r="434" spans="1:80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23"/>
      <c r="AF434" s="23"/>
      <c r="AG434" s="23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</row>
    <row r="435" spans="1:80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23"/>
      <c r="AF435" s="23"/>
      <c r="AG435" s="23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</row>
    <row r="436" spans="1:80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23"/>
      <c r="AF436" s="23"/>
      <c r="AG436" s="23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</row>
    <row r="437" spans="1:80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23"/>
      <c r="AF437" s="23"/>
      <c r="AG437" s="23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</row>
    <row r="438" spans="1:80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23"/>
      <c r="AF438" s="23"/>
      <c r="AG438" s="23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</row>
    <row r="439" spans="1:80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23"/>
      <c r="AF439" s="23"/>
      <c r="AG439" s="23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</row>
    <row r="440" spans="1:8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23"/>
      <c r="AF440" s="23"/>
      <c r="AG440" s="23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</row>
    <row r="441" spans="1:80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23"/>
      <c r="AF441" s="23"/>
      <c r="AG441" s="23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</row>
    <row r="442" spans="1:80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23"/>
      <c r="AF442" s="23"/>
      <c r="AG442" s="23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</row>
    <row r="443" spans="1:80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23"/>
      <c r="AF443" s="23"/>
      <c r="AG443" s="23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</row>
    <row r="444" spans="1:80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23"/>
      <c r="AF444" s="23"/>
      <c r="AG444" s="23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</row>
    <row r="445" spans="1:80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23"/>
      <c r="AF445" s="23"/>
      <c r="AG445" s="23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</row>
    <row r="446" spans="1:80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23"/>
      <c r="AF446" s="23"/>
      <c r="AG446" s="23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</row>
    <row r="447" spans="1:80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23"/>
      <c r="AF447" s="23"/>
      <c r="AG447" s="23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</row>
    <row r="448" spans="1:80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23"/>
      <c r="AF448" s="23"/>
      <c r="AG448" s="23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</row>
    <row r="449" spans="1:80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23"/>
      <c r="AF449" s="23"/>
      <c r="AG449" s="23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</row>
    <row r="450" spans="1:8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23"/>
      <c r="AF450" s="23"/>
      <c r="AG450" s="23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</row>
    <row r="451" spans="1:80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23"/>
      <c r="AF451" s="23"/>
      <c r="AG451" s="23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</row>
    <row r="452" spans="1:80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23"/>
      <c r="AF452" s="23"/>
      <c r="AG452" s="23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</row>
    <row r="453" spans="1:80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23"/>
      <c r="AF453" s="23"/>
      <c r="AG453" s="23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</row>
    <row r="454" spans="1:80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23"/>
      <c r="AF454" s="23"/>
      <c r="AG454" s="23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</row>
    <row r="455" spans="1:80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23"/>
      <c r="AF455" s="23"/>
      <c r="AG455" s="23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</row>
    <row r="456" spans="1:80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23"/>
      <c r="AF456" s="23"/>
      <c r="AG456" s="23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</row>
    <row r="457" spans="1:80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23"/>
      <c r="AF457" s="23"/>
      <c r="AG457" s="23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</row>
    <row r="458" spans="1:80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23"/>
      <c r="AF458" s="23"/>
      <c r="AG458" s="23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</row>
    <row r="459" spans="1:80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23"/>
      <c r="AF459" s="23"/>
      <c r="AG459" s="23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</row>
    <row r="460" spans="1:8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23"/>
      <c r="AF460" s="23"/>
      <c r="AG460" s="23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</row>
    <row r="461" spans="1:80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23"/>
      <c r="AF461" s="23"/>
      <c r="AG461" s="23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</row>
    <row r="462" spans="1:80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23"/>
      <c r="AF462" s="23"/>
      <c r="AG462" s="23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</row>
    <row r="463" spans="1:80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23"/>
      <c r="AF463" s="23"/>
      <c r="AG463" s="23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</row>
    <row r="464" spans="1:80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23"/>
      <c r="AF464" s="23"/>
      <c r="AG464" s="23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</row>
    <row r="465" spans="1:80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23"/>
      <c r="AF465" s="23"/>
      <c r="AG465" s="23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</row>
    <row r="466" spans="1:80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23"/>
      <c r="AF466" s="23"/>
      <c r="AG466" s="23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</row>
    <row r="467" spans="1:80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23"/>
      <c r="AF467" s="23"/>
      <c r="AG467" s="23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</row>
    <row r="468" spans="1:80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23"/>
      <c r="AF468" s="23"/>
      <c r="AG468" s="23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</row>
    <row r="469" spans="1:80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23"/>
      <c r="AF469" s="23"/>
      <c r="AG469" s="23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</row>
    <row r="470" spans="1:8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23"/>
      <c r="AF470" s="23"/>
      <c r="AG470" s="23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</row>
    <row r="471" spans="1:80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23"/>
      <c r="AF471" s="23"/>
      <c r="AG471" s="23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</row>
    <row r="472" spans="1:80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23"/>
      <c r="AF472" s="23"/>
      <c r="AG472" s="23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</row>
    <row r="473" spans="1:80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23"/>
      <c r="AF473" s="23"/>
      <c r="AG473" s="23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</row>
    <row r="474" spans="1:80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23"/>
      <c r="AF474" s="23"/>
      <c r="AG474" s="23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</row>
    <row r="475" spans="1:80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23"/>
      <c r="AF475" s="23"/>
      <c r="AG475" s="23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</row>
    <row r="476" spans="1:80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23"/>
      <c r="AF476" s="23"/>
      <c r="AG476" s="23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</row>
    <row r="477" spans="1:80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23"/>
      <c r="AF477" s="23"/>
      <c r="AG477" s="23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</row>
    <row r="478" spans="1:80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23"/>
      <c r="AF478" s="23"/>
      <c r="AG478" s="23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</row>
    <row r="479" spans="1:80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23"/>
      <c r="AF479" s="23"/>
      <c r="AG479" s="23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</row>
    <row r="480" spans="1: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23"/>
      <c r="AF480" s="23"/>
      <c r="AG480" s="23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</row>
    <row r="481" spans="1:80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23"/>
      <c r="AF481" s="23"/>
      <c r="AG481" s="23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</row>
    <row r="482" spans="1:80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23"/>
      <c r="AF482" s="23"/>
      <c r="AG482" s="23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</row>
    <row r="483" spans="1:80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23"/>
      <c r="AF483" s="23"/>
      <c r="AG483" s="23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</row>
    <row r="484" spans="1:80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23"/>
      <c r="AF484" s="23"/>
      <c r="AG484" s="23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</row>
    <row r="485" spans="1:80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23"/>
      <c r="AF485" s="23"/>
      <c r="AG485" s="23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</row>
    <row r="486" spans="1:80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23"/>
      <c r="AF486" s="23"/>
      <c r="AG486" s="23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</row>
    <row r="487" spans="1:80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23"/>
      <c r="AF487" s="23"/>
      <c r="AG487" s="23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</row>
    <row r="488" spans="1:80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23"/>
      <c r="AF488" s="23"/>
      <c r="AG488" s="23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</row>
    <row r="489" spans="1:80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23"/>
      <c r="AF489" s="23"/>
      <c r="AG489" s="23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</row>
    <row r="490" spans="1:8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23"/>
      <c r="AF490" s="23"/>
      <c r="AG490" s="23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</row>
    <row r="491" spans="1:80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23"/>
      <c r="AF491" s="23"/>
      <c r="AG491" s="23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</row>
    <row r="492" spans="1:80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23"/>
      <c r="AF492" s="23"/>
      <c r="AG492" s="23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</row>
    <row r="493" spans="1:80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23"/>
      <c r="AF493" s="23"/>
      <c r="AG493" s="23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</row>
    <row r="494" spans="1:80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23"/>
      <c r="AF494" s="23"/>
      <c r="AG494" s="23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</row>
    <row r="495" spans="1:80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23"/>
      <c r="AF495" s="23"/>
      <c r="AG495" s="23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</row>
    <row r="496" spans="1:80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23"/>
      <c r="AF496" s="23"/>
      <c r="AG496" s="23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</row>
    <row r="497" spans="1:80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23"/>
      <c r="AF497" s="23"/>
      <c r="AG497" s="23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</row>
    <row r="498" spans="1:80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23"/>
      <c r="AF498" s="23"/>
      <c r="AG498" s="23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</row>
    <row r="499" spans="1:80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23"/>
      <c r="AF499" s="23"/>
      <c r="AG499" s="23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</row>
    <row r="500" spans="1:8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23"/>
      <c r="AF500" s="23"/>
      <c r="AG500" s="23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</row>
    <row r="501" spans="1:80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23"/>
      <c r="AF501" s="23"/>
      <c r="AG501" s="23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</row>
    <row r="502" spans="1:80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23"/>
      <c r="AF502" s="23"/>
      <c r="AG502" s="23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</row>
    <row r="503" spans="1:80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23"/>
      <c r="AF503" s="23"/>
      <c r="AG503" s="23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</row>
    <row r="504" spans="1:80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23"/>
      <c r="AF504" s="23"/>
      <c r="AG504" s="23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</row>
    <row r="505" spans="1:80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23"/>
      <c r="AF505" s="23"/>
      <c r="AG505" s="23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</row>
    <row r="506" spans="1:80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23"/>
      <c r="AF506" s="23"/>
      <c r="AG506" s="23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</row>
    <row r="507" spans="1:80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23"/>
      <c r="AF507" s="23"/>
      <c r="AG507" s="23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</row>
    <row r="508" spans="1:80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23"/>
      <c r="AF508" s="23"/>
      <c r="AG508" s="23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</row>
    <row r="509" spans="1:80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23"/>
      <c r="AF509" s="23"/>
      <c r="AG509" s="23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</row>
    <row r="510" spans="1:8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23"/>
      <c r="AF510" s="23"/>
      <c r="AG510" s="23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</row>
    <row r="511" spans="1:80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23"/>
      <c r="AF511" s="23"/>
      <c r="AG511" s="23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</row>
    <row r="512" spans="1:80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23"/>
      <c r="AF512" s="23"/>
      <c r="AG512" s="23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</row>
    <row r="513" spans="1:80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23"/>
      <c r="AF513" s="23"/>
      <c r="AG513" s="23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</row>
    <row r="514" spans="1:80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23"/>
      <c r="AF514" s="23"/>
      <c r="AG514" s="23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</row>
    <row r="515" spans="1:80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23"/>
      <c r="AF515" s="23"/>
      <c r="AG515" s="23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</row>
    <row r="516" spans="1:80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23"/>
      <c r="AF516" s="23"/>
      <c r="AG516" s="23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</row>
    <row r="517" spans="1:80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23"/>
      <c r="AF517" s="23"/>
      <c r="AG517" s="23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</row>
    <row r="518" spans="1:80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23"/>
      <c r="AF518" s="23"/>
      <c r="AG518" s="23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</row>
    <row r="519" spans="1:80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23"/>
      <c r="AF519" s="23"/>
      <c r="AG519" s="23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</row>
    <row r="520" spans="1:8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23"/>
      <c r="AF520" s="23"/>
      <c r="AG520" s="23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</row>
    <row r="521" spans="1:80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23"/>
      <c r="AF521" s="23"/>
      <c r="AG521" s="23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</row>
    <row r="522" spans="1:80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23"/>
      <c r="AF522" s="23"/>
      <c r="AG522" s="23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</row>
    <row r="523" spans="1:80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23"/>
      <c r="AF523" s="23"/>
      <c r="AG523" s="23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</row>
    <row r="524" spans="1:80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23"/>
      <c r="AF524" s="23"/>
      <c r="AG524" s="23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</row>
    <row r="525" spans="1:80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23"/>
      <c r="AF525" s="23"/>
      <c r="AG525" s="23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</row>
    <row r="526" spans="1:80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23"/>
      <c r="AF526" s="23"/>
      <c r="AG526" s="23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</row>
    <row r="527" spans="1:80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23"/>
      <c r="AF527" s="23"/>
      <c r="AG527" s="23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</row>
    <row r="528" spans="1:80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23"/>
      <c r="AF528" s="23"/>
      <c r="AG528" s="23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</row>
    <row r="529" spans="1:80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23"/>
      <c r="AF529" s="23"/>
      <c r="AG529" s="23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</row>
    <row r="530" spans="1:8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23"/>
      <c r="AF530" s="23"/>
      <c r="AG530" s="23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</row>
    <row r="531" spans="1:80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23"/>
      <c r="AF531" s="23"/>
      <c r="AG531" s="23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</row>
    <row r="532" spans="1:80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23"/>
      <c r="AF532" s="23"/>
      <c r="AG532" s="23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</row>
    <row r="533" spans="1:80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23"/>
      <c r="AF533" s="23"/>
      <c r="AG533" s="23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</row>
    <row r="534" spans="1:80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23"/>
      <c r="AF534" s="23"/>
      <c r="AG534" s="23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</row>
    <row r="535" spans="1:80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23"/>
      <c r="AF535" s="23"/>
      <c r="AG535" s="23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</row>
    <row r="536" spans="1:80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23"/>
      <c r="AF536" s="23"/>
      <c r="AG536" s="23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</row>
    <row r="537" spans="1:80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23"/>
      <c r="AF537" s="23"/>
      <c r="AG537" s="23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</row>
    <row r="538" spans="1:80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23"/>
      <c r="AF538" s="23"/>
      <c r="AG538" s="23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</row>
    <row r="539" spans="1:80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23"/>
      <c r="AF539" s="23"/>
      <c r="AG539" s="23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</row>
    <row r="540" spans="1:8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23"/>
      <c r="AF540" s="23"/>
      <c r="AG540" s="23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</row>
    <row r="541" spans="1:80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23"/>
      <c r="AF541" s="23"/>
      <c r="AG541" s="23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</row>
    <row r="542" spans="1:80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23"/>
      <c r="AF542" s="23"/>
      <c r="AG542" s="23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</row>
    <row r="543" spans="1:80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23"/>
      <c r="AF543" s="23"/>
      <c r="AG543" s="23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</row>
    <row r="544" spans="1:80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23"/>
      <c r="AF544" s="23"/>
      <c r="AG544" s="23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</row>
    <row r="545" spans="1:80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23"/>
      <c r="AF545" s="23"/>
      <c r="AG545" s="23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</row>
    <row r="546" spans="1:80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23"/>
      <c r="AF546" s="23"/>
      <c r="AG546" s="23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</row>
    <row r="547" spans="1:80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23"/>
      <c r="AF547" s="23"/>
      <c r="AG547" s="23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</row>
    <row r="548" spans="1:80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23"/>
      <c r="AF548" s="23"/>
      <c r="AG548" s="23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</row>
    <row r="549" spans="1:80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23"/>
      <c r="AF549" s="23"/>
      <c r="AG549" s="23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</row>
    <row r="550" spans="1:8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23"/>
      <c r="AF550" s="23"/>
      <c r="AG550" s="23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</row>
    <row r="551" spans="1:80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23"/>
      <c r="AF551" s="23"/>
      <c r="AG551" s="23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</row>
    <row r="552" spans="1:80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23"/>
      <c r="AF552" s="23"/>
      <c r="AG552" s="23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</row>
    <row r="553" spans="1:80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23"/>
      <c r="AF553" s="23"/>
      <c r="AG553" s="23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</row>
    <row r="554" spans="1:80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23"/>
      <c r="AF554" s="23"/>
      <c r="AG554" s="23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</row>
    <row r="555" spans="1:80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23"/>
      <c r="AF555" s="23"/>
      <c r="AG555" s="23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</row>
    <row r="556" spans="1:80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23"/>
      <c r="AF556" s="23"/>
      <c r="AG556" s="23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</row>
    <row r="557" spans="1:80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23"/>
      <c r="AF557" s="23"/>
      <c r="AG557" s="23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</row>
    <row r="558" spans="1:80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23"/>
      <c r="AF558" s="23"/>
      <c r="AG558" s="23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</row>
    <row r="559" spans="1:80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23"/>
      <c r="AF559" s="23"/>
      <c r="AG559" s="23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</row>
    <row r="560" spans="1:8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23"/>
      <c r="AF560" s="23"/>
      <c r="AG560" s="23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</row>
    <row r="561" spans="1:80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23"/>
      <c r="AF561" s="23"/>
      <c r="AG561" s="23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</row>
    <row r="562" spans="1:80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23"/>
      <c r="AF562" s="23"/>
      <c r="AG562" s="23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</row>
    <row r="563" spans="1:80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23"/>
      <c r="AF563" s="23"/>
      <c r="AG563" s="23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</row>
    <row r="564" spans="1:80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23"/>
      <c r="AF564" s="23"/>
      <c r="AG564" s="23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</row>
    <row r="565" spans="1:80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23"/>
      <c r="AF565" s="23"/>
      <c r="AG565" s="23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</row>
    <row r="566" spans="1:80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23"/>
      <c r="AF566" s="23"/>
      <c r="AG566" s="23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</row>
    <row r="567" spans="1:80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23"/>
      <c r="AF567" s="23"/>
      <c r="AG567" s="23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</row>
    <row r="568" spans="1:80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23"/>
      <c r="AF568" s="23"/>
      <c r="AG568" s="23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</row>
    <row r="569" spans="1:80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23"/>
      <c r="AF569" s="23"/>
      <c r="AG569" s="23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</row>
    <row r="570" spans="1:8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23"/>
      <c r="AF570" s="23"/>
      <c r="AG570" s="23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</row>
    <row r="571" spans="1:80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23"/>
      <c r="AF571" s="23"/>
      <c r="AG571" s="23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</row>
    <row r="572" spans="1:80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23"/>
      <c r="AF572" s="23"/>
      <c r="AG572" s="23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</row>
    <row r="573" spans="1:80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23"/>
      <c r="AF573" s="23"/>
      <c r="AG573" s="23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</row>
    <row r="574" spans="1:80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23"/>
      <c r="AF574" s="23"/>
      <c r="AG574" s="23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</row>
    <row r="575" spans="1:80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23"/>
      <c r="AF575" s="23"/>
      <c r="AG575" s="23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</row>
    <row r="576" spans="1:80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23"/>
      <c r="AF576" s="23"/>
      <c r="AG576" s="23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</row>
    <row r="577" spans="1:80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23"/>
      <c r="AF577" s="23"/>
      <c r="AG577" s="23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</row>
    <row r="578" spans="1:80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23"/>
      <c r="AF578" s="23"/>
      <c r="AG578" s="23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</row>
    <row r="579" spans="1:80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23"/>
      <c r="AF579" s="23"/>
      <c r="AG579" s="23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</row>
    <row r="580" spans="1: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23"/>
      <c r="AF580" s="23"/>
      <c r="AG580" s="23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</row>
    <row r="581" spans="1:80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23"/>
      <c r="AF581" s="23"/>
      <c r="AG581" s="23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</row>
    <row r="582" spans="1:80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23"/>
      <c r="AF582" s="23"/>
      <c r="AG582" s="23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</row>
    <row r="583" spans="1:80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23"/>
      <c r="AF583" s="23"/>
      <c r="AG583" s="23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</row>
    <row r="584" spans="1:80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23"/>
      <c r="AF584" s="23"/>
      <c r="AG584" s="23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</row>
    <row r="585" spans="1:80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23"/>
      <c r="AF585" s="23"/>
      <c r="AG585" s="23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</row>
    <row r="586" spans="1:80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23"/>
      <c r="AF586" s="23"/>
      <c r="AG586" s="23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</row>
    <row r="587" spans="1:80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23"/>
      <c r="AF587" s="23"/>
      <c r="AG587" s="23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</row>
    <row r="588" spans="1:80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23"/>
      <c r="AF588" s="23"/>
      <c r="AG588" s="23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</row>
    <row r="589" spans="1:80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23"/>
      <c r="AF589" s="23"/>
      <c r="AG589" s="23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</row>
    <row r="590" spans="1:8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23"/>
      <c r="AF590" s="23"/>
      <c r="AG590" s="23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</row>
    <row r="591" spans="1:80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23"/>
      <c r="AF591" s="23"/>
      <c r="AG591" s="23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</row>
    <row r="592" spans="1:80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23"/>
      <c r="AF592" s="23"/>
      <c r="AG592" s="23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</row>
    <row r="593" spans="1:80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23"/>
      <c r="AF593" s="23"/>
      <c r="AG593" s="23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</row>
    <row r="594" spans="1:80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23"/>
      <c r="AF594" s="23"/>
      <c r="AG594" s="23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</row>
    <row r="595" spans="1:80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23"/>
      <c r="AF595" s="23"/>
      <c r="AG595" s="23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</row>
    <row r="596" spans="1:80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23"/>
      <c r="AF596" s="23"/>
      <c r="AG596" s="23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</row>
    <row r="597" spans="1:80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23"/>
      <c r="AF597" s="23"/>
      <c r="AG597" s="23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</row>
    <row r="598" spans="1:80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23"/>
      <c r="AF598" s="23"/>
      <c r="AG598" s="23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</row>
    <row r="599" spans="1:80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23"/>
      <c r="AF599" s="23"/>
      <c r="AG599" s="23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</row>
    <row r="600" spans="1:8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23"/>
      <c r="AF600" s="23"/>
      <c r="AG600" s="23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</row>
    <row r="601" spans="1:80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23"/>
      <c r="AF601" s="23"/>
      <c r="AG601" s="23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</row>
    <row r="602" spans="1:80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23"/>
      <c r="AF602" s="23"/>
      <c r="AG602" s="23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</row>
    <row r="603" spans="1:80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23"/>
      <c r="AF603" s="23"/>
      <c r="AG603" s="23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</row>
    <row r="604" spans="1:80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23"/>
      <c r="AF604" s="23"/>
      <c r="AG604" s="23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</row>
    <row r="605" spans="1:80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23"/>
      <c r="AF605" s="23"/>
      <c r="AG605" s="23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</row>
    <row r="606" spans="1:80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23"/>
      <c r="AF606" s="23"/>
      <c r="AG606" s="23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</row>
    <row r="607" spans="1:80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23"/>
      <c r="AF607" s="23"/>
      <c r="AG607" s="23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</row>
    <row r="608" spans="1:80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23"/>
      <c r="AF608" s="23"/>
      <c r="AG608" s="23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</row>
    <row r="609" spans="1:80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23"/>
      <c r="AF609" s="23"/>
      <c r="AG609" s="23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</row>
    <row r="610" spans="1:8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23"/>
      <c r="AF610" s="23"/>
      <c r="AG610" s="23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</row>
    <row r="611" spans="1:80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23"/>
      <c r="AF611" s="23"/>
      <c r="AG611" s="23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</row>
    <row r="612" spans="1:80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23"/>
      <c r="AF612" s="23"/>
      <c r="AG612" s="23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</row>
    <row r="613" spans="1:80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23"/>
      <c r="AF613" s="23"/>
      <c r="AG613" s="23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</row>
    <row r="614" spans="1:80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23"/>
      <c r="AF614" s="23"/>
      <c r="AG614" s="23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</row>
    <row r="615" spans="1:80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23"/>
      <c r="AF615" s="23"/>
      <c r="AG615" s="23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</row>
    <row r="616" spans="1:80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23"/>
      <c r="AF616" s="23"/>
      <c r="AG616" s="23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</row>
    <row r="617" spans="1:80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23"/>
      <c r="AF617" s="23"/>
      <c r="AG617" s="23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</row>
    <row r="618" spans="1:80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23"/>
      <c r="AF618" s="23"/>
      <c r="AG618" s="23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</row>
    <row r="619" spans="1:80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23"/>
      <c r="AF619" s="23"/>
      <c r="AG619" s="23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</row>
    <row r="620" spans="1:8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23"/>
      <c r="AF620" s="23"/>
      <c r="AG620" s="23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</row>
    <row r="621" spans="1:80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23"/>
      <c r="AF621" s="23"/>
      <c r="AG621" s="23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</row>
    <row r="622" spans="1:80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23"/>
      <c r="AF622" s="23"/>
      <c r="AG622" s="23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</row>
    <row r="623" spans="1:80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23"/>
      <c r="AF623" s="23"/>
      <c r="AG623" s="23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</row>
    <row r="624" spans="1:80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23"/>
      <c r="AF624" s="23"/>
      <c r="AG624" s="23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</row>
    <row r="625" spans="1:80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23"/>
      <c r="AF625" s="23"/>
      <c r="AG625" s="23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</row>
    <row r="626" spans="1:80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23"/>
      <c r="AF626" s="23"/>
      <c r="AG626" s="23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</row>
    <row r="627" spans="1:80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23"/>
      <c r="AF627" s="23"/>
      <c r="AG627" s="23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</row>
    <row r="628" spans="1:80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23"/>
      <c r="AF628" s="23"/>
      <c r="AG628" s="23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</row>
    <row r="629" spans="1:80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23"/>
      <c r="AF629" s="23"/>
      <c r="AG629" s="23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</row>
    <row r="630" spans="1:8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23"/>
      <c r="AF630" s="23"/>
      <c r="AG630" s="23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</row>
    <row r="631" spans="1:80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23"/>
      <c r="AF631" s="23"/>
      <c r="AG631" s="23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</row>
    <row r="632" spans="1:80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23"/>
      <c r="AF632" s="23"/>
      <c r="AG632" s="23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</row>
    <row r="633" spans="1:80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23"/>
      <c r="AF633" s="23"/>
      <c r="AG633" s="23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</row>
    <row r="634" spans="1:80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23"/>
      <c r="AF634" s="23"/>
      <c r="AG634" s="23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</row>
    <row r="635" spans="1:80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23"/>
      <c r="AF635" s="23"/>
      <c r="AG635" s="23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</row>
    <row r="636" spans="1:80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23"/>
      <c r="AF636" s="23"/>
      <c r="AG636" s="23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</row>
    <row r="637" spans="1:80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23"/>
      <c r="AF637" s="23"/>
      <c r="AG637" s="23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</row>
    <row r="638" spans="1:80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23"/>
      <c r="AF638" s="23"/>
      <c r="AG638" s="23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</row>
    <row r="639" spans="1:80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23"/>
      <c r="AF639" s="23"/>
      <c r="AG639" s="23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</row>
    <row r="640" spans="1:8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23"/>
      <c r="AF640" s="23"/>
      <c r="AG640" s="23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</row>
    <row r="641" spans="1:80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23"/>
      <c r="AF641" s="23"/>
      <c r="AG641" s="23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</row>
    <row r="642" spans="1:80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23"/>
      <c r="AF642" s="23"/>
      <c r="AG642" s="23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</row>
    <row r="643" spans="1:80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23"/>
      <c r="AF643" s="23"/>
      <c r="AG643" s="23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</row>
    <row r="644" spans="1:80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23"/>
      <c r="AF644" s="23"/>
      <c r="AG644" s="23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</row>
    <row r="645" spans="1:80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23"/>
      <c r="AF645" s="23"/>
      <c r="AG645" s="23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</row>
    <row r="646" spans="1:80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23"/>
      <c r="AF646" s="23"/>
      <c r="AG646" s="23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</row>
    <row r="647" spans="1:80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23"/>
      <c r="AF647" s="23"/>
      <c r="AG647" s="23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</row>
    <row r="648" spans="1:80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23"/>
      <c r="AF648" s="23"/>
      <c r="AG648" s="23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</row>
    <row r="649" spans="1:80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23"/>
      <c r="AF649" s="23"/>
      <c r="AG649" s="23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</row>
    <row r="650" spans="1:8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23"/>
      <c r="AF650" s="23"/>
      <c r="AG650" s="23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</row>
    <row r="651" spans="1:80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23"/>
      <c r="AF651" s="23"/>
      <c r="AG651" s="23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</row>
    <row r="652" spans="1:80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23"/>
      <c r="AF652" s="23"/>
      <c r="AG652" s="23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</row>
    <row r="653" spans="1:80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23"/>
      <c r="AF653" s="23"/>
      <c r="AG653" s="23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</row>
    <row r="654" spans="1:80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23"/>
      <c r="AF654" s="23"/>
      <c r="AG654" s="23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</row>
    <row r="655" spans="1:80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23"/>
      <c r="AF655" s="23"/>
      <c r="AG655" s="23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</row>
    <row r="656" spans="1:80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23"/>
      <c r="AF656" s="23"/>
      <c r="AG656" s="23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</row>
    <row r="657" spans="1:80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23"/>
      <c r="AF657" s="23"/>
      <c r="AG657" s="23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</row>
    <row r="658" spans="1:80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23"/>
      <c r="AF658" s="23"/>
      <c r="AG658" s="23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</row>
    <row r="659" spans="1:80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23"/>
      <c r="AF659" s="23"/>
      <c r="AG659" s="23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</row>
    <row r="660" spans="1:8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23"/>
      <c r="AF660" s="23"/>
      <c r="AG660" s="23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</row>
    <row r="661" spans="1:80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23"/>
      <c r="AF661" s="23"/>
      <c r="AG661" s="23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</row>
    <row r="662" spans="1:80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23"/>
      <c r="AF662" s="23"/>
      <c r="AG662" s="23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</row>
    <row r="663" spans="1:80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23"/>
      <c r="AF663" s="23"/>
      <c r="AG663" s="23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</row>
    <row r="664" spans="1:80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23"/>
      <c r="AF664" s="23"/>
      <c r="AG664" s="23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</row>
    <row r="665" spans="1:80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23"/>
      <c r="AF665" s="23"/>
      <c r="AG665" s="23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</row>
    <row r="666" spans="1:80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23"/>
      <c r="AF666" s="23"/>
      <c r="AG666" s="23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</row>
    <row r="667" spans="1:80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23"/>
      <c r="AF667" s="23"/>
      <c r="AG667" s="23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</row>
    <row r="668" spans="1:80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23"/>
      <c r="AF668" s="23"/>
      <c r="AG668" s="23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</row>
    <row r="669" spans="1:80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23"/>
      <c r="AF669" s="23"/>
      <c r="AG669" s="23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</row>
    <row r="670" spans="1:8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23"/>
      <c r="AF670" s="23"/>
      <c r="AG670" s="23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</row>
    <row r="671" spans="1:80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23"/>
      <c r="AF671" s="23"/>
      <c r="AG671" s="23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</row>
    <row r="672" spans="1:80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23"/>
      <c r="AF672" s="23"/>
      <c r="AG672" s="23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</row>
    <row r="673" spans="1:80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23"/>
      <c r="AF673" s="23"/>
      <c r="AG673" s="23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</row>
    <row r="674" spans="1:80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23"/>
      <c r="AF674" s="23"/>
      <c r="AG674" s="23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</row>
    <row r="675" spans="1:80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23"/>
      <c r="AF675" s="23"/>
      <c r="AG675" s="23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</row>
    <row r="676" spans="1:80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23"/>
      <c r="AF676" s="23"/>
      <c r="AG676" s="23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</row>
    <row r="677" spans="1:80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23"/>
      <c r="AF677" s="23"/>
      <c r="AG677" s="23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</row>
    <row r="678" spans="1:80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23"/>
      <c r="AF678" s="23"/>
      <c r="AG678" s="23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</row>
    <row r="679" spans="1:80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23"/>
      <c r="AF679" s="23"/>
      <c r="AG679" s="23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</row>
    <row r="680" spans="1: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23"/>
      <c r="AF680" s="23"/>
      <c r="AG680" s="23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</row>
    <row r="681" spans="1:80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23"/>
      <c r="AF681" s="23"/>
      <c r="AG681" s="23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</row>
    <row r="682" spans="1:80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23"/>
      <c r="AF682" s="23"/>
      <c r="AG682" s="23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</row>
    <row r="683" spans="1:80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23"/>
      <c r="AF683" s="23"/>
      <c r="AG683" s="23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</row>
    <row r="684" spans="1:80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23"/>
      <c r="AF684" s="23"/>
      <c r="AG684" s="23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</row>
    <row r="685" spans="1:80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23"/>
      <c r="AF685" s="23"/>
      <c r="AG685" s="23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</row>
    <row r="686" spans="1:80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23"/>
      <c r="AF686" s="23"/>
      <c r="AG686" s="23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</row>
    <row r="687" spans="1:80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23"/>
      <c r="AF687" s="23"/>
      <c r="AG687" s="23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</row>
    <row r="688" spans="1:80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23"/>
      <c r="AF688" s="23"/>
      <c r="AG688" s="23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</row>
    <row r="689" spans="1:80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23"/>
      <c r="AF689" s="23"/>
      <c r="AG689" s="23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</row>
    <row r="690" spans="1:8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23"/>
      <c r="AF690" s="23"/>
      <c r="AG690" s="23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</row>
    <row r="691" spans="1:80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23"/>
      <c r="AF691" s="23"/>
      <c r="AG691" s="23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</row>
    <row r="692" spans="1:80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23"/>
      <c r="AF692" s="23"/>
      <c r="AG692" s="23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</row>
    <row r="693" spans="1:80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23"/>
      <c r="AF693" s="23"/>
      <c r="AG693" s="23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</row>
    <row r="694" spans="1:80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23"/>
      <c r="AF694" s="23"/>
      <c r="AG694" s="23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</row>
    <row r="695" spans="1:80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23"/>
      <c r="AF695" s="23"/>
      <c r="AG695" s="23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</row>
    <row r="696" spans="1:80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23"/>
      <c r="AF696" s="23"/>
      <c r="AG696" s="23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</row>
    <row r="697" spans="1:80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23"/>
      <c r="AF697" s="23"/>
      <c r="AG697" s="23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</row>
    <row r="698" spans="1:80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23"/>
      <c r="AF698" s="23"/>
      <c r="AG698" s="23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</row>
    <row r="699" spans="1:80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23"/>
      <c r="AF699" s="23"/>
      <c r="AG699" s="23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</row>
    <row r="700" spans="1:8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23"/>
      <c r="AF700" s="23"/>
      <c r="AG700" s="23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</row>
    <row r="701" spans="1:80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23"/>
      <c r="AF701" s="23"/>
      <c r="AG701" s="23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</row>
    <row r="702" spans="1:80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23"/>
      <c r="AF702" s="23"/>
      <c r="AG702" s="23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</row>
    <row r="703" spans="1:80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23"/>
      <c r="AF703" s="23"/>
      <c r="AG703" s="23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</row>
    <row r="704" spans="1:80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23"/>
      <c r="AF704" s="23"/>
      <c r="AG704" s="23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</row>
    <row r="705" spans="1:80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23"/>
      <c r="AF705" s="23"/>
      <c r="AG705" s="23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</row>
    <row r="706" spans="1:80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23"/>
      <c r="AF706" s="23"/>
      <c r="AG706" s="23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</row>
    <row r="707" spans="1:80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23"/>
      <c r="AF707" s="23"/>
      <c r="AG707" s="23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</row>
    <row r="708" spans="1:80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23"/>
      <c r="AF708" s="23"/>
      <c r="AG708" s="23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</row>
    <row r="709" spans="1:80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23"/>
      <c r="AF709" s="23"/>
      <c r="AG709" s="23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</row>
    <row r="710" spans="1:8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23"/>
      <c r="AF710" s="23"/>
      <c r="AG710" s="23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</row>
    <row r="711" spans="1:80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23"/>
      <c r="AF711" s="23"/>
      <c r="AG711" s="23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</row>
    <row r="712" spans="1:80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23"/>
      <c r="AF712" s="23"/>
      <c r="AG712" s="23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</row>
    <row r="713" spans="1:80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23"/>
      <c r="AF713" s="23"/>
      <c r="AG713" s="23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</row>
    <row r="714" spans="1:80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23"/>
      <c r="AF714" s="23"/>
      <c r="AG714" s="23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</row>
    <row r="715" spans="1:80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23"/>
      <c r="AF715" s="23"/>
      <c r="AG715" s="23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</row>
    <row r="716" spans="1:80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23"/>
      <c r="AF716" s="23"/>
      <c r="AG716" s="23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</row>
    <row r="717" spans="1:80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23"/>
      <c r="AF717" s="23"/>
      <c r="AG717" s="23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</row>
    <row r="718" spans="1:80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23"/>
      <c r="AF718" s="23"/>
      <c r="AG718" s="23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</row>
    <row r="719" spans="1:80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23"/>
      <c r="AF719" s="23"/>
      <c r="AG719" s="23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</row>
    <row r="720" spans="1:8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23"/>
      <c r="AF720" s="23"/>
      <c r="AG720" s="23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</row>
    <row r="721" spans="1:80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23"/>
      <c r="AF721" s="23"/>
      <c r="AG721" s="23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</row>
    <row r="722" spans="1:80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23"/>
      <c r="AF722" s="23"/>
      <c r="AG722" s="23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</row>
    <row r="723" spans="1:80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23"/>
      <c r="AF723" s="23"/>
      <c r="AG723" s="23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</row>
    <row r="724" spans="1:80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23"/>
      <c r="AF724" s="23"/>
      <c r="AG724" s="23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</row>
    <row r="725" spans="1:80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23"/>
      <c r="AF725" s="23"/>
      <c r="AG725" s="23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</row>
    <row r="726" spans="1:80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23"/>
      <c r="AF726" s="23"/>
      <c r="AG726" s="23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</row>
    <row r="727" spans="1:80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23"/>
      <c r="AF727" s="23"/>
      <c r="AG727" s="23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</row>
    <row r="728" spans="1:80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23"/>
      <c r="AF728" s="23"/>
      <c r="AG728" s="23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</row>
    <row r="729" spans="1:80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23"/>
      <c r="AF729" s="23"/>
      <c r="AG729" s="23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</row>
    <row r="730" spans="1:8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23"/>
      <c r="AF730" s="23"/>
      <c r="AG730" s="23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</row>
    <row r="731" spans="1:80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23"/>
      <c r="AF731" s="23"/>
      <c r="AG731" s="23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</row>
    <row r="732" spans="1:80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23"/>
      <c r="AF732" s="23"/>
      <c r="AG732" s="23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</row>
    <row r="733" spans="1:80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23"/>
      <c r="AF733" s="23"/>
      <c r="AG733" s="23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</row>
    <row r="734" spans="1:80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23"/>
      <c r="AF734" s="23"/>
      <c r="AG734" s="23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</row>
    <row r="735" spans="1:80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23"/>
      <c r="AF735" s="23"/>
      <c r="AG735" s="23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</row>
    <row r="736" spans="1:80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23"/>
      <c r="AF736" s="23"/>
      <c r="AG736" s="23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</row>
    <row r="737" spans="1:80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23"/>
      <c r="AF737" s="23"/>
      <c r="AG737" s="23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</row>
    <row r="738" spans="1:80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23"/>
      <c r="AF738" s="23"/>
      <c r="AG738" s="23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</row>
    <row r="739" spans="1:80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23"/>
      <c r="AF739" s="23"/>
      <c r="AG739" s="23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</row>
    <row r="740" spans="1:8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23"/>
      <c r="AF740" s="23"/>
      <c r="AG740" s="23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</row>
    <row r="741" spans="1:80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23"/>
      <c r="AF741" s="23"/>
      <c r="AG741" s="23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</row>
    <row r="742" spans="1:80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23"/>
      <c r="AF742" s="23"/>
      <c r="AG742" s="23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</row>
    <row r="743" spans="1:80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23"/>
      <c r="AF743" s="23"/>
      <c r="AG743" s="23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</row>
    <row r="744" spans="1:80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23"/>
      <c r="AF744" s="23"/>
      <c r="AG744" s="23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</row>
    <row r="745" spans="1:80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23"/>
      <c r="AF745" s="23"/>
      <c r="AG745" s="23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</row>
    <row r="746" spans="1:80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23"/>
      <c r="AF746" s="23"/>
      <c r="AG746" s="23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</row>
    <row r="747" spans="1:80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23"/>
      <c r="AF747" s="23"/>
      <c r="AG747" s="23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</row>
    <row r="748" spans="1:80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23"/>
      <c r="AF748" s="23"/>
      <c r="AG748" s="23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</row>
    <row r="749" spans="1:80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23"/>
      <c r="AF749" s="23"/>
      <c r="AG749" s="23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</row>
    <row r="750" spans="1:8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23"/>
      <c r="AF750" s="23"/>
      <c r="AG750" s="23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</row>
    <row r="751" spans="1:80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23"/>
      <c r="AF751" s="23"/>
      <c r="AG751" s="23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</row>
    <row r="752" spans="1:80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23"/>
      <c r="AF752" s="23"/>
      <c r="AG752" s="23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</row>
    <row r="753" spans="1:80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23"/>
      <c r="AF753" s="23"/>
      <c r="AG753" s="23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</row>
    <row r="754" spans="1:80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23"/>
      <c r="AF754" s="23"/>
      <c r="AG754" s="23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</row>
    <row r="755" spans="1:80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23"/>
      <c r="AF755" s="23"/>
      <c r="AG755" s="23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</row>
    <row r="756" spans="1:80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23"/>
      <c r="AF756" s="23"/>
      <c r="AG756" s="23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</row>
    <row r="757" spans="1:80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23"/>
      <c r="AF757" s="23"/>
      <c r="AG757" s="23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</row>
    <row r="758" spans="1:80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23"/>
      <c r="AF758" s="23"/>
      <c r="AG758" s="23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</row>
    <row r="759" spans="1:80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23"/>
      <c r="AF759" s="23"/>
      <c r="AG759" s="23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</row>
    <row r="760" spans="1:8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23"/>
      <c r="AF760" s="23"/>
      <c r="AG760" s="23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</row>
    <row r="761" spans="1:80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23"/>
      <c r="AF761" s="23"/>
      <c r="AG761" s="23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</row>
    <row r="762" spans="1:80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23"/>
      <c r="AF762" s="23"/>
      <c r="AG762" s="23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</row>
    <row r="763" spans="1:80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23"/>
      <c r="AF763" s="23"/>
      <c r="AG763" s="23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</row>
    <row r="764" spans="1:80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23"/>
      <c r="AF764" s="23"/>
      <c r="AG764" s="23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</row>
    <row r="765" spans="1:80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23"/>
      <c r="AF765" s="23"/>
      <c r="AG765" s="23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</row>
    <row r="766" spans="1:80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23"/>
      <c r="AF766" s="23"/>
      <c r="AG766" s="23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</row>
    <row r="767" spans="1:80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23"/>
      <c r="AF767" s="23"/>
      <c r="AG767" s="23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</row>
    <row r="768" spans="1:80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23"/>
      <c r="AF768" s="23"/>
      <c r="AG768" s="23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</row>
    <row r="769" spans="1:80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23"/>
      <c r="AF769" s="23"/>
      <c r="AG769" s="23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</row>
    <row r="770" spans="1:8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23"/>
      <c r="AF770" s="23"/>
      <c r="AG770" s="23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</row>
    <row r="771" spans="1:80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23"/>
      <c r="AF771" s="23"/>
      <c r="AG771" s="23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</row>
    <row r="772" spans="1:80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23"/>
      <c r="AF772" s="23"/>
      <c r="AG772" s="23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</row>
    <row r="773" spans="1:80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23"/>
      <c r="AF773" s="23"/>
      <c r="AG773" s="23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</row>
    <row r="774" spans="1:80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23"/>
      <c r="AF774" s="23"/>
      <c r="AG774" s="23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</row>
    <row r="775" spans="1:80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23"/>
      <c r="AF775" s="23"/>
      <c r="AG775" s="23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</row>
    <row r="776" spans="1:80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23"/>
      <c r="AF776" s="23"/>
      <c r="AG776" s="23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</row>
    <row r="777" spans="1:80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23"/>
      <c r="AF777" s="23"/>
      <c r="AG777" s="23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</row>
    <row r="778" spans="1:80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23"/>
      <c r="AF778" s="23"/>
      <c r="AG778" s="23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</row>
    <row r="779" spans="1:80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23"/>
      <c r="AF779" s="23"/>
      <c r="AG779" s="23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</row>
    <row r="780" spans="1: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23"/>
      <c r="AF780" s="23"/>
      <c r="AG780" s="23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</row>
    <row r="781" spans="1:80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23"/>
      <c r="AF781" s="23"/>
      <c r="AG781" s="23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</row>
    <row r="782" spans="1:80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23"/>
      <c r="AF782" s="23"/>
      <c r="AG782" s="23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</row>
    <row r="783" spans="1:80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23"/>
      <c r="AF783" s="23"/>
      <c r="AG783" s="23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</row>
    <row r="784" spans="1:80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23"/>
      <c r="AF784" s="23"/>
      <c r="AG784" s="23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</row>
    <row r="785" spans="1:80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23"/>
      <c r="AF785" s="23"/>
      <c r="AG785" s="23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</row>
    <row r="786" spans="1:80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23"/>
      <c r="AF786" s="23"/>
      <c r="AG786" s="23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</row>
    <row r="787" spans="1:80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23"/>
      <c r="AF787" s="23"/>
      <c r="AG787" s="23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</row>
    <row r="788" spans="1:80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23"/>
      <c r="AF788" s="23"/>
      <c r="AG788" s="23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</row>
    <row r="789" spans="1:80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23"/>
      <c r="AF789" s="23"/>
      <c r="AG789" s="23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</row>
    <row r="790" spans="1:8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23"/>
      <c r="AF790" s="23"/>
      <c r="AG790" s="23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</row>
    <row r="791" spans="1:80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23"/>
      <c r="AF791" s="23"/>
      <c r="AG791" s="23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</row>
    <row r="792" spans="1:80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23"/>
      <c r="AF792" s="23"/>
      <c r="AG792" s="23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</row>
    <row r="793" spans="1:80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23"/>
      <c r="AF793" s="23"/>
      <c r="AG793" s="23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</row>
    <row r="794" spans="1:80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23"/>
      <c r="AF794" s="23"/>
      <c r="AG794" s="23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</row>
    <row r="795" spans="1:80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23"/>
      <c r="AF795" s="23"/>
      <c r="AG795" s="23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</row>
    <row r="796" spans="1:80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23"/>
      <c r="AF796" s="23"/>
      <c r="AG796" s="23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</row>
    <row r="797" spans="1:80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23"/>
      <c r="AF797" s="23"/>
      <c r="AG797" s="23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</row>
    <row r="798" spans="1:80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23"/>
      <c r="AF798" s="23"/>
      <c r="AG798" s="23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</row>
    <row r="799" spans="1:80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23"/>
      <c r="AF799" s="23"/>
      <c r="AG799" s="23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</row>
    <row r="800" spans="1:8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23"/>
      <c r="AF800" s="23"/>
      <c r="AG800" s="23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</row>
    <row r="801" spans="1:80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23"/>
      <c r="AF801" s="23"/>
      <c r="AG801" s="23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</row>
    <row r="802" spans="1:80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23"/>
      <c r="AF802" s="23"/>
      <c r="AG802" s="23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</row>
    <row r="803" spans="1:80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23"/>
      <c r="AF803" s="23"/>
      <c r="AG803" s="23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</row>
    <row r="804" spans="1:80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23"/>
      <c r="AF804" s="23"/>
      <c r="AG804" s="23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</row>
    <row r="805" spans="1:80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23"/>
      <c r="AF805" s="23"/>
      <c r="AG805" s="23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</row>
    <row r="806" spans="1:80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23"/>
      <c r="AF806" s="23"/>
      <c r="AG806" s="23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</row>
    <row r="807" spans="1:80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23"/>
      <c r="AF807" s="23"/>
      <c r="AG807" s="23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</row>
    <row r="808" spans="1:80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23"/>
      <c r="AF808" s="23"/>
      <c r="AG808" s="23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</row>
    <row r="809" spans="1:80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23"/>
      <c r="AF809" s="23"/>
      <c r="AG809" s="23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</row>
    <row r="810" spans="1:8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23"/>
      <c r="AF810" s="23"/>
      <c r="AG810" s="23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</row>
    <row r="811" spans="1:80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23"/>
      <c r="AF811" s="23"/>
      <c r="AG811" s="23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</row>
    <row r="812" spans="1:80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23"/>
      <c r="AF812" s="23"/>
      <c r="AG812" s="23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</row>
    <row r="813" spans="1:80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23"/>
      <c r="AF813" s="23"/>
      <c r="AG813" s="23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</row>
    <row r="814" spans="1:80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23"/>
      <c r="AF814" s="23"/>
      <c r="AG814" s="23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</row>
    <row r="815" spans="1:80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23"/>
      <c r="AF815" s="23"/>
      <c r="AG815" s="23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</row>
    <row r="816" spans="1:80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23"/>
      <c r="AF816" s="23"/>
      <c r="AG816" s="23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</row>
    <row r="817" spans="1:80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23"/>
      <c r="AF817" s="23"/>
      <c r="AG817" s="23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</row>
    <row r="818" spans="1:80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23"/>
      <c r="AF818" s="23"/>
      <c r="AG818" s="23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</row>
    <row r="819" spans="1:80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23"/>
      <c r="AF819" s="23"/>
      <c r="AG819" s="23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</row>
    <row r="820" spans="1:8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23"/>
      <c r="AF820" s="23"/>
      <c r="AG820" s="23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</row>
    <row r="821" spans="1:80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23"/>
      <c r="AF821" s="23"/>
      <c r="AG821" s="23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</row>
    <row r="822" spans="1:80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23"/>
      <c r="AF822" s="23"/>
      <c r="AG822" s="23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</row>
    <row r="823" spans="1:80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23"/>
      <c r="AF823" s="23"/>
      <c r="AG823" s="23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</row>
    <row r="824" spans="1:80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23"/>
      <c r="AF824" s="23"/>
      <c r="AG824" s="23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</row>
    <row r="825" spans="1:80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23"/>
      <c r="AF825" s="23"/>
      <c r="AG825" s="23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</row>
    <row r="826" spans="1:80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23"/>
      <c r="AF826" s="23"/>
      <c r="AG826" s="23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</row>
    <row r="827" spans="1:80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23"/>
      <c r="AF827" s="23"/>
      <c r="AG827" s="23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</row>
    <row r="828" spans="1:80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23"/>
      <c r="AF828" s="23"/>
      <c r="AG828" s="23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</row>
    <row r="829" spans="1:80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23"/>
      <c r="AF829" s="23"/>
      <c r="AG829" s="23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</row>
    <row r="830" spans="1:8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23"/>
      <c r="AF830" s="23"/>
      <c r="AG830" s="23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</row>
    <row r="831" spans="1:80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23"/>
      <c r="AF831" s="23"/>
      <c r="AG831" s="23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</row>
    <row r="832" spans="1:80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23"/>
      <c r="AF832" s="23"/>
      <c r="AG832" s="23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</row>
    <row r="833" spans="1:80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23"/>
      <c r="AF833" s="23"/>
      <c r="AG833" s="23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</row>
    <row r="834" spans="1:80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23"/>
      <c r="AF834" s="23"/>
      <c r="AG834" s="23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</row>
    <row r="835" spans="1:80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23"/>
      <c r="AF835" s="23"/>
      <c r="AG835" s="23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</row>
    <row r="836" spans="1:80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23"/>
      <c r="AF836" s="23"/>
      <c r="AG836" s="23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</row>
    <row r="837" spans="1:80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23"/>
      <c r="AF837" s="23"/>
      <c r="AG837" s="23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</row>
    <row r="838" spans="1:80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23"/>
      <c r="AF838" s="23"/>
      <c r="AG838" s="23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</row>
    <row r="839" spans="1:80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23"/>
      <c r="AF839" s="23"/>
      <c r="AG839" s="23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</row>
    <row r="840" spans="1:8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23"/>
      <c r="AF840" s="23"/>
      <c r="AG840" s="23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</row>
    <row r="841" spans="1:80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23"/>
      <c r="AF841" s="23"/>
      <c r="AG841" s="23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</row>
    <row r="842" spans="1:80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23"/>
      <c r="AF842" s="23"/>
      <c r="AG842" s="23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</row>
    <row r="843" spans="1:80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23"/>
      <c r="AF843" s="23"/>
      <c r="AG843" s="23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</row>
    <row r="844" spans="1:80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23"/>
      <c r="AF844" s="23"/>
      <c r="AG844" s="23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</row>
    <row r="845" spans="1:80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23"/>
      <c r="AF845" s="23"/>
      <c r="AG845" s="23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</row>
    <row r="846" spans="1:80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23"/>
      <c r="AF846" s="23"/>
      <c r="AG846" s="23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</row>
    <row r="847" spans="1:80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23"/>
      <c r="AF847" s="23"/>
      <c r="AG847" s="23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</row>
    <row r="848" spans="1:80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23"/>
      <c r="AF848" s="23"/>
      <c r="AG848" s="23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</row>
    <row r="849" spans="1:80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23"/>
      <c r="AF849" s="23"/>
      <c r="AG849" s="23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</row>
    <row r="850" spans="1:8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23"/>
      <c r="AF850" s="23"/>
      <c r="AG850" s="23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</row>
    <row r="851" spans="1:80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23"/>
      <c r="AF851" s="23"/>
      <c r="AG851" s="23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</row>
    <row r="852" spans="1:80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23"/>
      <c r="AF852" s="23"/>
      <c r="AG852" s="23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</row>
    <row r="853" spans="1:80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23"/>
      <c r="AF853" s="23"/>
      <c r="AG853" s="23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</row>
    <row r="854" spans="1:80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23"/>
      <c r="AF854" s="23"/>
      <c r="AG854" s="23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</row>
    <row r="855" spans="1:80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23"/>
      <c r="AF855" s="23"/>
      <c r="AG855" s="23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</row>
    <row r="856" spans="1:80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23"/>
      <c r="AF856" s="23"/>
      <c r="AG856" s="23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</row>
    <row r="857" spans="1:80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23"/>
      <c r="AF857" s="23"/>
      <c r="AG857" s="23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</row>
    <row r="858" spans="1:80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23"/>
      <c r="AF858" s="23"/>
      <c r="AG858" s="23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</row>
    <row r="859" spans="1:80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23"/>
      <c r="AF859" s="23"/>
      <c r="AG859" s="23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</row>
    <row r="860" spans="1:8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23"/>
      <c r="AF860" s="23"/>
      <c r="AG860" s="23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</row>
    <row r="861" spans="1:80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23"/>
      <c r="AF861" s="23"/>
      <c r="AG861" s="23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</row>
    <row r="862" spans="1:80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23"/>
      <c r="AF862" s="23"/>
      <c r="AG862" s="23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</row>
    <row r="863" spans="1:80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23"/>
      <c r="AF863" s="23"/>
      <c r="AG863" s="23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</row>
    <row r="864" spans="1:80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23"/>
      <c r="AF864" s="23"/>
      <c r="AG864" s="23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</row>
    <row r="865" spans="1:80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23"/>
      <c r="AF865" s="23"/>
      <c r="AG865" s="23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</row>
    <row r="866" spans="1:80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23"/>
      <c r="AF866" s="23"/>
      <c r="AG866" s="23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</row>
    <row r="867" spans="1:80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23"/>
      <c r="AF867" s="23"/>
      <c r="AG867" s="23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</row>
    <row r="868" spans="1:80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23"/>
      <c r="AF868" s="23"/>
      <c r="AG868" s="23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</row>
    <row r="869" spans="1:80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23"/>
      <c r="AF869" s="23"/>
      <c r="AG869" s="23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</row>
    <row r="870" spans="1:8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23"/>
      <c r="AF870" s="23"/>
      <c r="AG870" s="23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</row>
    <row r="871" spans="1:80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23"/>
      <c r="AF871" s="23"/>
      <c r="AG871" s="23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</row>
    <row r="872" spans="1:80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23"/>
      <c r="AF872" s="23"/>
      <c r="AG872" s="23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</row>
    <row r="873" spans="1:80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23"/>
      <c r="AF873" s="23"/>
      <c r="AG873" s="23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</row>
    <row r="874" spans="1:80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23"/>
      <c r="AF874" s="23"/>
      <c r="AG874" s="23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</row>
    <row r="875" spans="1:80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23"/>
      <c r="AF875" s="23"/>
      <c r="AG875" s="23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</row>
    <row r="876" spans="1:80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23"/>
      <c r="AF876" s="23"/>
      <c r="AG876" s="23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</row>
    <row r="877" spans="1:80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23"/>
      <c r="AF877" s="23"/>
      <c r="AG877" s="23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</row>
    <row r="878" spans="1:80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23"/>
      <c r="AF878" s="23"/>
      <c r="AG878" s="23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</row>
    <row r="879" spans="1:80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23"/>
      <c r="AF879" s="23"/>
      <c r="AG879" s="23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</row>
    <row r="880" spans="1: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23"/>
      <c r="AF880" s="23"/>
      <c r="AG880" s="23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</row>
    <row r="881" spans="1:80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23"/>
      <c r="AF881" s="23"/>
      <c r="AG881" s="23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</row>
    <row r="882" spans="1:80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23"/>
      <c r="AF882" s="23"/>
      <c r="AG882" s="23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</row>
    <row r="883" spans="1:80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23"/>
      <c r="AF883" s="23"/>
      <c r="AG883" s="23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</row>
    <row r="884" spans="1:80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23"/>
      <c r="AF884" s="23"/>
      <c r="AG884" s="23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</row>
    <row r="885" spans="1:80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23"/>
      <c r="AF885" s="23"/>
      <c r="AG885" s="23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</row>
    <row r="886" spans="1:80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23"/>
      <c r="AF886" s="23"/>
      <c r="AG886" s="23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</row>
    <row r="887" spans="1:80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23"/>
      <c r="AF887" s="23"/>
      <c r="AG887" s="23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</row>
    <row r="888" spans="1:80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23"/>
      <c r="AF888" s="23"/>
      <c r="AG888" s="23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</row>
    <row r="889" spans="1:80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23"/>
      <c r="AF889" s="23"/>
      <c r="AG889" s="23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</row>
    <row r="890" spans="1:8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23"/>
      <c r="AF890" s="23"/>
      <c r="AG890" s="23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</row>
    <row r="891" spans="1:80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23"/>
      <c r="AF891" s="23"/>
      <c r="AG891" s="23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</row>
    <row r="892" spans="1:80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23"/>
      <c r="AF892" s="23"/>
      <c r="AG892" s="23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</row>
    <row r="893" spans="1:80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23"/>
      <c r="AF893" s="23"/>
      <c r="AG893" s="23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</row>
    <row r="894" spans="1:80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23"/>
      <c r="AF894" s="23"/>
      <c r="AG894" s="23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</row>
    <row r="895" spans="1:80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23"/>
      <c r="AF895" s="23"/>
      <c r="AG895" s="23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</row>
    <row r="896" spans="1:80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23"/>
      <c r="AF896" s="23"/>
      <c r="AG896" s="23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</row>
    <row r="897" spans="1:80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23"/>
      <c r="AF897" s="23"/>
      <c r="AG897" s="23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</row>
    <row r="898" spans="1:80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23"/>
      <c r="AF898" s="23"/>
      <c r="AG898" s="23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</row>
    <row r="899" spans="1:80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23"/>
      <c r="AF899" s="23"/>
      <c r="AG899" s="23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</row>
    <row r="900" spans="1:8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23"/>
      <c r="AF900" s="23"/>
      <c r="AG900" s="23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</row>
    <row r="901" spans="1:80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23"/>
      <c r="AF901" s="23"/>
      <c r="AG901" s="23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</row>
    <row r="902" spans="1:80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23"/>
      <c r="AF902" s="23"/>
      <c r="AG902" s="23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</row>
    <row r="903" spans="1:80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23"/>
      <c r="AF903" s="23"/>
      <c r="AG903" s="23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</row>
    <row r="904" spans="1:80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23"/>
      <c r="AF904" s="23"/>
      <c r="AG904" s="23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</row>
    <row r="905" spans="1:80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23"/>
      <c r="AF905" s="23"/>
      <c r="AG905" s="23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</row>
    <row r="906" spans="1:80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23"/>
      <c r="AF906" s="23"/>
      <c r="AG906" s="23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</row>
    <row r="907" spans="1:80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23"/>
      <c r="AF907" s="23"/>
      <c r="AG907" s="23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</row>
    <row r="908" spans="1:80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23"/>
      <c r="AF908" s="23"/>
      <c r="AG908" s="23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</row>
    <row r="909" spans="1:80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23"/>
      <c r="AF909" s="23"/>
      <c r="AG909" s="23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</row>
    <row r="910" spans="1:8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23"/>
      <c r="AF910" s="23"/>
      <c r="AG910" s="23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</row>
    <row r="911" spans="1:80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23"/>
      <c r="AF911" s="23"/>
      <c r="AG911" s="23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</row>
    <row r="912" spans="1:80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23"/>
      <c r="AF912" s="23"/>
      <c r="AG912" s="23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</row>
    <row r="913" spans="1:80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23"/>
      <c r="AF913" s="23"/>
      <c r="AG913" s="23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</row>
    <row r="914" spans="1:80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23"/>
      <c r="AF914" s="23"/>
      <c r="AG914" s="23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</row>
    <row r="915" spans="1:80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23"/>
      <c r="AF915" s="23"/>
      <c r="AG915" s="23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</row>
    <row r="916" spans="1:80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23"/>
      <c r="AF916" s="23"/>
      <c r="AG916" s="23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</row>
    <row r="917" spans="1:80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23"/>
      <c r="AF917" s="23"/>
      <c r="AG917" s="23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</row>
    <row r="918" spans="1:80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23"/>
      <c r="AF918" s="23"/>
      <c r="AG918" s="23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</row>
    <row r="919" spans="1:80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23"/>
      <c r="AF919" s="23"/>
      <c r="AG919" s="23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</row>
    <row r="920" spans="1:8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23"/>
      <c r="AF920" s="23"/>
      <c r="AG920" s="23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</row>
    <row r="921" spans="1:80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23"/>
      <c r="AF921" s="23"/>
      <c r="AG921" s="23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</row>
    <row r="922" spans="1:80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23"/>
      <c r="AF922" s="23"/>
      <c r="AG922" s="23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</row>
    <row r="923" spans="1:80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23"/>
      <c r="AF923" s="23"/>
      <c r="AG923" s="23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</row>
    <row r="924" spans="1:80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23"/>
      <c r="AF924" s="23"/>
      <c r="AG924" s="23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</row>
    <row r="925" spans="1:80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23"/>
      <c r="AF925" s="23"/>
      <c r="AG925" s="23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</row>
    <row r="926" spans="1:80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23"/>
      <c r="AF926" s="23"/>
      <c r="AG926" s="23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</row>
    <row r="927" spans="1:80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23"/>
      <c r="AF927" s="23"/>
      <c r="AG927" s="23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</row>
    <row r="928" spans="1:80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23"/>
      <c r="AF928" s="23"/>
      <c r="AG928" s="23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</row>
    <row r="929" spans="1:80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23"/>
      <c r="AF929" s="23"/>
      <c r="AG929" s="23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</row>
    <row r="930" spans="1:8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23"/>
      <c r="AF930" s="23"/>
      <c r="AG930" s="23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</row>
    <row r="931" spans="1:80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23"/>
      <c r="AF931" s="23"/>
      <c r="AG931" s="23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</row>
    <row r="932" spans="1:80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23"/>
      <c r="AF932" s="23"/>
      <c r="AG932" s="23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</row>
    <row r="933" spans="1:80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23"/>
      <c r="AF933" s="23"/>
      <c r="AG933" s="23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</row>
    <row r="934" spans="1:80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23"/>
      <c r="AF934" s="23"/>
      <c r="AG934" s="23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</row>
    <row r="935" spans="1:80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23"/>
      <c r="AF935" s="23"/>
      <c r="AG935" s="23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</row>
    <row r="936" spans="1:80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23"/>
      <c r="AF936" s="23"/>
      <c r="AG936" s="23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</row>
    <row r="937" spans="1:80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23"/>
      <c r="AF937" s="23"/>
      <c r="AG937" s="23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</row>
    <row r="938" spans="1:80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23"/>
      <c r="AF938" s="23"/>
      <c r="AG938" s="23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</row>
    <row r="939" spans="1:80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23"/>
      <c r="AF939" s="23"/>
      <c r="AG939" s="23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</row>
    <row r="940" spans="1:8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23"/>
      <c r="AF940" s="23"/>
      <c r="AG940" s="23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</row>
    <row r="941" spans="1:80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23"/>
      <c r="AF941" s="23"/>
      <c r="AG941" s="23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</row>
    <row r="942" spans="1:80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23"/>
      <c r="AF942" s="23"/>
      <c r="AG942" s="23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</row>
    <row r="943" spans="1:80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23"/>
      <c r="AF943" s="23"/>
      <c r="AG943" s="23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</row>
    <row r="944" spans="1:80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23"/>
      <c r="AF944" s="23"/>
      <c r="AG944" s="23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</row>
    <row r="945" spans="1:80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23"/>
      <c r="AF945" s="23"/>
      <c r="AG945" s="23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</row>
    <row r="946" spans="1:80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23"/>
      <c r="AF946" s="23"/>
      <c r="AG946" s="23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</row>
    <row r="947" spans="1:80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23"/>
      <c r="AF947" s="23"/>
      <c r="AG947" s="23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</row>
    <row r="948" spans="1:80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23"/>
      <c r="AF948" s="23"/>
      <c r="AG948" s="23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</row>
    <row r="949" spans="1:80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23"/>
      <c r="AF949" s="23"/>
      <c r="AG949" s="23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</row>
    <row r="950" spans="1:8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23"/>
      <c r="AF950" s="23"/>
      <c r="AG950" s="23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</row>
    <row r="951" spans="1:80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23"/>
      <c r="AF951" s="23"/>
      <c r="AG951" s="23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</row>
    <row r="952" spans="1:80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23"/>
      <c r="AF952" s="23"/>
      <c r="AG952" s="23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</row>
    <row r="953" spans="1:80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23"/>
      <c r="AF953" s="23"/>
      <c r="AG953" s="23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</row>
    <row r="954" spans="1:80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23"/>
      <c r="AF954" s="23"/>
      <c r="AG954" s="23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</row>
    <row r="955" spans="1:80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23"/>
      <c r="AF955" s="23"/>
      <c r="AG955" s="23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</row>
    <row r="956" spans="1:80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23"/>
      <c r="AF956" s="23"/>
      <c r="AG956" s="23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</row>
    <row r="957" spans="1:80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23"/>
      <c r="AF957" s="23"/>
      <c r="AG957" s="23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</row>
    <row r="958" spans="1:80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23"/>
      <c r="AF958" s="23"/>
      <c r="AG958" s="23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</row>
    <row r="959" spans="1:80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23"/>
      <c r="AF959" s="23"/>
      <c r="AG959" s="23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</row>
    <row r="960" spans="1:8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23"/>
      <c r="AF960" s="23"/>
      <c r="AG960" s="23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</row>
    <row r="961" spans="1:80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23"/>
      <c r="AF961" s="23"/>
      <c r="AG961" s="23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</row>
    <row r="962" spans="1:80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23"/>
      <c r="AF962" s="23"/>
      <c r="AG962" s="23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</row>
    <row r="963" spans="1:80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23"/>
      <c r="AF963" s="23"/>
      <c r="AG963" s="23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</row>
    <row r="964" spans="1:80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23"/>
      <c r="AF964" s="23"/>
      <c r="AG964" s="23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</row>
    <row r="965" spans="1:80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23"/>
      <c r="AF965" s="23"/>
      <c r="AG965" s="23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</row>
    <row r="966" spans="1:80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23"/>
      <c r="AF966" s="23"/>
      <c r="AG966" s="23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</row>
    <row r="967" spans="1:80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23"/>
      <c r="AF967" s="23"/>
      <c r="AG967" s="23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</row>
    <row r="968" spans="1:80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23"/>
      <c r="AF968" s="23"/>
      <c r="AG968" s="23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</row>
    <row r="969" spans="1:80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23"/>
      <c r="AF969" s="23"/>
      <c r="AG969" s="23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</row>
    <row r="970" spans="1:8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23"/>
      <c r="AF970" s="23"/>
      <c r="AG970" s="23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</row>
    <row r="971" spans="1:80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23"/>
      <c r="AF971" s="23"/>
      <c r="AG971" s="23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</row>
    <row r="972" spans="1:80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23"/>
      <c r="AF972" s="23"/>
      <c r="AG972" s="23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</row>
    <row r="973" spans="1:80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23"/>
      <c r="AF973" s="23"/>
      <c r="AG973" s="23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</row>
    <row r="974" spans="1:80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23"/>
      <c r="AF974" s="23"/>
      <c r="AG974" s="23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</row>
    <row r="975" spans="1:80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23"/>
      <c r="AF975" s="23"/>
      <c r="AG975" s="23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</row>
    <row r="976" spans="1:80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23"/>
      <c r="AF976" s="23"/>
      <c r="AG976" s="23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</row>
    <row r="977" spans="1:80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23"/>
      <c r="AF977" s="23"/>
      <c r="AG977" s="23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</row>
    <row r="978" spans="1:80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23"/>
      <c r="AF978" s="23"/>
      <c r="AG978" s="23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</row>
    <row r="979" spans="1:80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23"/>
      <c r="AF979" s="23"/>
      <c r="AG979" s="23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</row>
    <row r="980" spans="1: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23"/>
      <c r="AF980" s="23"/>
      <c r="AG980" s="23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</row>
    <row r="981" spans="1:80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23"/>
      <c r="AF981" s="23"/>
      <c r="AG981" s="23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</row>
    <row r="982" spans="1:80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23"/>
      <c r="AF982" s="23"/>
      <c r="AG982" s="23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</row>
    <row r="983" spans="1:80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23"/>
      <c r="AF983" s="23"/>
      <c r="AG983" s="23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</row>
    <row r="984" spans="1:80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23"/>
      <c r="AF984" s="23"/>
      <c r="AG984" s="23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</row>
    <row r="985" spans="1:80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23"/>
      <c r="AF985" s="23"/>
      <c r="AG985" s="23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</row>
    <row r="986" spans="1:80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23"/>
      <c r="AF986" s="23"/>
      <c r="AG986" s="23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</row>
    <row r="987" spans="1:80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23"/>
      <c r="AF987" s="23"/>
      <c r="AG987" s="23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</row>
    <row r="988" spans="1:80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23"/>
      <c r="AF988" s="23"/>
      <c r="AG988" s="23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</row>
    <row r="989" spans="1:80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23"/>
      <c r="AF989" s="23"/>
      <c r="AG989" s="23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</row>
    <row r="990" spans="1:8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23"/>
      <c r="AF990" s="23"/>
      <c r="AG990" s="23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</row>
    <row r="991" spans="1:80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23"/>
      <c r="AF991" s="23"/>
      <c r="AG991" s="23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</row>
    <row r="992" spans="1:80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23"/>
      <c r="AF992" s="23"/>
      <c r="AG992" s="23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</row>
    <row r="993" spans="1:80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23"/>
      <c r="AF993" s="23"/>
      <c r="AG993" s="23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</row>
    <row r="994" spans="1:80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23"/>
      <c r="AF994" s="23"/>
      <c r="AG994" s="23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</row>
    <row r="995" spans="1:80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23"/>
      <c r="AF995" s="23"/>
      <c r="AG995" s="23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</row>
    <row r="996" spans="1:80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23"/>
      <c r="AF996" s="23"/>
      <c r="AG996" s="23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</row>
    <row r="997" spans="1:80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23"/>
      <c r="AF997" s="23"/>
      <c r="AG997" s="23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</row>
    <row r="998" spans="1:80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23"/>
      <c r="AF998" s="23"/>
      <c r="AG998" s="23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</row>
    <row r="999" spans="1:80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23"/>
      <c r="AF999" s="23"/>
      <c r="AG999" s="23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</row>
    <row r="1000" spans="1:8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23"/>
      <c r="AF1000" s="23"/>
      <c r="AG1000" s="23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</row>
    <row r="1001" spans="1:80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23"/>
      <c r="AF1001" s="23"/>
      <c r="AG1001" s="23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</row>
    <row r="1002" spans="1:80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23"/>
      <c r="AF1002" s="23"/>
      <c r="AG1002" s="23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</row>
    <row r="1003" spans="1:80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23"/>
      <c r="AF1003" s="23"/>
      <c r="AG1003" s="23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</row>
    <row r="1004" spans="1:80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23"/>
      <c r="AF1004" s="23"/>
      <c r="AG1004" s="23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</row>
    <row r="1005" spans="1:80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23"/>
      <c r="AF1005" s="23"/>
      <c r="AG1005" s="23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</row>
    <row r="1006" spans="1:80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23"/>
      <c r="AF1006" s="23"/>
      <c r="AG1006" s="23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</row>
    <row r="1007" spans="1:80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23"/>
      <c r="AF1007" s="23"/>
      <c r="AG1007" s="23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</row>
    <row r="1008" spans="1:80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23"/>
      <c r="AF1008" s="23"/>
      <c r="AG1008" s="23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</row>
    <row r="1009" spans="1:80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23"/>
      <c r="AF1009" s="23"/>
      <c r="AG1009" s="23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</row>
    <row r="1010" spans="1:8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23"/>
      <c r="AF1010" s="23"/>
      <c r="AG1010" s="23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</row>
    <row r="1011" spans="1:80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23"/>
      <c r="AF1011" s="23"/>
      <c r="AG1011" s="23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</row>
    <row r="1012" spans="1:80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23"/>
      <c r="AF1012" s="23"/>
      <c r="AG1012" s="23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</row>
    <row r="1013" spans="1:80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23"/>
      <c r="AF1013" s="23"/>
      <c r="AG1013" s="23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</row>
    <row r="1014" spans="1:80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23"/>
      <c r="AF1014" s="23"/>
      <c r="AG1014" s="23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</row>
    <row r="1015" spans="1:80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23"/>
      <c r="AF1015" s="23"/>
      <c r="AG1015" s="23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</row>
    <row r="1016" spans="1:80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23"/>
      <c r="AF1016" s="23"/>
      <c r="AG1016" s="23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</row>
    <row r="1017" spans="1:80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23"/>
      <c r="AF1017" s="23"/>
      <c r="AG1017" s="23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</row>
    <row r="1018" spans="1:80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23"/>
      <c r="AF1018" s="23"/>
      <c r="AG1018" s="23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</row>
    <row r="1019" spans="1:80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23"/>
      <c r="AF1019" s="23"/>
      <c r="AG1019" s="23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</row>
    <row r="1020" spans="1:8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23"/>
      <c r="AF1020" s="23"/>
      <c r="AG1020" s="23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</row>
    <row r="1021" spans="1:80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23"/>
      <c r="AF1021" s="23"/>
      <c r="AG1021" s="23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</row>
    <row r="1022" spans="1:80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23"/>
      <c r="AF1022" s="23"/>
      <c r="AG1022" s="23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</row>
    <row r="1023" spans="1:80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23"/>
      <c r="AF1023" s="23"/>
      <c r="AG1023" s="23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</row>
    <row r="1024" spans="1:80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23"/>
      <c r="AF1024" s="23"/>
      <c r="AG1024" s="23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</row>
    <row r="1025" spans="1:80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23"/>
      <c r="AF1025" s="23"/>
      <c r="AG1025" s="23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</row>
    <row r="1026" spans="1:80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23"/>
      <c r="AF1026" s="23"/>
      <c r="AG1026" s="23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</row>
    <row r="1027" spans="1:80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23"/>
      <c r="AF1027" s="23"/>
      <c r="AG1027" s="23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</row>
    <row r="1028" spans="1:80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23"/>
      <c r="AF1028" s="23"/>
      <c r="AG1028" s="23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</row>
    <row r="1029" spans="1:80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23"/>
      <c r="AF1029" s="23"/>
      <c r="AG1029" s="23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</row>
  </sheetData>
  <mergeCells count="42">
    <mergeCell ref="Q1:Q2"/>
    <mergeCell ref="R1:R2"/>
    <mergeCell ref="S1:S2"/>
    <mergeCell ref="T1:T2"/>
    <mergeCell ref="U1:U2"/>
    <mergeCell ref="B1:C1"/>
    <mergeCell ref="E1:I1"/>
    <mergeCell ref="J1:L1"/>
    <mergeCell ref="M1:N1"/>
    <mergeCell ref="O1:P1"/>
    <mergeCell ref="W10:W11"/>
    <mergeCell ref="X10:X11"/>
    <mergeCell ref="AI1:AN1"/>
    <mergeCell ref="AO1:AT1"/>
    <mergeCell ref="AU1:AV1"/>
    <mergeCell ref="V1:Z1"/>
    <mergeCell ref="AE1:AG1"/>
    <mergeCell ref="F10:F11"/>
    <mergeCell ref="G10:G11"/>
    <mergeCell ref="H10:H11"/>
    <mergeCell ref="I10:I11"/>
    <mergeCell ref="V10:V11"/>
    <mergeCell ref="A10:A11"/>
    <mergeCell ref="B10:B11"/>
    <mergeCell ref="C10:C11"/>
    <mergeCell ref="D10:D11"/>
    <mergeCell ref="E10:E11"/>
    <mergeCell ref="AA12:AA13"/>
    <mergeCell ref="AB12:AB13"/>
    <mergeCell ref="AC12:AC13"/>
    <mergeCell ref="AD12:AD13"/>
    <mergeCell ref="Y10:Y11"/>
    <mergeCell ref="Z10:Z11"/>
    <mergeCell ref="V174:Z174"/>
    <mergeCell ref="A12:A13"/>
    <mergeCell ref="B12:B13"/>
    <mergeCell ref="C12:C13"/>
    <mergeCell ref="V12:V13"/>
    <mergeCell ref="W12:W13"/>
    <mergeCell ref="X12:X13"/>
    <mergeCell ref="Y12:Y13"/>
    <mergeCell ref="Z12:Z13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E1039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" customHeight="1"/>
  <cols>
    <col min="1" max="6" width="20.7109375" customWidth="1"/>
    <col min="7" max="11" width="16.28515625" customWidth="1"/>
    <col min="12" max="19" width="20.7109375" customWidth="1"/>
    <col min="20" max="31" width="12.7109375" hidden="1"/>
  </cols>
  <sheetData>
    <row r="1" spans="1:31" ht="22.5" customHeight="1">
      <c r="A1" s="141" t="s">
        <v>130</v>
      </c>
      <c r="B1" s="142" t="s">
        <v>332</v>
      </c>
      <c r="C1" s="142" t="s">
        <v>333</v>
      </c>
      <c r="D1" s="142" t="s">
        <v>334</v>
      </c>
      <c r="E1" s="144" t="s">
        <v>335</v>
      </c>
      <c r="F1" s="142" t="s">
        <v>336</v>
      </c>
      <c r="G1" s="144" t="s">
        <v>337</v>
      </c>
      <c r="H1" s="144" t="s">
        <v>338</v>
      </c>
      <c r="I1" s="144" t="s">
        <v>339</v>
      </c>
      <c r="J1" s="144" t="s">
        <v>340</v>
      </c>
      <c r="K1" s="145" t="s">
        <v>341</v>
      </c>
      <c r="L1" s="141" t="s">
        <v>342</v>
      </c>
      <c r="M1" s="141" t="s">
        <v>343</v>
      </c>
      <c r="N1" s="141" t="s">
        <v>344</v>
      </c>
      <c r="O1" s="141" t="s">
        <v>345</v>
      </c>
      <c r="P1" s="141" t="s">
        <v>346</v>
      </c>
      <c r="Q1" s="141" t="s">
        <v>347</v>
      </c>
      <c r="R1" s="141" t="s">
        <v>348</v>
      </c>
      <c r="S1" s="142" t="s">
        <v>349</v>
      </c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1:31" ht="22.5" hidden="1" customHeight="1">
      <c r="A2" s="147">
        <v>45520</v>
      </c>
      <c r="B2" s="148" t="s">
        <v>256</v>
      </c>
      <c r="C2" s="148" t="s">
        <v>350</v>
      </c>
      <c r="D2" s="150" t="s">
        <v>351</v>
      </c>
      <c r="E2" s="150">
        <v>6.87</v>
      </c>
      <c r="F2" s="151">
        <f t="shared" ref="F2:F92" si="0">E2/0.7</f>
        <v>9.8142857142857149</v>
      </c>
      <c r="G2" s="152">
        <v>0</v>
      </c>
      <c r="H2" s="152">
        <v>205</v>
      </c>
      <c r="I2" s="151"/>
      <c r="J2" s="151"/>
      <c r="K2" s="151">
        <f t="shared" ref="K2:K92" si="1">J2-I2</f>
        <v>0</v>
      </c>
      <c r="L2" s="151">
        <f t="shared" ref="L2:L92" si="2">F2*12</f>
        <v>117.77142857142857</v>
      </c>
      <c r="M2" s="151">
        <f t="shared" ref="M2:M92" si="3">(F2*33.1)/26.5</f>
        <v>12.258598382749328</v>
      </c>
      <c r="N2" s="151">
        <f t="shared" ref="N2:N92" si="4">F2*33.1</f>
        <v>324.8528571428572</v>
      </c>
      <c r="O2" s="151">
        <f t="shared" ref="O2:O92" si="5">M2*26.5</f>
        <v>324.8528571428572</v>
      </c>
      <c r="P2" s="155">
        <f t="shared" ref="P2:P92" si="6">N2*0.01</f>
        <v>3.2485285714285723</v>
      </c>
      <c r="Q2" s="155">
        <f t="shared" ref="Q2:Q92" si="7">O2*0.0277</f>
        <v>8.9984241428571448</v>
      </c>
      <c r="R2" s="156">
        <f t="shared" ref="R2:R92" si="8">Q2-P2</f>
        <v>5.7498955714285724</v>
      </c>
      <c r="S2" s="151">
        <f t="shared" ref="S2:S92" si="9">M2*4.39</f>
        <v>53.81524690026955</v>
      </c>
    </row>
    <row r="3" spans="1:31" ht="22.5" hidden="1" customHeight="1">
      <c r="A3" s="157">
        <v>45520</v>
      </c>
      <c r="B3" s="148" t="s">
        <v>256</v>
      </c>
      <c r="C3" s="148" t="s">
        <v>350</v>
      </c>
      <c r="D3" s="158" t="s">
        <v>351</v>
      </c>
      <c r="E3" s="158">
        <v>6.92</v>
      </c>
      <c r="F3" s="151">
        <f t="shared" si="0"/>
        <v>9.8857142857142861</v>
      </c>
      <c r="G3" s="152">
        <v>0</v>
      </c>
      <c r="H3" s="152">
        <v>205</v>
      </c>
      <c r="I3" s="151"/>
      <c r="J3" s="151"/>
      <c r="K3" s="151">
        <f t="shared" si="1"/>
        <v>0</v>
      </c>
      <c r="L3" s="151">
        <f t="shared" si="2"/>
        <v>118.62857142857143</v>
      </c>
      <c r="M3" s="151">
        <f t="shared" si="3"/>
        <v>12.347816711590298</v>
      </c>
      <c r="N3" s="151">
        <f t="shared" si="4"/>
        <v>327.2171428571429</v>
      </c>
      <c r="O3" s="151">
        <f t="shared" si="5"/>
        <v>327.2171428571429</v>
      </c>
      <c r="P3" s="155">
        <f t="shared" si="6"/>
        <v>3.2721714285714292</v>
      </c>
      <c r="Q3" s="155">
        <f t="shared" si="7"/>
        <v>9.0639148571428585</v>
      </c>
      <c r="R3" s="156">
        <f t="shared" si="8"/>
        <v>5.7917434285714293</v>
      </c>
      <c r="S3" s="151">
        <f t="shared" si="9"/>
        <v>54.2069153638814</v>
      </c>
    </row>
    <row r="4" spans="1:31" ht="22.5" hidden="1" customHeight="1">
      <c r="A4" s="157">
        <v>45602</v>
      </c>
      <c r="B4" s="148" t="s">
        <v>257</v>
      </c>
      <c r="C4" s="148" t="s">
        <v>353</v>
      </c>
      <c r="D4" s="158" t="s">
        <v>354</v>
      </c>
      <c r="E4" s="158">
        <v>6.24</v>
      </c>
      <c r="F4" s="151">
        <f t="shared" si="0"/>
        <v>8.9142857142857146</v>
      </c>
      <c r="G4" s="152">
        <v>0</v>
      </c>
      <c r="H4" s="152">
        <v>210</v>
      </c>
      <c r="I4" s="152"/>
      <c r="J4" s="152"/>
      <c r="K4" s="151">
        <f t="shared" si="1"/>
        <v>0</v>
      </c>
      <c r="L4" s="151">
        <f t="shared" si="2"/>
        <v>106.97142857142858</v>
      </c>
      <c r="M4" s="151">
        <f t="shared" si="3"/>
        <v>11.134447439353101</v>
      </c>
      <c r="N4" s="151">
        <f t="shared" si="4"/>
        <v>295.06285714285718</v>
      </c>
      <c r="O4" s="151">
        <f t="shared" si="5"/>
        <v>295.06285714285718</v>
      </c>
      <c r="P4" s="155">
        <f t="shared" si="6"/>
        <v>2.950628571428572</v>
      </c>
      <c r="Q4" s="155">
        <f t="shared" si="7"/>
        <v>8.1732411428571439</v>
      </c>
      <c r="R4" s="156">
        <f t="shared" si="8"/>
        <v>5.2226125714285718</v>
      </c>
      <c r="S4" s="151">
        <f t="shared" si="9"/>
        <v>48.880224258760109</v>
      </c>
    </row>
    <row r="5" spans="1:31" ht="22.5" hidden="1" customHeight="1">
      <c r="A5" s="147">
        <v>45607</v>
      </c>
      <c r="B5" s="148" t="s">
        <v>257</v>
      </c>
      <c r="C5" s="148" t="s">
        <v>353</v>
      </c>
      <c r="D5" s="158" t="s">
        <v>355</v>
      </c>
      <c r="E5" s="158">
        <v>7.03</v>
      </c>
      <c r="F5" s="151">
        <f t="shared" si="0"/>
        <v>10.042857142857144</v>
      </c>
      <c r="G5" s="152">
        <v>0</v>
      </c>
      <c r="H5" s="152">
        <v>210</v>
      </c>
      <c r="I5" s="152"/>
      <c r="J5" s="152">
        <v>50168</v>
      </c>
      <c r="K5" s="151">
        <f t="shared" si="1"/>
        <v>50168</v>
      </c>
      <c r="L5" s="151">
        <f t="shared" si="2"/>
        <v>120.51428571428573</v>
      </c>
      <c r="M5" s="151">
        <f t="shared" si="3"/>
        <v>12.544097035040433</v>
      </c>
      <c r="N5" s="151">
        <f t="shared" si="4"/>
        <v>332.41857142857151</v>
      </c>
      <c r="O5" s="151">
        <f t="shared" si="5"/>
        <v>332.41857142857151</v>
      </c>
      <c r="P5" s="155">
        <f t="shared" si="6"/>
        <v>3.324185714285715</v>
      </c>
      <c r="Q5" s="155">
        <f t="shared" si="7"/>
        <v>9.2079944285714301</v>
      </c>
      <c r="R5" s="156">
        <f t="shared" si="8"/>
        <v>5.8838087142857152</v>
      </c>
      <c r="S5" s="151">
        <f t="shared" si="9"/>
        <v>55.068585983827496</v>
      </c>
    </row>
    <row r="6" spans="1:31" ht="22.5" hidden="1" customHeight="1">
      <c r="A6" s="157">
        <v>45608</v>
      </c>
      <c r="B6" s="148" t="s">
        <v>257</v>
      </c>
      <c r="C6" s="148" t="s">
        <v>353</v>
      </c>
      <c r="D6" s="158" t="s">
        <v>356</v>
      </c>
      <c r="E6" s="158">
        <v>6.02</v>
      </c>
      <c r="F6" s="151">
        <f t="shared" si="0"/>
        <v>8.6</v>
      </c>
      <c r="G6" s="152">
        <v>0</v>
      </c>
      <c r="H6" s="152">
        <v>210</v>
      </c>
      <c r="I6" s="152"/>
      <c r="J6" s="152">
        <v>56057</v>
      </c>
      <c r="K6" s="151">
        <f t="shared" si="1"/>
        <v>56057</v>
      </c>
      <c r="L6" s="151">
        <f t="shared" si="2"/>
        <v>103.19999999999999</v>
      </c>
      <c r="M6" s="151">
        <f t="shared" si="3"/>
        <v>10.741886792452831</v>
      </c>
      <c r="N6" s="151">
        <f t="shared" si="4"/>
        <v>284.66000000000003</v>
      </c>
      <c r="O6" s="151">
        <f t="shared" si="5"/>
        <v>284.66000000000003</v>
      </c>
      <c r="P6" s="155">
        <f t="shared" si="6"/>
        <v>2.8466000000000005</v>
      </c>
      <c r="Q6" s="155">
        <f t="shared" si="7"/>
        <v>7.8850820000000006</v>
      </c>
      <c r="R6" s="156">
        <f t="shared" si="8"/>
        <v>5.0384820000000001</v>
      </c>
      <c r="S6" s="151">
        <f t="shared" si="9"/>
        <v>47.156883018867923</v>
      </c>
    </row>
    <row r="7" spans="1:31" ht="22.5" hidden="1" customHeight="1">
      <c r="A7" s="157">
        <v>45803</v>
      </c>
      <c r="B7" s="148" t="s">
        <v>257</v>
      </c>
      <c r="C7" s="148" t="s">
        <v>353</v>
      </c>
      <c r="D7" s="158" t="s">
        <v>357</v>
      </c>
      <c r="E7" s="158">
        <v>5.27</v>
      </c>
      <c r="F7" s="151">
        <f t="shared" si="0"/>
        <v>7.5285714285714285</v>
      </c>
      <c r="G7" s="152">
        <v>0</v>
      </c>
      <c r="H7" s="152">
        <v>160</v>
      </c>
      <c r="I7" s="152">
        <v>56154</v>
      </c>
      <c r="J7" s="152">
        <v>56236</v>
      </c>
      <c r="K7" s="151">
        <f t="shared" si="1"/>
        <v>82</v>
      </c>
      <c r="L7" s="151">
        <f t="shared" si="2"/>
        <v>90.342857142857142</v>
      </c>
      <c r="M7" s="151">
        <f t="shared" si="3"/>
        <v>9.403611859838275</v>
      </c>
      <c r="N7" s="151">
        <f t="shared" si="4"/>
        <v>249.1957142857143</v>
      </c>
      <c r="O7" s="151">
        <f t="shared" si="5"/>
        <v>249.19571428571427</v>
      </c>
      <c r="P7" s="155">
        <f t="shared" si="6"/>
        <v>2.4919571428571432</v>
      </c>
      <c r="Q7" s="155">
        <f t="shared" si="7"/>
        <v>6.9027212857142848</v>
      </c>
      <c r="R7" s="156">
        <f t="shared" si="8"/>
        <v>4.4107641428571416</v>
      </c>
      <c r="S7" s="151">
        <f t="shared" si="9"/>
        <v>41.281856064690025</v>
      </c>
    </row>
    <row r="8" spans="1:31" ht="22.5" hidden="1" customHeight="1">
      <c r="A8" s="157">
        <v>45812</v>
      </c>
      <c r="B8" s="148" t="s">
        <v>257</v>
      </c>
      <c r="C8" s="148" t="s">
        <v>353</v>
      </c>
      <c r="D8" s="158" t="s">
        <v>357</v>
      </c>
      <c r="E8" s="158">
        <v>5.98</v>
      </c>
      <c r="F8" s="151">
        <f t="shared" si="0"/>
        <v>8.5428571428571445</v>
      </c>
      <c r="G8" s="152">
        <v>50</v>
      </c>
      <c r="H8" s="152">
        <v>220</v>
      </c>
      <c r="I8" s="152">
        <v>56236</v>
      </c>
      <c r="J8" s="152"/>
      <c r="K8" s="151">
        <f t="shared" si="1"/>
        <v>-56236</v>
      </c>
      <c r="L8" s="151">
        <f t="shared" si="2"/>
        <v>102.51428571428573</v>
      </c>
      <c r="M8" s="151">
        <f t="shared" si="3"/>
        <v>10.670512129380056</v>
      </c>
      <c r="N8" s="151">
        <f t="shared" si="4"/>
        <v>282.76857142857148</v>
      </c>
      <c r="O8" s="151">
        <f t="shared" si="5"/>
        <v>282.76857142857148</v>
      </c>
      <c r="P8" s="155">
        <f t="shared" si="6"/>
        <v>2.8276857142857148</v>
      </c>
      <c r="Q8" s="155">
        <f t="shared" si="7"/>
        <v>7.8326894285714292</v>
      </c>
      <c r="R8" s="156">
        <f t="shared" si="8"/>
        <v>5.0050037142857144</v>
      </c>
      <c r="S8" s="151">
        <f t="shared" si="9"/>
        <v>46.84354824797844</v>
      </c>
    </row>
    <row r="9" spans="1:31" ht="22.5" hidden="1" customHeight="1">
      <c r="A9" s="157">
        <v>45824</v>
      </c>
      <c r="B9" s="148" t="s">
        <v>257</v>
      </c>
      <c r="C9" s="148" t="s">
        <v>353</v>
      </c>
      <c r="D9" s="158" t="s">
        <v>358</v>
      </c>
      <c r="E9" s="158">
        <v>7.07</v>
      </c>
      <c r="F9" s="151">
        <f t="shared" si="0"/>
        <v>10.100000000000001</v>
      </c>
      <c r="G9" s="152">
        <v>0</v>
      </c>
      <c r="H9" s="152">
        <v>210</v>
      </c>
      <c r="I9" s="152">
        <v>85206</v>
      </c>
      <c r="J9" s="152"/>
      <c r="K9" s="151">
        <f t="shared" si="1"/>
        <v>-85206</v>
      </c>
      <c r="L9" s="151">
        <f t="shared" si="2"/>
        <v>121.20000000000002</v>
      </c>
      <c r="M9" s="151">
        <f t="shared" si="3"/>
        <v>12.615471698113209</v>
      </c>
      <c r="N9" s="151">
        <f t="shared" si="4"/>
        <v>334.31000000000006</v>
      </c>
      <c r="O9" s="151">
        <f t="shared" si="5"/>
        <v>334.31000000000006</v>
      </c>
      <c r="P9" s="155">
        <f t="shared" si="6"/>
        <v>3.3431000000000006</v>
      </c>
      <c r="Q9" s="155">
        <f t="shared" si="7"/>
        <v>9.2603870000000015</v>
      </c>
      <c r="R9" s="156">
        <f t="shared" si="8"/>
        <v>5.9172870000000009</v>
      </c>
      <c r="S9" s="151">
        <f t="shared" si="9"/>
        <v>55.381920754716987</v>
      </c>
    </row>
    <row r="10" spans="1:31" ht="22.5" hidden="1" customHeight="1">
      <c r="A10" s="157">
        <v>45826</v>
      </c>
      <c r="B10" s="148" t="s">
        <v>257</v>
      </c>
      <c r="C10" s="148" t="s">
        <v>353</v>
      </c>
      <c r="D10" s="158" t="s">
        <v>359</v>
      </c>
      <c r="E10" s="158">
        <v>2.7</v>
      </c>
      <c r="F10" s="151">
        <f t="shared" si="0"/>
        <v>3.8571428571428577</v>
      </c>
      <c r="G10" s="152">
        <v>130</v>
      </c>
      <c r="H10" s="152">
        <v>210</v>
      </c>
      <c r="I10" s="152">
        <v>52519</v>
      </c>
      <c r="J10" s="152"/>
      <c r="K10" s="151">
        <f t="shared" si="1"/>
        <v>-52519</v>
      </c>
      <c r="L10" s="151">
        <f t="shared" si="2"/>
        <v>46.285714285714292</v>
      </c>
      <c r="M10" s="151">
        <f t="shared" si="3"/>
        <v>4.8177897574123998</v>
      </c>
      <c r="N10" s="151">
        <f t="shared" si="4"/>
        <v>127.67142857142859</v>
      </c>
      <c r="O10" s="151">
        <f t="shared" si="5"/>
        <v>127.67142857142859</v>
      </c>
      <c r="P10" s="155">
        <f t="shared" si="6"/>
        <v>1.2767142857142859</v>
      </c>
      <c r="Q10" s="155">
        <f t="shared" si="7"/>
        <v>3.5364985714285719</v>
      </c>
      <c r="R10" s="156">
        <f t="shared" si="8"/>
        <v>2.2597842857142858</v>
      </c>
      <c r="S10" s="151">
        <f t="shared" si="9"/>
        <v>21.150097035040435</v>
      </c>
    </row>
    <row r="11" spans="1:31" ht="22.5" hidden="1" customHeight="1">
      <c r="A11" s="157">
        <v>45835</v>
      </c>
      <c r="B11" s="148" t="s">
        <v>257</v>
      </c>
      <c r="C11" s="148" t="s">
        <v>353</v>
      </c>
      <c r="D11" s="158" t="s">
        <v>360</v>
      </c>
      <c r="E11" s="158">
        <v>7.41</v>
      </c>
      <c r="F11" s="151">
        <f t="shared" si="0"/>
        <v>10.585714285714287</v>
      </c>
      <c r="G11" s="152">
        <v>0</v>
      </c>
      <c r="H11" s="152">
        <v>200</v>
      </c>
      <c r="I11" s="152">
        <v>40596</v>
      </c>
      <c r="J11" s="152"/>
      <c r="K11" s="151">
        <f t="shared" si="1"/>
        <v>-40596</v>
      </c>
      <c r="L11" s="151">
        <f t="shared" si="2"/>
        <v>127.02857142857144</v>
      </c>
      <c r="M11" s="151">
        <f t="shared" si="3"/>
        <v>13.222156334231808</v>
      </c>
      <c r="N11" s="151">
        <f t="shared" si="4"/>
        <v>350.38714285714292</v>
      </c>
      <c r="O11" s="151">
        <f t="shared" si="5"/>
        <v>350.38714285714292</v>
      </c>
      <c r="P11" s="155">
        <f t="shared" si="6"/>
        <v>3.5038714285714292</v>
      </c>
      <c r="Q11" s="155">
        <f t="shared" si="7"/>
        <v>9.7057238571428588</v>
      </c>
      <c r="R11" s="156">
        <f t="shared" si="8"/>
        <v>6.2018524285714296</v>
      </c>
      <c r="S11" s="151">
        <f t="shared" si="9"/>
        <v>58.045266307277636</v>
      </c>
    </row>
    <row r="12" spans="1:31" ht="22.5" hidden="1" customHeight="1">
      <c r="A12" s="157">
        <v>45838</v>
      </c>
      <c r="B12" s="148" t="s">
        <v>257</v>
      </c>
      <c r="C12" s="148" t="s">
        <v>353</v>
      </c>
      <c r="D12" s="158" t="s">
        <v>361</v>
      </c>
      <c r="E12" s="158">
        <v>8.67</v>
      </c>
      <c r="F12" s="151">
        <f t="shared" si="0"/>
        <v>12.385714285714286</v>
      </c>
      <c r="G12" s="152">
        <v>0</v>
      </c>
      <c r="H12" s="152">
        <v>200</v>
      </c>
      <c r="I12" s="152">
        <v>89458</v>
      </c>
      <c r="J12" s="152">
        <v>90336</v>
      </c>
      <c r="K12" s="151">
        <f t="shared" si="1"/>
        <v>878</v>
      </c>
      <c r="L12" s="151">
        <f t="shared" si="2"/>
        <v>148.62857142857143</v>
      </c>
      <c r="M12" s="151">
        <f t="shared" si="3"/>
        <v>15.470458221024261</v>
      </c>
      <c r="N12" s="151">
        <f t="shared" si="4"/>
        <v>409.9671428571429</v>
      </c>
      <c r="O12" s="151">
        <f t="shared" si="5"/>
        <v>409.9671428571429</v>
      </c>
      <c r="P12" s="155">
        <f t="shared" si="6"/>
        <v>4.0996714285714289</v>
      </c>
      <c r="Q12" s="155">
        <f t="shared" si="7"/>
        <v>11.356089857142859</v>
      </c>
      <c r="R12" s="156">
        <f t="shared" si="8"/>
        <v>7.2564184285714299</v>
      </c>
      <c r="S12" s="151">
        <f t="shared" si="9"/>
        <v>67.915311590296497</v>
      </c>
    </row>
    <row r="13" spans="1:31" ht="22.5" hidden="1" customHeight="1">
      <c r="A13" s="157">
        <v>45839</v>
      </c>
      <c r="B13" s="148" t="s">
        <v>257</v>
      </c>
      <c r="C13" s="148" t="s">
        <v>353</v>
      </c>
      <c r="D13" s="158" t="s">
        <v>362</v>
      </c>
      <c r="E13" s="158">
        <v>6.64</v>
      </c>
      <c r="F13" s="151">
        <f t="shared" si="0"/>
        <v>9.4857142857142858</v>
      </c>
      <c r="G13" s="152">
        <v>0</v>
      </c>
      <c r="H13" s="152">
        <v>195</v>
      </c>
      <c r="I13" s="152">
        <v>43861</v>
      </c>
      <c r="J13" s="152"/>
      <c r="K13" s="151">
        <f t="shared" si="1"/>
        <v>-43861</v>
      </c>
      <c r="L13" s="151">
        <f t="shared" si="2"/>
        <v>113.82857142857142</v>
      </c>
      <c r="M13" s="151">
        <f t="shared" si="3"/>
        <v>11.848194070080863</v>
      </c>
      <c r="N13" s="151">
        <f t="shared" si="4"/>
        <v>313.97714285714289</v>
      </c>
      <c r="O13" s="151">
        <f t="shared" si="5"/>
        <v>313.97714285714289</v>
      </c>
      <c r="P13" s="155">
        <f t="shared" si="6"/>
        <v>3.1397714285714291</v>
      </c>
      <c r="Q13" s="155">
        <f t="shared" si="7"/>
        <v>8.6971668571428573</v>
      </c>
      <c r="R13" s="156">
        <f t="shared" si="8"/>
        <v>5.5573954285714287</v>
      </c>
      <c r="S13" s="151">
        <f t="shared" si="9"/>
        <v>52.013571967654983</v>
      </c>
    </row>
    <row r="14" spans="1:31" ht="22.5" hidden="1" customHeight="1">
      <c r="A14" s="157">
        <v>45840</v>
      </c>
      <c r="B14" s="148" t="s">
        <v>257</v>
      </c>
      <c r="C14" s="148" t="s">
        <v>353</v>
      </c>
      <c r="D14" s="158" t="s">
        <v>357</v>
      </c>
      <c r="E14" s="158">
        <v>7.57</v>
      </c>
      <c r="F14" s="151">
        <f t="shared" si="0"/>
        <v>10.814285714285715</v>
      </c>
      <c r="G14" s="152">
        <v>0</v>
      </c>
      <c r="H14" s="152">
        <v>200</v>
      </c>
      <c r="I14" s="152">
        <v>56236</v>
      </c>
      <c r="J14" s="152">
        <v>56428</v>
      </c>
      <c r="K14" s="151">
        <f t="shared" si="1"/>
        <v>192</v>
      </c>
      <c r="L14" s="151">
        <f t="shared" si="2"/>
        <v>129.77142857142857</v>
      </c>
      <c r="M14" s="151">
        <f t="shared" si="3"/>
        <v>13.507654986522912</v>
      </c>
      <c r="N14" s="151">
        <f t="shared" si="4"/>
        <v>357.95285714285717</v>
      </c>
      <c r="O14" s="151">
        <f t="shared" si="5"/>
        <v>357.95285714285717</v>
      </c>
      <c r="P14" s="155">
        <f t="shared" si="6"/>
        <v>3.5795285714285718</v>
      </c>
      <c r="Q14" s="155">
        <f t="shared" si="7"/>
        <v>9.9152941428571424</v>
      </c>
      <c r="R14" s="156">
        <f t="shared" si="8"/>
        <v>6.3357655714285706</v>
      </c>
      <c r="S14" s="151">
        <f t="shared" si="9"/>
        <v>59.298605390835576</v>
      </c>
    </row>
    <row r="15" spans="1:31" ht="22.5" hidden="1" customHeight="1">
      <c r="A15" s="157">
        <v>45841</v>
      </c>
      <c r="B15" s="148" t="s">
        <v>257</v>
      </c>
      <c r="C15" s="148" t="s">
        <v>353</v>
      </c>
      <c r="D15" s="158" t="s">
        <v>363</v>
      </c>
      <c r="E15" s="158">
        <v>7.99</v>
      </c>
      <c r="F15" s="151">
        <f t="shared" si="0"/>
        <v>11.414285714285715</v>
      </c>
      <c r="G15" s="152">
        <v>0</v>
      </c>
      <c r="H15" s="152">
        <v>190</v>
      </c>
      <c r="I15" s="152"/>
      <c r="J15" s="152">
        <v>41470</v>
      </c>
      <c r="K15" s="151">
        <f t="shared" si="1"/>
        <v>41470</v>
      </c>
      <c r="L15" s="151">
        <f t="shared" si="2"/>
        <v>136.97142857142859</v>
      </c>
      <c r="M15" s="151">
        <f t="shared" si="3"/>
        <v>14.257088948787063</v>
      </c>
      <c r="N15" s="151">
        <f t="shared" si="4"/>
        <v>377.81285714285718</v>
      </c>
      <c r="O15" s="151">
        <f t="shared" si="5"/>
        <v>377.81285714285718</v>
      </c>
      <c r="P15" s="155">
        <f t="shared" si="6"/>
        <v>3.7781285714285717</v>
      </c>
      <c r="Q15" s="155">
        <f t="shared" si="7"/>
        <v>10.465416142857144</v>
      </c>
      <c r="R15" s="156">
        <f t="shared" si="8"/>
        <v>6.6872875714285724</v>
      </c>
      <c r="S15" s="151">
        <f t="shared" si="9"/>
        <v>62.588620485175198</v>
      </c>
    </row>
    <row r="16" spans="1:31" ht="22.5" hidden="1" customHeight="1">
      <c r="A16" s="157">
        <v>45847</v>
      </c>
      <c r="B16" s="148" t="s">
        <v>257</v>
      </c>
      <c r="C16" s="148" t="s">
        <v>353</v>
      </c>
      <c r="D16" s="158" t="s">
        <v>360</v>
      </c>
      <c r="E16" s="158">
        <v>8.17</v>
      </c>
      <c r="F16" s="151">
        <f t="shared" si="0"/>
        <v>11.671428571428573</v>
      </c>
      <c r="G16" s="152">
        <v>0</v>
      </c>
      <c r="H16" s="152">
        <v>190</v>
      </c>
      <c r="I16" s="152">
        <v>41083</v>
      </c>
      <c r="J16" s="152"/>
      <c r="K16" s="151">
        <f t="shared" si="1"/>
        <v>-41083</v>
      </c>
      <c r="L16" s="151">
        <f t="shared" si="2"/>
        <v>140.05714285714288</v>
      </c>
      <c r="M16" s="151">
        <f t="shared" si="3"/>
        <v>14.578274932614558</v>
      </c>
      <c r="N16" s="151">
        <f t="shared" si="4"/>
        <v>386.32428571428579</v>
      </c>
      <c r="O16" s="151">
        <f t="shared" si="5"/>
        <v>386.32428571428579</v>
      </c>
      <c r="P16" s="155">
        <f t="shared" si="6"/>
        <v>3.8632428571428581</v>
      </c>
      <c r="Q16" s="155">
        <f t="shared" si="7"/>
        <v>10.701182714285716</v>
      </c>
      <c r="R16" s="156">
        <f t="shared" si="8"/>
        <v>6.8379398571428585</v>
      </c>
      <c r="S16" s="151">
        <f t="shared" si="9"/>
        <v>63.998626954177908</v>
      </c>
    </row>
    <row r="17" spans="1:19" ht="22.5" hidden="1" customHeight="1">
      <c r="A17" s="157">
        <v>45847</v>
      </c>
      <c r="B17" s="148" t="s">
        <v>257</v>
      </c>
      <c r="C17" s="148" t="s">
        <v>353</v>
      </c>
      <c r="D17" s="158" t="s">
        <v>358</v>
      </c>
      <c r="E17" s="158">
        <v>5.65</v>
      </c>
      <c r="F17" s="151">
        <f t="shared" si="0"/>
        <v>8.071428571428573</v>
      </c>
      <c r="G17" s="152">
        <v>40</v>
      </c>
      <c r="H17" s="152">
        <v>195</v>
      </c>
      <c r="I17" s="152">
        <v>85579</v>
      </c>
      <c r="J17" s="152"/>
      <c r="K17" s="151">
        <f t="shared" si="1"/>
        <v>-85579</v>
      </c>
      <c r="L17" s="151">
        <f t="shared" si="2"/>
        <v>96.857142857142875</v>
      </c>
      <c r="M17" s="151">
        <f t="shared" si="3"/>
        <v>10.081671159029652</v>
      </c>
      <c r="N17" s="151">
        <f t="shared" si="4"/>
        <v>267.16428571428577</v>
      </c>
      <c r="O17" s="151">
        <f t="shared" si="5"/>
        <v>267.16428571428577</v>
      </c>
      <c r="P17" s="155">
        <f t="shared" si="6"/>
        <v>2.6716428571428579</v>
      </c>
      <c r="Q17" s="155">
        <f t="shared" si="7"/>
        <v>7.4004507142857152</v>
      </c>
      <c r="R17" s="156">
        <f t="shared" si="8"/>
        <v>4.7288078571428578</v>
      </c>
      <c r="S17" s="151">
        <f t="shared" si="9"/>
        <v>44.258536388140165</v>
      </c>
    </row>
    <row r="18" spans="1:19" ht="22.5" hidden="1" customHeight="1">
      <c r="A18" s="157">
        <v>45855</v>
      </c>
      <c r="B18" s="148" t="s">
        <v>257</v>
      </c>
      <c r="C18" s="148" t="s">
        <v>353</v>
      </c>
      <c r="D18" s="158" t="s">
        <v>364</v>
      </c>
      <c r="E18" s="158">
        <v>7.55</v>
      </c>
      <c r="F18" s="151">
        <f t="shared" si="0"/>
        <v>10.785714285714286</v>
      </c>
      <c r="G18" s="152">
        <v>0</v>
      </c>
      <c r="H18" s="152">
        <v>170</v>
      </c>
      <c r="I18" s="152">
        <v>110085</v>
      </c>
      <c r="J18" s="152">
        <v>110176</v>
      </c>
      <c r="K18" s="151">
        <f t="shared" si="1"/>
        <v>91</v>
      </c>
      <c r="L18" s="151">
        <f t="shared" si="2"/>
        <v>129.42857142857144</v>
      </c>
      <c r="M18" s="151">
        <f t="shared" si="3"/>
        <v>13.471967654986525</v>
      </c>
      <c r="N18" s="151">
        <f t="shared" si="4"/>
        <v>357.00714285714292</v>
      </c>
      <c r="O18" s="151">
        <f t="shared" si="5"/>
        <v>357.00714285714292</v>
      </c>
      <c r="P18" s="155">
        <f t="shared" si="6"/>
        <v>3.5700714285714295</v>
      </c>
      <c r="Q18" s="155">
        <f t="shared" si="7"/>
        <v>9.8890978571428594</v>
      </c>
      <c r="R18" s="156">
        <f t="shared" si="8"/>
        <v>6.3190264285714299</v>
      </c>
      <c r="S18" s="151">
        <f t="shared" si="9"/>
        <v>59.141938005390841</v>
      </c>
    </row>
    <row r="19" spans="1:19" ht="22.5" hidden="1" customHeight="1">
      <c r="A19" s="157">
        <v>45859</v>
      </c>
      <c r="B19" s="148" t="s">
        <v>257</v>
      </c>
      <c r="C19" s="148" t="s">
        <v>353</v>
      </c>
      <c r="D19" s="158" t="s">
        <v>365</v>
      </c>
      <c r="E19" s="158">
        <v>6.62</v>
      </c>
      <c r="F19" s="151">
        <f t="shared" si="0"/>
        <v>9.4571428571428573</v>
      </c>
      <c r="G19" s="152">
        <v>0</v>
      </c>
      <c r="H19" s="152">
        <v>190</v>
      </c>
      <c r="I19" s="152">
        <v>52569</v>
      </c>
      <c r="J19" s="152"/>
      <c r="K19" s="151">
        <f t="shared" si="1"/>
        <v>-52569</v>
      </c>
      <c r="L19" s="151">
        <f t="shared" si="2"/>
        <v>113.48571428571429</v>
      </c>
      <c r="M19" s="151">
        <f t="shared" si="3"/>
        <v>11.812506738544474</v>
      </c>
      <c r="N19" s="151">
        <f t="shared" si="4"/>
        <v>313.03142857142859</v>
      </c>
      <c r="O19" s="151">
        <f t="shared" si="5"/>
        <v>313.03142857142859</v>
      </c>
      <c r="P19" s="155">
        <f t="shared" si="6"/>
        <v>3.1303142857142858</v>
      </c>
      <c r="Q19" s="155">
        <f t="shared" si="7"/>
        <v>8.6709705714285725</v>
      </c>
      <c r="R19" s="156">
        <f t="shared" si="8"/>
        <v>5.5406562857142863</v>
      </c>
      <c r="S19" s="151">
        <f t="shared" si="9"/>
        <v>51.856904582210241</v>
      </c>
    </row>
    <row r="20" spans="1:19" ht="22.5" hidden="1" customHeight="1">
      <c r="A20" s="157">
        <v>45862</v>
      </c>
      <c r="B20" s="148" t="s">
        <v>257</v>
      </c>
      <c r="C20" s="148" t="s">
        <v>353</v>
      </c>
      <c r="D20" s="158" t="s">
        <v>364</v>
      </c>
      <c r="E20" s="158">
        <v>2.4</v>
      </c>
      <c r="F20" s="151">
        <f t="shared" si="0"/>
        <v>3.4285714285714288</v>
      </c>
      <c r="G20" s="152">
        <v>120</v>
      </c>
      <c r="H20" s="152">
        <v>190</v>
      </c>
      <c r="I20" s="152">
        <v>110176</v>
      </c>
      <c r="J20" s="151"/>
      <c r="K20" s="151">
        <f t="shared" si="1"/>
        <v>-110176</v>
      </c>
      <c r="L20" s="151">
        <f t="shared" si="2"/>
        <v>41.142857142857146</v>
      </c>
      <c r="M20" s="151">
        <f t="shared" si="3"/>
        <v>4.2824797843665774</v>
      </c>
      <c r="N20" s="151">
        <f t="shared" si="4"/>
        <v>113.48571428571429</v>
      </c>
      <c r="O20" s="151">
        <f t="shared" si="5"/>
        <v>113.48571428571429</v>
      </c>
      <c r="P20" s="155">
        <f t="shared" si="6"/>
        <v>1.134857142857143</v>
      </c>
      <c r="Q20" s="155">
        <f t="shared" si="7"/>
        <v>3.143554285714286</v>
      </c>
      <c r="R20" s="156">
        <f t="shared" si="8"/>
        <v>2.0086971428571427</v>
      </c>
      <c r="S20" s="151">
        <f t="shared" si="9"/>
        <v>18.800086253369273</v>
      </c>
    </row>
    <row r="21" spans="1:19" ht="22.5" hidden="1" customHeight="1">
      <c r="A21" s="157">
        <v>45868</v>
      </c>
      <c r="B21" s="148" t="s">
        <v>257</v>
      </c>
      <c r="C21" s="148" t="s">
        <v>353</v>
      </c>
      <c r="D21" s="158" t="s">
        <v>361</v>
      </c>
      <c r="E21" s="158">
        <v>8.02</v>
      </c>
      <c r="F21" s="151">
        <f t="shared" si="0"/>
        <v>11.457142857142857</v>
      </c>
      <c r="G21" s="152">
        <v>0</v>
      </c>
      <c r="H21" s="152">
        <v>210</v>
      </c>
      <c r="I21" s="152">
        <v>90336</v>
      </c>
      <c r="J21" s="151"/>
      <c r="K21" s="151">
        <f t="shared" si="1"/>
        <v>-90336</v>
      </c>
      <c r="L21" s="151">
        <f t="shared" si="2"/>
        <v>137.48571428571429</v>
      </c>
      <c r="M21" s="151">
        <f t="shared" si="3"/>
        <v>14.310619946091645</v>
      </c>
      <c r="N21" s="151">
        <f t="shared" si="4"/>
        <v>379.23142857142858</v>
      </c>
      <c r="O21" s="151">
        <f t="shared" si="5"/>
        <v>379.23142857142858</v>
      </c>
      <c r="P21" s="155">
        <f t="shared" si="6"/>
        <v>3.7923142857142857</v>
      </c>
      <c r="Q21" s="155">
        <f t="shared" si="7"/>
        <v>10.504710571428571</v>
      </c>
      <c r="R21" s="156">
        <f t="shared" si="8"/>
        <v>6.712396285714286</v>
      </c>
      <c r="S21" s="151">
        <f t="shared" si="9"/>
        <v>62.823621563342314</v>
      </c>
    </row>
    <row r="22" spans="1:19" ht="22.5" hidden="1" customHeight="1">
      <c r="A22" s="157">
        <v>45869</v>
      </c>
      <c r="B22" s="148" t="s">
        <v>257</v>
      </c>
      <c r="C22" s="148" t="s">
        <v>353</v>
      </c>
      <c r="D22" s="158" t="s">
        <v>357</v>
      </c>
      <c r="E22" s="158">
        <v>9.02</v>
      </c>
      <c r="F22" s="151">
        <f t="shared" si="0"/>
        <v>12.885714285714286</v>
      </c>
      <c r="G22" s="152">
        <v>0</v>
      </c>
      <c r="H22" s="152">
        <v>210</v>
      </c>
      <c r="I22" s="152">
        <v>56547</v>
      </c>
      <c r="J22" s="152">
        <v>56619</v>
      </c>
      <c r="K22" s="151">
        <f t="shared" si="1"/>
        <v>72</v>
      </c>
      <c r="L22" s="151">
        <f t="shared" si="2"/>
        <v>154.62857142857143</v>
      </c>
      <c r="M22" s="151">
        <f t="shared" si="3"/>
        <v>16.094986522911054</v>
      </c>
      <c r="N22" s="151">
        <f t="shared" si="4"/>
        <v>426.51714285714291</v>
      </c>
      <c r="O22" s="151">
        <f t="shared" si="5"/>
        <v>426.51714285714291</v>
      </c>
      <c r="P22" s="155">
        <f t="shared" si="6"/>
        <v>4.2651714285714295</v>
      </c>
      <c r="Q22" s="155">
        <f t="shared" si="7"/>
        <v>11.814524857142858</v>
      </c>
      <c r="R22" s="156">
        <f t="shared" si="8"/>
        <v>7.549353428571429</v>
      </c>
      <c r="S22" s="151">
        <f t="shared" si="9"/>
        <v>70.656990835579521</v>
      </c>
    </row>
    <row r="23" spans="1:19" ht="22.5" hidden="1" customHeight="1">
      <c r="A23" s="157">
        <v>45870</v>
      </c>
      <c r="B23" s="148" t="s">
        <v>257</v>
      </c>
      <c r="C23" s="148" t="s">
        <v>353</v>
      </c>
      <c r="D23" s="158" t="s">
        <v>358</v>
      </c>
      <c r="E23" s="158">
        <v>8.44</v>
      </c>
      <c r="F23" s="151">
        <f t="shared" si="0"/>
        <v>12.057142857142857</v>
      </c>
      <c r="G23" s="152">
        <v>0</v>
      </c>
      <c r="H23" s="152">
        <v>195</v>
      </c>
      <c r="I23" s="152">
        <v>86102</v>
      </c>
      <c r="J23" s="152">
        <v>86806</v>
      </c>
      <c r="K23" s="151">
        <f t="shared" si="1"/>
        <v>704</v>
      </c>
      <c r="L23" s="151">
        <f t="shared" si="2"/>
        <v>144.68571428571428</v>
      </c>
      <c r="M23" s="151">
        <f t="shared" si="3"/>
        <v>15.060053908355796</v>
      </c>
      <c r="N23" s="151">
        <f t="shared" si="4"/>
        <v>399.09142857142859</v>
      </c>
      <c r="O23" s="151">
        <f t="shared" si="5"/>
        <v>399.09142857142859</v>
      </c>
      <c r="P23" s="155">
        <f t="shared" si="6"/>
        <v>3.9909142857142861</v>
      </c>
      <c r="Q23" s="155">
        <f t="shared" si="7"/>
        <v>11.054832571428571</v>
      </c>
      <c r="R23" s="156">
        <f t="shared" si="8"/>
        <v>7.0639182857142853</v>
      </c>
      <c r="S23" s="151">
        <f t="shared" si="9"/>
        <v>66.113636657681937</v>
      </c>
    </row>
    <row r="24" spans="1:19" ht="22.5" hidden="1" customHeight="1">
      <c r="A24" s="157">
        <v>45874</v>
      </c>
      <c r="B24" s="148" t="s">
        <v>257</v>
      </c>
      <c r="C24" s="148" t="s">
        <v>353</v>
      </c>
      <c r="D24" s="158" t="s">
        <v>360</v>
      </c>
      <c r="E24" s="158">
        <v>5.99</v>
      </c>
      <c r="F24" s="151">
        <f t="shared" si="0"/>
        <v>8.5571428571428587</v>
      </c>
      <c r="G24" s="152">
        <v>50</v>
      </c>
      <c r="H24" s="152">
        <v>190</v>
      </c>
      <c r="I24" s="152">
        <v>41924</v>
      </c>
      <c r="J24" s="152">
        <v>42248</v>
      </c>
      <c r="K24" s="151">
        <f t="shared" si="1"/>
        <v>324</v>
      </c>
      <c r="L24" s="151">
        <f t="shared" si="2"/>
        <v>102.68571428571431</v>
      </c>
      <c r="M24" s="151">
        <f t="shared" si="3"/>
        <v>10.688355795148251</v>
      </c>
      <c r="N24" s="151">
        <f t="shared" si="4"/>
        <v>283.24142857142863</v>
      </c>
      <c r="O24" s="151">
        <f t="shared" si="5"/>
        <v>283.24142857142863</v>
      </c>
      <c r="P24" s="155">
        <f t="shared" si="6"/>
        <v>2.8324142857142864</v>
      </c>
      <c r="Q24" s="155">
        <f t="shared" si="7"/>
        <v>7.8457875714285725</v>
      </c>
      <c r="R24" s="156">
        <f t="shared" si="8"/>
        <v>5.0133732857142856</v>
      </c>
      <c r="S24" s="151">
        <f t="shared" si="9"/>
        <v>46.921881940700821</v>
      </c>
    </row>
    <row r="25" spans="1:19" ht="22.5" hidden="1" customHeight="1">
      <c r="A25" s="157">
        <v>45876</v>
      </c>
      <c r="B25" s="148" t="s">
        <v>257</v>
      </c>
      <c r="C25" s="148" t="s">
        <v>353</v>
      </c>
      <c r="D25" s="158" t="s">
        <v>357</v>
      </c>
      <c r="E25" s="158">
        <v>8.81</v>
      </c>
      <c r="F25" s="151">
        <f t="shared" si="0"/>
        <v>12.585714285714287</v>
      </c>
      <c r="G25" s="152">
        <v>10</v>
      </c>
      <c r="H25" s="152">
        <v>200</v>
      </c>
      <c r="I25" s="152">
        <v>56619</v>
      </c>
      <c r="J25" s="152">
        <v>56680</v>
      </c>
      <c r="K25" s="151">
        <f t="shared" si="1"/>
        <v>61</v>
      </c>
      <c r="L25" s="151">
        <f t="shared" si="2"/>
        <v>151.02857142857144</v>
      </c>
      <c r="M25" s="151">
        <f t="shared" si="3"/>
        <v>15.720269541778977</v>
      </c>
      <c r="N25" s="151">
        <f t="shared" si="4"/>
        <v>416.58714285714291</v>
      </c>
      <c r="O25" s="151">
        <f t="shared" si="5"/>
        <v>416.58714285714291</v>
      </c>
      <c r="P25" s="155">
        <f t="shared" si="6"/>
        <v>4.1658714285714291</v>
      </c>
      <c r="Q25" s="155">
        <f t="shared" si="7"/>
        <v>11.539463857142858</v>
      </c>
      <c r="R25" s="156">
        <f t="shared" si="8"/>
        <v>7.3735924285714285</v>
      </c>
      <c r="S25" s="151">
        <f t="shared" si="9"/>
        <v>69.011983288409709</v>
      </c>
    </row>
    <row r="26" spans="1:19" ht="22.5" hidden="1" customHeight="1">
      <c r="A26" s="157">
        <v>45881</v>
      </c>
      <c r="B26" s="148" t="s">
        <v>257</v>
      </c>
      <c r="C26" s="148" t="s">
        <v>353</v>
      </c>
      <c r="D26" s="158" t="s">
        <v>360</v>
      </c>
      <c r="E26" s="158">
        <v>7.84</v>
      </c>
      <c r="F26" s="151">
        <f t="shared" si="0"/>
        <v>11.200000000000001</v>
      </c>
      <c r="G26" s="152">
        <v>0</v>
      </c>
      <c r="H26" s="152">
        <v>220</v>
      </c>
      <c r="I26" s="152">
        <v>42248</v>
      </c>
      <c r="J26" s="152">
        <v>42416</v>
      </c>
      <c r="K26" s="151">
        <f t="shared" si="1"/>
        <v>168</v>
      </c>
      <c r="L26" s="151">
        <f t="shared" si="2"/>
        <v>134.4</v>
      </c>
      <c r="M26" s="151">
        <f t="shared" si="3"/>
        <v>13.989433962264153</v>
      </c>
      <c r="N26" s="151">
        <f t="shared" si="4"/>
        <v>370.72</v>
      </c>
      <c r="O26" s="151">
        <f t="shared" si="5"/>
        <v>370.72</v>
      </c>
      <c r="P26" s="155">
        <f t="shared" si="6"/>
        <v>3.7072000000000003</v>
      </c>
      <c r="Q26" s="155">
        <f t="shared" si="7"/>
        <v>10.268944000000001</v>
      </c>
      <c r="R26" s="156">
        <f t="shared" si="8"/>
        <v>6.5617440000000009</v>
      </c>
      <c r="S26" s="151">
        <f t="shared" si="9"/>
        <v>61.413615094339626</v>
      </c>
    </row>
    <row r="27" spans="1:19" ht="22.5" hidden="1" customHeight="1">
      <c r="A27" s="157">
        <v>45882</v>
      </c>
      <c r="B27" s="148" t="s">
        <v>257</v>
      </c>
      <c r="C27" s="148" t="s">
        <v>353</v>
      </c>
      <c r="D27" s="158" t="s">
        <v>357</v>
      </c>
      <c r="E27" s="158">
        <v>7.59</v>
      </c>
      <c r="F27" s="151">
        <f t="shared" si="0"/>
        <v>10.842857142857143</v>
      </c>
      <c r="G27" s="152">
        <v>0</v>
      </c>
      <c r="H27" s="152">
        <v>200</v>
      </c>
      <c r="I27" s="152">
        <v>56680</v>
      </c>
      <c r="J27" s="151"/>
      <c r="K27" s="151">
        <f t="shared" si="1"/>
        <v>-56680</v>
      </c>
      <c r="L27" s="151">
        <f t="shared" si="2"/>
        <v>130.11428571428573</v>
      </c>
      <c r="M27" s="151">
        <f t="shared" si="3"/>
        <v>13.543342318059301</v>
      </c>
      <c r="N27" s="151">
        <f t="shared" si="4"/>
        <v>358.89857142857147</v>
      </c>
      <c r="O27" s="151">
        <f t="shared" si="5"/>
        <v>358.89857142857147</v>
      </c>
      <c r="P27" s="155">
        <f t="shared" si="6"/>
        <v>3.5889857142857147</v>
      </c>
      <c r="Q27" s="155">
        <f t="shared" si="7"/>
        <v>9.941490428571429</v>
      </c>
      <c r="R27" s="156">
        <f t="shared" si="8"/>
        <v>6.3525047142857147</v>
      </c>
      <c r="S27" s="151">
        <f t="shared" si="9"/>
        <v>59.455272776280324</v>
      </c>
    </row>
    <row r="28" spans="1:19" ht="22.5" hidden="1" customHeight="1">
      <c r="A28" s="157">
        <v>45883</v>
      </c>
      <c r="B28" s="148" t="s">
        <v>257</v>
      </c>
      <c r="C28" s="148" t="s">
        <v>353</v>
      </c>
      <c r="D28" s="158" t="s">
        <v>358</v>
      </c>
      <c r="E28" s="158">
        <v>3.75</v>
      </c>
      <c r="F28" s="151">
        <f t="shared" si="0"/>
        <v>5.3571428571428577</v>
      </c>
      <c r="G28" s="152">
        <v>60</v>
      </c>
      <c r="H28" s="152">
        <v>190</v>
      </c>
      <c r="I28" s="152">
        <v>86806</v>
      </c>
      <c r="J28" s="151"/>
      <c r="K28" s="151">
        <f t="shared" si="1"/>
        <v>-86806</v>
      </c>
      <c r="L28" s="151">
        <f t="shared" si="2"/>
        <v>64.285714285714292</v>
      </c>
      <c r="M28" s="151">
        <f t="shared" si="3"/>
        <v>6.6913746630727768</v>
      </c>
      <c r="N28" s="151">
        <f t="shared" si="4"/>
        <v>177.32142857142858</v>
      </c>
      <c r="O28" s="151">
        <f t="shared" si="5"/>
        <v>177.32142857142858</v>
      </c>
      <c r="P28" s="155">
        <f t="shared" si="6"/>
        <v>1.7732142857142859</v>
      </c>
      <c r="Q28" s="155">
        <f t="shared" si="7"/>
        <v>4.9118035714285719</v>
      </c>
      <c r="R28" s="156">
        <f t="shared" si="8"/>
        <v>3.1385892857142861</v>
      </c>
      <c r="S28" s="151">
        <f t="shared" si="9"/>
        <v>29.375134770889488</v>
      </c>
    </row>
    <row r="29" spans="1:19" ht="22.5" hidden="1" customHeight="1">
      <c r="A29" s="157">
        <v>45888</v>
      </c>
      <c r="B29" s="148" t="s">
        <v>257</v>
      </c>
      <c r="C29" s="148" t="s">
        <v>353</v>
      </c>
      <c r="D29" s="158" t="s">
        <v>360</v>
      </c>
      <c r="E29" s="158">
        <v>7.85</v>
      </c>
      <c r="F29" s="151">
        <f t="shared" si="0"/>
        <v>11.214285714285715</v>
      </c>
      <c r="G29" s="152">
        <v>0</v>
      </c>
      <c r="H29" s="152">
        <v>190</v>
      </c>
      <c r="I29" s="152">
        <v>42416</v>
      </c>
      <c r="J29" s="151"/>
      <c r="K29" s="151">
        <f t="shared" si="1"/>
        <v>-42416</v>
      </c>
      <c r="L29" s="151">
        <f t="shared" si="2"/>
        <v>134.57142857142858</v>
      </c>
      <c r="M29" s="151">
        <f t="shared" si="3"/>
        <v>14.007277628032346</v>
      </c>
      <c r="N29" s="151">
        <f t="shared" si="4"/>
        <v>371.19285714285718</v>
      </c>
      <c r="O29" s="151">
        <f t="shared" si="5"/>
        <v>371.19285714285718</v>
      </c>
      <c r="P29" s="155">
        <f t="shared" si="6"/>
        <v>3.7119285714285719</v>
      </c>
      <c r="Q29" s="155">
        <f t="shared" si="7"/>
        <v>10.282042142857144</v>
      </c>
      <c r="R29" s="156">
        <f t="shared" si="8"/>
        <v>6.5701135714285712</v>
      </c>
      <c r="S29" s="151">
        <f t="shared" si="9"/>
        <v>61.491948787061993</v>
      </c>
    </row>
    <row r="30" spans="1:19" ht="22.5" hidden="1" customHeight="1">
      <c r="A30" s="157">
        <v>45902</v>
      </c>
      <c r="B30" s="148" t="s">
        <v>257</v>
      </c>
      <c r="C30" s="148" t="s">
        <v>353</v>
      </c>
      <c r="D30" s="158" t="s">
        <v>361</v>
      </c>
      <c r="E30" s="158">
        <v>8.0500000000000007</v>
      </c>
      <c r="F30" s="151">
        <f t="shared" si="0"/>
        <v>11.500000000000002</v>
      </c>
      <c r="G30" s="152">
        <v>0</v>
      </c>
      <c r="H30" s="152">
        <v>200</v>
      </c>
      <c r="I30" s="152">
        <v>91089</v>
      </c>
      <c r="J30" s="151"/>
      <c r="K30" s="151">
        <f t="shared" si="1"/>
        <v>-91089</v>
      </c>
      <c r="L30" s="151">
        <f t="shared" si="2"/>
        <v>138.00000000000003</v>
      </c>
      <c r="M30" s="151">
        <f t="shared" si="3"/>
        <v>14.364150943396229</v>
      </c>
      <c r="N30" s="151">
        <f t="shared" si="4"/>
        <v>380.65000000000009</v>
      </c>
      <c r="O30" s="151">
        <f t="shared" si="5"/>
        <v>380.65000000000009</v>
      </c>
      <c r="P30" s="155">
        <f t="shared" si="6"/>
        <v>3.8065000000000011</v>
      </c>
      <c r="Q30" s="155">
        <f t="shared" si="7"/>
        <v>10.544005000000002</v>
      </c>
      <c r="R30" s="156">
        <f t="shared" si="8"/>
        <v>6.7375050000000005</v>
      </c>
      <c r="S30" s="151">
        <f t="shared" si="9"/>
        <v>63.058622641509444</v>
      </c>
    </row>
    <row r="31" spans="1:19" ht="22.5" hidden="1" customHeight="1">
      <c r="A31" s="157">
        <v>45904</v>
      </c>
      <c r="B31" s="148" t="s">
        <v>257</v>
      </c>
      <c r="C31" s="148" t="s">
        <v>353</v>
      </c>
      <c r="D31" s="158" t="s">
        <v>359</v>
      </c>
      <c r="E31" s="158">
        <v>4.72</v>
      </c>
      <c r="F31" s="151">
        <f t="shared" si="0"/>
        <v>6.7428571428571429</v>
      </c>
      <c r="G31" s="152">
        <v>60</v>
      </c>
      <c r="H31" s="152">
        <v>200</v>
      </c>
      <c r="I31" s="152">
        <v>53958</v>
      </c>
      <c r="J31" s="151"/>
      <c r="K31" s="151">
        <f t="shared" si="1"/>
        <v>-53958</v>
      </c>
      <c r="L31" s="151">
        <f t="shared" si="2"/>
        <v>80.914285714285711</v>
      </c>
      <c r="M31" s="151">
        <f t="shared" si="3"/>
        <v>8.4222102425876013</v>
      </c>
      <c r="N31" s="151">
        <f t="shared" si="4"/>
        <v>223.18857142857144</v>
      </c>
      <c r="O31" s="151">
        <f t="shared" si="5"/>
        <v>223.18857142857144</v>
      </c>
      <c r="P31" s="155">
        <f t="shared" si="6"/>
        <v>2.2318857142857143</v>
      </c>
      <c r="Q31" s="155">
        <f t="shared" si="7"/>
        <v>6.1823234285714284</v>
      </c>
      <c r="R31" s="156">
        <f t="shared" si="8"/>
        <v>3.9504377142857141</v>
      </c>
      <c r="S31" s="151">
        <f t="shared" si="9"/>
        <v>36.973502964959565</v>
      </c>
    </row>
    <row r="32" spans="1:19" ht="22.5" hidden="1" customHeight="1">
      <c r="A32" s="157">
        <v>45909</v>
      </c>
      <c r="B32" s="148" t="s">
        <v>257</v>
      </c>
      <c r="C32" s="148" t="s">
        <v>353</v>
      </c>
      <c r="D32" s="158" t="s">
        <v>360</v>
      </c>
      <c r="E32" s="158">
        <v>8</v>
      </c>
      <c r="F32" s="151">
        <f t="shared" si="0"/>
        <v>11.428571428571429</v>
      </c>
      <c r="G32" s="152">
        <v>0</v>
      </c>
      <c r="H32" s="152">
        <v>200</v>
      </c>
      <c r="I32" s="152">
        <v>43055</v>
      </c>
      <c r="J32" s="151"/>
      <c r="K32" s="151">
        <f t="shared" si="1"/>
        <v>-43055</v>
      </c>
      <c r="L32" s="151">
        <f t="shared" si="2"/>
        <v>137.14285714285714</v>
      </c>
      <c r="M32" s="151">
        <f t="shared" si="3"/>
        <v>14.274932614555258</v>
      </c>
      <c r="N32" s="151">
        <f t="shared" si="4"/>
        <v>378.28571428571433</v>
      </c>
      <c r="O32" s="151">
        <f t="shared" si="5"/>
        <v>378.28571428571433</v>
      </c>
      <c r="P32" s="155">
        <f t="shared" si="6"/>
        <v>3.7828571428571434</v>
      </c>
      <c r="Q32" s="155">
        <f t="shared" si="7"/>
        <v>10.478514285714287</v>
      </c>
      <c r="R32" s="156">
        <f t="shared" si="8"/>
        <v>6.6956571428571436</v>
      </c>
      <c r="S32" s="151">
        <f t="shared" si="9"/>
        <v>62.66695417789758</v>
      </c>
    </row>
    <row r="33" spans="1:19" ht="22.5" hidden="1" customHeight="1">
      <c r="A33" s="157">
        <v>45910</v>
      </c>
      <c r="B33" s="148" t="s">
        <v>257</v>
      </c>
      <c r="C33" s="148" t="s">
        <v>353</v>
      </c>
      <c r="D33" s="158" t="s">
        <v>357</v>
      </c>
      <c r="E33" s="158">
        <v>8.51</v>
      </c>
      <c r="F33" s="151">
        <f t="shared" si="0"/>
        <v>12.157142857142858</v>
      </c>
      <c r="G33" s="152">
        <v>0</v>
      </c>
      <c r="H33" s="152">
        <v>220</v>
      </c>
      <c r="I33" s="152">
        <v>57023</v>
      </c>
      <c r="J33" s="151"/>
      <c r="K33" s="151">
        <f t="shared" si="1"/>
        <v>-57023</v>
      </c>
      <c r="L33" s="151">
        <f t="shared" si="2"/>
        <v>145.8857142857143</v>
      </c>
      <c r="M33" s="151">
        <f t="shared" si="3"/>
        <v>15.184959568733158</v>
      </c>
      <c r="N33" s="151">
        <f t="shared" si="4"/>
        <v>402.40142857142865</v>
      </c>
      <c r="O33" s="151">
        <f t="shared" si="5"/>
        <v>402.40142857142865</v>
      </c>
      <c r="P33" s="155">
        <f t="shared" si="6"/>
        <v>4.0240142857142862</v>
      </c>
      <c r="Q33" s="155">
        <f t="shared" si="7"/>
        <v>11.146519571428573</v>
      </c>
      <c r="R33" s="156">
        <f t="shared" si="8"/>
        <v>7.1225052857142872</v>
      </c>
      <c r="S33" s="151">
        <f t="shared" si="9"/>
        <v>66.66197250673855</v>
      </c>
    </row>
    <row r="34" spans="1:19" ht="22.5" hidden="1" customHeight="1">
      <c r="A34" s="157">
        <v>45916</v>
      </c>
      <c r="B34" s="148" t="s">
        <v>257</v>
      </c>
      <c r="C34" s="148" t="s">
        <v>353</v>
      </c>
      <c r="D34" s="158" t="s">
        <v>360</v>
      </c>
      <c r="E34" s="158">
        <v>3.8</v>
      </c>
      <c r="F34" s="151">
        <f t="shared" si="0"/>
        <v>5.4285714285714288</v>
      </c>
      <c r="G34" s="152">
        <v>100</v>
      </c>
      <c r="H34" s="152">
        <v>220</v>
      </c>
      <c r="I34" s="152">
        <v>43291</v>
      </c>
      <c r="J34" s="151"/>
      <c r="K34" s="151">
        <f t="shared" si="1"/>
        <v>-43291</v>
      </c>
      <c r="L34" s="151">
        <f t="shared" si="2"/>
        <v>65.142857142857139</v>
      </c>
      <c r="M34" s="151">
        <f t="shared" si="3"/>
        <v>6.780592991913748</v>
      </c>
      <c r="N34" s="151">
        <f t="shared" si="4"/>
        <v>179.68571428571431</v>
      </c>
      <c r="O34" s="151">
        <f t="shared" si="5"/>
        <v>179.68571428571431</v>
      </c>
      <c r="P34" s="155">
        <f t="shared" si="6"/>
        <v>1.7968571428571432</v>
      </c>
      <c r="Q34" s="155">
        <f t="shared" si="7"/>
        <v>4.9772942857142866</v>
      </c>
      <c r="R34" s="156">
        <f t="shared" si="8"/>
        <v>3.1804371428571434</v>
      </c>
      <c r="S34" s="151">
        <f t="shared" si="9"/>
        <v>29.766803234501353</v>
      </c>
    </row>
    <row r="35" spans="1:19" ht="22.5" hidden="1" customHeight="1">
      <c r="A35" s="157">
        <v>45916</v>
      </c>
      <c r="B35" s="148" t="s">
        <v>257</v>
      </c>
      <c r="C35" s="148" t="s">
        <v>350</v>
      </c>
      <c r="D35" s="158" t="s">
        <v>368</v>
      </c>
      <c r="E35" s="158">
        <v>6.78</v>
      </c>
      <c r="F35" s="151">
        <f t="shared" si="0"/>
        <v>9.6857142857142868</v>
      </c>
      <c r="G35" s="152">
        <v>0</v>
      </c>
      <c r="H35" s="152">
        <v>220</v>
      </c>
      <c r="I35" s="152">
        <v>38578</v>
      </c>
      <c r="J35" s="151"/>
      <c r="K35" s="151">
        <f t="shared" si="1"/>
        <v>-38578</v>
      </c>
      <c r="L35" s="151">
        <f t="shared" si="2"/>
        <v>116.22857142857144</v>
      </c>
      <c r="M35" s="151">
        <f t="shared" si="3"/>
        <v>12.098005390835581</v>
      </c>
      <c r="N35" s="151">
        <f t="shared" si="4"/>
        <v>320.5971428571429</v>
      </c>
      <c r="O35" s="151">
        <f t="shared" si="5"/>
        <v>320.5971428571429</v>
      </c>
      <c r="P35" s="155">
        <f t="shared" si="6"/>
        <v>3.2059714285714289</v>
      </c>
      <c r="Q35" s="155">
        <f t="shared" si="7"/>
        <v>8.8805408571428579</v>
      </c>
      <c r="R35" s="156">
        <f t="shared" si="8"/>
        <v>5.674569428571429</v>
      </c>
      <c r="S35" s="151">
        <f t="shared" si="9"/>
        <v>53.110243665768195</v>
      </c>
    </row>
    <row r="36" spans="1:19" ht="22.5" hidden="1" customHeight="1">
      <c r="A36" s="157">
        <v>45925</v>
      </c>
      <c r="B36" s="148" t="s">
        <v>257</v>
      </c>
      <c r="C36" s="148" t="s">
        <v>353</v>
      </c>
      <c r="D36" s="158" t="s">
        <v>364</v>
      </c>
      <c r="E36" s="158">
        <v>7.06</v>
      </c>
      <c r="F36" s="151">
        <f t="shared" si="0"/>
        <v>10.085714285714285</v>
      </c>
      <c r="G36" s="152">
        <v>0</v>
      </c>
      <c r="H36" s="152">
        <v>200</v>
      </c>
      <c r="I36" s="152">
        <v>112322</v>
      </c>
      <c r="J36" s="151"/>
      <c r="K36" s="151">
        <f t="shared" si="1"/>
        <v>-112322</v>
      </c>
      <c r="L36" s="151">
        <f t="shared" si="2"/>
        <v>121.02857142857142</v>
      </c>
      <c r="M36" s="151">
        <f t="shared" si="3"/>
        <v>12.597628032345014</v>
      </c>
      <c r="N36" s="151">
        <f t="shared" si="4"/>
        <v>333.83714285714285</v>
      </c>
      <c r="O36" s="151">
        <f t="shared" si="5"/>
        <v>333.83714285714285</v>
      </c>
      <c r="P36" s="155">
        <f t="shared" si="6"/>
        <v>3.3383714285714285</v>
      </c>
      <c r="Q36" s="155">
        <f t="shared" si="7"/>
        <v>9.2472888571428573</v>
      </c>
      <c r="R36" s="156">
        <f t="shared" si="8"/>
        <v>5.9089174285714288</v>
      </c>
      <c r="S36" s="151">
        <f t="shared" si="9"/>
        <v>55.303587061994605</v>
      </c>
    </row>
    <row r="37" spans="1:19" ht="22.5" hidden="1" customHeight="1">
      <c r="A37" s="157">
        <v>45929</v>
      </c>
      <c r="B37" s="148" t="s">
        <v>257</v>
      </c>
      <c r="C37" s="148" t="s">
        <v>353</v>
      </c>
      <c r="D37" s="158" t="s">
        <v>361</v>
      </c>
      <c r="E37" s="158">
        <v>7.24</v>
      </c>
      <c r="F37" s="151">
        <f t="shared" si="0"/>
        <v>10.342857142857143</v>
      </c>
      <c r="G37" s="152">
        <v>0</v>
      </c>
      <c r="H37" s="152">
        <v>200</v>
      </c>
      <c r="I37" s="152">
        <v>92442</v>
      </c>
      <c r="J37" s="151"/>
      <c r="K37" s="151">
        <f t="shared" si="1"/>
        <v>-92442</v>
      </c>
      <c r="L37" s="151">
        <f t="shared" si="2"/>
        <v>124.11428571428573</v>
      </c>
      <c r="M37" s="151">
        <f t="shared" si="3"/>
        <v>12.918814016172508</v>
      </c>
      <c r="N37" s="151">
        <f t="shared" si="4"/>
        <v>342.34857142857146</v>
      </c>
      <c r="O37" s="151">
        <f t="shared" si="5"/>
        <v>342.34857142857146</v>
      </c>
      <c r="P37" s="155">
        <f t="shared" si="6"/>
        <v>3.4234857142857145</v>
      </c>
      <c r="Q37" s="155">
        <f t="shared" si="7"/>
        <v>9.4830554285714292</v>
      </c>
      <c r="R37" s="156">
        <f t="shared" si="8"/>
        <v>6.0595697142857148</v>
      </c>
      <c r="S37" s="151">
        <f t="shared" si="9"/>
        <v>56.713593530997308</v>
      </c>
    </row>
    <row r="38" spans="1:19" ht="22.5" hidden="1" customHeight="1">
      <c r="A38" s="157">
        <v>45931</v>
      </c>
      <c r="B38" s="148" t="s">
        <v>257</v>
      </c>
      <c r="C38" s="148" t="s">
        <v>353</v>
      </c>
      <c r="D38" s="158" t="s">
        <v>360</v>
      </c>
      <c r="E38" s="158">
        <v>7.77</v>
      </c>
      <c r="F38" s="151">
        <f t="shared" si="0"/>
        <v>11.1</v>
      </c>
      <c r="G38" s="152">
        <v>0</v>
      </c>
      <c r="H38" s="152">
        <v>190</v>
      </c>
      <c r="I38" s="152">
        <v>43894</v>
      </c>
      <c r="J38" s="151"/>
      <c r="K38" s="151">
        <f t="shared" si="1"/>
        <v>-43894</v>
      </c>
      <c r="L38" s="151">
        <f t="shared" si="2"/>
        <v>133.19999999999999</v>
      </c>
      <c r="M38" s="151">
        <f t="shared" si="3"/>
        <v>13.864528301886793</v>
      </c>
      <c r="N38" s="151">
        <f t="shared" si="4"/>
        <v>367.41</v>
      </c>
      <c r="O38" s="151">
        <f t="shared" si="5"/>
        <v>367.41</v>
      </c>
      <c r="P38" s="155">
        <f t="shared" si="6"/>
        <v>3.6741000000000001</v>
      </c>
      <c r="Q38" s="155">
        <f t="shared" si="7"/>
        <v>10.177257000000001</v>
      </c>
      <c r="R38" s="156">
        <f t="shared" si="8"/>
        <v>6.5031570000000007</v>
      </c>
      <c r="S38" s="151">
        <f t="shared" si="9"/>
        <v>60.865279245283013</v>
      </c>
    </row>
    <row r="39" spans="1:19" ht="22.5" hidden="1" customHeight="1">
      <c r="A39" s="157">
        <v>45938</v>
      </c>
      <c r="B39" s="148" t="s">
        <v>257</v>
      </c>
      <c r="C39" s="148" t="s">
        <v>353</v>
      </c>
      <c r="D39" s="158" t="s">
        <v>358</v>
      </c>
      <c r="E39" s="158">
        <v>8.83</v>
      </c>
      <c r="F39" s="151">
        <f t="shared" si="0"/>
        <v>12.614285714285716</v>
      </c>
      <c r="G39" s="152">
        <v>0</v>
      </c>
      <c r="H39" s="152">
        <v>190</v>
      </c>
      <c r="I39" s="152">
        <v>88552</v>
      </c>
      <c r="J39" s="151"/>
      <c r="K39" s="151">
        <f t="shared" si="1"/>
        <v>-88552</v>
      </c>
      <c r="L39" s="151">
        <f t="shared" si="2"/>
        <v>151.37142857142859</v>
      </c>
      <c r="M39" s="151">
        <f t="shared" si="3"/>
        <v>15.755956873315366</v>
      </c>
      <c r="N39" s="151">
        <f t="shared" si="4"/>
        <v>417.53285714285721</v>
      </c>
      <c r="O39" s="151">
        <f t="shared" si="5"/>
        <v>417.53285714285721</v>
      </c>
      <c r="P39" s="155">
        <f t="shared" si="6"/>
        <v>4.1753285714285724</v>
      </c>
      <c r="Q39" s="155">
        <f t="shared" si="7"/>
        <v>11.565660142857144</v>
      </c>
      <c r="R39" s="156">
        <f t="shared" si="8"/>
        <v>7.3903315714285718</v>
      </c>
      <c r="S39" s="151">
        <f t="shared" si="9"/>
        <v>69.168650673854458</v>
      </c>
    </row>
    <row r="40" spans="1:19" ht="22.5" hidden="1" customHeight="1">
      <c r="A40" s="157">
        <v>45938</v>
      </c>
      <c r="B40" s="148" t="s">
        <v>257</v>
      </c>
      <c r="C40" s="148" t="s">
        <v>353</v>
      </c>
      <c r="D40" s="158" t="s">
        <v>359</v>
      </c>
      <c r="E40" s="158">
        <v>4.4400000000000004</v>
      </c>
      <c r="F40" s="151">
        <f t="shared" si="0"/>
        <v>6.3428571428571434</v>
      </c>
      <c r="G40" s="152">
        <v>90</v>
      </c>
      <c r="H40" s="152">
        <v>210</v>
      </c>
      <c r="I40" s="152">
        <v>54400</v>
      </c>
      <c r="J40" s="151"/>
      <c r="K40" s="151">
        <f t="shared" si="1"/>
        <v>-54400</v>
      </c>
      <c r="L40" s="151">
        <f t="shared" si="2"/>
        <v>76.114285714285728</v>
      </c>
      <c r="M40" s="151">
        <f t="shared" si="3"/>
        <v>7.9225876010781677</v>
      </c>
      <c r="N40" s="151">
        <f t="shared" si="4"/>
        <v>209.94857142857146</v>
      </c>
      <c r="O40" s="151">
        <f t="shared" si="5"/>
        <v>209.94857142857146</v>
      </c>
      <c r="P40" s="155">
        <f t="shared" si="6"/>
        <v>2.0994857142857146</v>
      </c>
      <c r="Q40" s="155">
        <f t="shared" si="7"/>
        <v>5.815575428571429</v>
      </c>
      <c r="R40" s="156">
        <f t="shared" si="8"/>
        <v>3.7160897142857143</v>
      </c>
      <c r="S40" s="151">
        <f t="shared" si="9"/>
        <v>34.780159568733154</v>
      </c>
    </row>
    <row r="41" spans="1:19" ht="22.5" hidden="1" customHeight="1">
      <c r="A41" s="157">
        <v>45938</v>
      </c>
      <c r="B41" s="148" t="s">
        <v>257</v>
      </c>
      <c r="C41" s="148" t="s">
        <v>350</v>
      </c>
      <c r="D41" s="158" t="s">
        <v>368</v>
      </c>
      <c r="E41" s="158">
        <v>7.53</v>
      </c>
      <c r="F41" s="151">
        <f t="shared" si="0"/>
        <v>10.757142857142858</v>
      </c>
      <c r="G41" s="152">
        <v>0</v>
      </c>
      <c r="H41" s="152">
        <v>200</v>
      </c>
      <c r="I41" s="152">
        <v>38874</v>
      </c>
      <c r="J41" s="151"/>
      <c r="K41" s="151">
        <f t="shared" si="1"/>
        <v>-38874</v>
      </c>
      <c r="L41" s="151">
        <f t="shared" si="2"/>
        <v>129.08571428571429</v>
      </c>
      <c r="M41" s="151">
        <f t="shared" si="3"/>
        <v>13.436280323450136</v>
      </c>
      <c r="N41" s="151">
        <f t="shared" si="4"/>
        <v>356.06142857142862</v>
      </c>
      <c r="O41" s="151">
        <f t="shared" si="5"/>
        <v>356.06142857142862</v>
      </c>
      <c r="P41" s="155">
        <f t="shared" si="6"/>
        <v>3.5606142857142862</v>
      </c>
      <c r="Q41" s="155">
        <f t="shared" si="7"/>
        <v>9.8629015714285728</v>
      </c>
      <c r="R41" s="156">
        <f t="shared" si="8"/>
        <v>6.3022872857142866</v>
      </c>
      <c r="S41" s="151">
        <f t="shared" si="9"/>
        <v>58.985270619946093</v>
      </c>
    </row>
    <row r="42" spans="1:19" ht="22.5" hidden="1" customHeight="1">
      <c r="A42" s="157">
        <v>45939</v>
      </c>
      <c r="B42" s="148" t="s">
        <v>257</v>
      </c>
      <c r="C42" s="148" t="s">
        <v>353</v>
      </c>
      <c r="D42" s="158" t="s">
        <v>360</v>
      </c>
      <c r="E42" s="158">
        <v>3.29</v>
      </c>
      <c r="F42" s="151">
        <f t="shared" si="0"/>
        <v>4.7</v>
      </c>
      <c r="G42" s="152">
        <v>60</v>
      </c>
      <c r="H42" s="152">
        <v>200</v>
      </c>
      <c r="I42" s="152">
        <v>88615</v>
      </c>
      <c r="J42" s="151"/>
      <c r="K42" s="151">
        <f t="shared" si="1"/>
        <v>-88615</v>
      </c>
      <c r="L42" s="151">
        <f t="shared" si="2"/>
        <v>56.400000000000006</v>
      </c>
      <c r="M42" s="151">
        <f t="shared" si="3"/>
        <v>5.8705660377358502</v>
      </c>
      <c r="N42" s="151">
        <f t="shared" si="4"/>
        <v>155.57000000000002</v>
      </c>
      <c r="O42" s="151">
        <f t="shared" si="5"/>
        <v>155.57000000000002</v>
      </c>
      <c r="P42" s="155">
        <f t="shared" si="6"/>
        <v>1.5557000000000003</v>
      </c>
      <c r="Q42" s="155">
        <f t="shared" si="7"/>
        <v>4.3092890000000006</v>
      </c>
      <c r="R42" s="156">
        <f t="shared" si="8"/>
        <v>2.7535890000000003</v>
      </c>
      <c r="S42" s="151">
        <f t="shared" si="9"/>
        <v>25.771784905660379</v>
      </c>
    </row>
    <row r="43" spans="1:19" ht="22.5" hidden="1" customHeight="1">
      <c r="A43" s="157">
        <v>45939</v>
      </c>
      <c r="B43" s="148" t="s">
        <v>257</v>
      </c>
      <c r="C43" s="148" t="s">
        <v>353</v>
      </c>
      <c r="D43" s="158" t="s">
        <v>358</v>
      </c>
      <c r="E43" s="158">
        <v>6.12</v>
      </c>
      <c r="F43" s="151">
        <f t="shared" si="0"/>
        <v>8.7428571428571438</v>
      </c>
      <c r="G43" s="152">
        <v>60</v>
      </c>
      <c r="H43" s="152">
        <v>180</v>
      </c>
      <c r="I43" s="152">
        <v>44297</v>
      </c>
      <c r="J43" s="151"/>
      <c r="K43" s="151">
        <f t="shared" si="1"/>
        <v>-44297</v>
      </c>
      <c r="L43" s="151">
        <f t="shared" si="2"/>
        <v>104.91428571428573</v>
      </c>
      <c r="M43" s="151">
        <f t="shared" si="3"/>
        <v>10.920323450134774</v>
      </c>
      <c r="N43" s="151">
        <f t="shared" si="4"/>
        <v>289.38857142857148</v>
      </c>
      <c r="O43" s="151">
        <f t="shared" si="5"/>
        <v>289.38857142857148</v>
      </c>
      <c r="P43" s="155">
        <f t="shared" si="6"/>
        <v>2.8938857142857151</v>
      </c>
      <c r="Q43" s="155">
        <f t="shared" si="7"/>
        <v>8.0160634285714298</v>
      </c>
      <c r="R43" s="156">
        <f t="shared" si="8"/>
        <v>5.1221777142857148</v>
      </c>
      <c r="S43" s="151">
        <f t="shared" si="9"/>
        <v>47.940219946091652</v>
      </c>
    </row>
    <row r="44" spans="1:19" ht="22.5" customHeight="1">
      <c r="A44" s="157">
        <v>46238</v>
      </c>
      <c r="B44" s="148" t="s">
        <v>257</v>
      </c>
      <c r="C44" s="148" t="s">
        <v>353</v>
      </c>
      <c r="D44" s="158" t="s">
        <v>359</v>
      </c>
      <c r="E44" s="158">
        <v>7.54</v>
      </c>
      <c r="F44" s="151">
        <f t="shared" si="0"/>
        <v>10.771428571428572</v>
      </c>
      <c r="G44" s="152"/>
      <c r="H44" s="152"/>
      <c r="I44" s="152">
        <v>62858</v>
      </c>
      <c r="J44" s="151"/>
      <c r="K44" s="151">
        <f t="shared" si="1"/>
        <v>-62858</v>
      </c>
      <c r="L44" s="151">
        <f t="shared" si="2"/>
        <v>129.25714285714287</v>
      </c>
      <c r="M44" s="151">
        <f t="shared" si="3"/>
        <v>13.454123989218331</v>
      </c>
      <c r="N44" s="151">
        <f t="shared" si="4"/>
        <v>356.53428571428577</v>
      </c>
      <c r="O44" s="151">
        <f t="shared" si="5"/>
        <v>356.53428571428577</v>
      </c>
      <c r="P44" s="155">
        <f t="shared" si="6"/>
        <v>3.5653428571428578</v>
      </c>
      <c r="Q44" s="155">
        <f t="shared" si="7"/>
        <v>9.8759997142857152</v>
      </c>
      <c r="R44" s="156">
        <f t="shared" si="8"/>
        <v>6.3106568571428578</v>
      </c>
      <c r="S44" s="151">
        <f t="shared" si="9"/>
        <v>59.063604312668467</v>
      </c>
    </row>
    <row r="45" spans="1:19" ht="22.5" customHeight="1">
      <c r="A45" s="157" t="s">
        <v>369</v>
      </c>
      <c r="B45" s="148" t="s">
        <v>257</v>
      </c>
      <c r="C45" s="148" t="s">
        <v>353</v>
      </c>
      <c r="D45" s="158" t="s">
        <v>361</v>
      </c>
      <c r="E45" s="158">
        <v>7.82</v>
      </c>
      <c r="F45" s="151">
        <f t="shared" si="0"/>
        <v>11.171428571428573</v>
      </c>
      <c r="G45" s="152"/>
      <c r="H45" s="152"/>
      <c r="I45" s="152">
        <v>99124</v>
      </c>
      <c r="J45" s="151"/>
      <c r="K45" s="151">
        <f t="shared" si="1"/>
        <v>-99124</v>
      </c>
      <c r="L45" s="151">
        <f t="shared" si="2"/>
        <v>134.05714285714288</v>
      </c>
      <c r="M45" s="151">
        <f t="shared" si="3"/>
        <v>13.953746630727766</v>
      </c>
      <c r="N45" s="151">
        <f t="shared" si="4"/>
        <v>369.77428571428578</v>
      </c>
      <c r="O45" s="151">
        <f t="shared" si="5"/>
        <v>369.77428571428578</v>
      </c>
      <c r="P45" s="155">
        <f t="shared" si="6"/>
        <v>3.6977428571428579</v>
      </c>
      <c r="Q45" s="155">
        <f t="shared" si="7"/>
        <v>10.242747714285716</v>
      </c>
      <c r="R45" s="156">
        <f t="shared" si="8"/>
        <v>6.5450048571428585</v>
      </c>
      <c r="S45" s="151">
        <f t="shared" si="9"/>
        <v>61.256947708894884</v>
      </c>
    </row>
    <row r="46" spans="1:19" ht="22.5" customHeight="1">
      <c r="A46" s="157">
        <v>46238</v>
      </c>
      <c r="B46" s="148" t="s">
        <v>257</v>
      </c>
      <c r="C46" s="148" t="s">
        <v>353</v>
      </c>
      <c r="D46" s="158" t="s">
        <v>358</v>
      </c>
      <c r="E46" s="158">
        <v>7.72</v>
      </c>
      <c r="F46" s="151">
        <f t="shared" si="0"/>
        <v>11.028571428571428</v>
      </c>
      <c r="G46" s="152"/>
      <c r="H46" s="152"/>
      <c r="I46" s="152">
        <v>95480</v>
      </c>
      <c r="J46" s="151"/>
      <c r="K46" s="151">
        <f t="shared" si="1"/>
        <v>-95480</v>
      </c>
      <c r="L46" s="151">
        <f t="shared" si="2"/>
        <v>132.34285714285716</v>
      </c>
      <c r="M46" s="151">
        <f t="shared" si="3"/>
        <v>13.775309973045823</v>
      </c>
      <c r="N46" s="151">
        <f t="shared" si="4"/>
        <v>365.04571428571433</v>
      </c>
      <c r="O46" s="151">
        <f t="shared" si="5"/>
        <v>365.04571428571433</v>
      </c>
      <c r="P46" s="155">
        <f t="shared" si="6"/>
        <v>3.6504571428571433</v>
      </c>
      <c r="Q46" s="155">
        <f t="shared" si="7"/>
        <v>10.111766285714287</v>
      </c>
      <c r="R46" s="156">
        <f t="shared" si="8"/>
        <v>6.4613091428571439</v>
      </c>
      <c r="S46" s="151">
        <f t="shared" si="9"/>
        <v>60.473610781671162</v>
      </c>
    </row>
    <row r="47" spans="1:19" ht="22.5" customHeight="1">
      <c r="A47" s="157">
        <v>46239</v>
      </c>
      <c r="B47" s="148" t="s">
        <v>257</v>
      </c>
      <c r="C47" s="148" t="s">
        <v>353</v>
      </c>
      <c r="D47" s="158" t="s">
        <v>363</v>
      </c>
      <c r="E47" s="158">
        <v>7.89</v>
      </c>
      <c r="F47" s="151">
        <f t="shared" si="0"/>
        <v>11.271428571428572</v>
      </c>
      <c r="G47" s="152"/>
      <c r="H47" s="152"/>
      <c r="I47" s="152">
        <v>43244</v>
      </c>
      <c r="J47" s="151"/>
      <c r="K47" s="151">
        <f t="shared" si="1"/>
        <v>-43244</v>
      </c>
      <c r="L47" s="151">
        <f t="shared" si="2"/>
        <v>135.25714285714287</v>
      </c>
      <c r="M47" s="151">
        <f t="shared" si="3"/>
        <v>14.078652291105124</v>
      </c>
      <c r="N47" s="151">
        <f t="shared" si="4"/>
        <v>373.08428571428578</v>
      </c>
      <c r="O47" s="151">
        <f t="shared" si="5"/>
        <v>373.08428571428578</v>
      </c>
      <c r="P47" s="155">
        <f t="shared" si="6"/>
        <v>3.730842857142858</v>
      </c>
      <c r="Q47" s="155">
        <f t="shared" si="7"/>
        <v>10.334434714285717</v>
      </c>
      <c r="R47" s="156">
        <f t="shared" si="8"/>
        <v>6.6035918571428587</v>
      </c>
      <c r="S47" s="151">
        <f t="shared" si="9"/>
        <v>61.805283557951491</v>
      </c>
    </row>
    <row r="48" spans="1:19" ht="22.5" customHeight="1">
      <c r="A48" s="157">
        <v>46239</v>
      </c>
      <c r="B48" s="148" t="s">
        <v>257</v>
      </c>
      <c r="C48" s="148" t="s">
        <v>353</v>
      </c>
      <c r="D48" s="158" t="s">
        <v>365</v>
      </c>
      <c r="E48" s="158">
        <v>7.68</v>
      </c>
      <c r="F48" s="151">
        <f t="shared" si="0"/>
        <v>10.971428571428572</v>
      </c>
      <c r="G48" s="152"/>
      <c r="H48" s="152"/>
      <c r="I48" s="152">
        <v>57278</v>
      </c>
      <c r="J48" s="151"/>
      <c r="K48" s="151">
        <f t="shared" si="1"/>
        <v>-57278</v>
      </c>
      <c r="L48" s="151">
        <f t="shared" si="2"/>
        <v>131.65714285714284</v>
      </c>
      <c r="M48" s="151">
        <f t="shared" si="3"/>
        <v>13.703935309973046</v>
      </c>
      <c r="N48" s="151">
        <f t="shared" si="4"/>
        <v>363.15428571428572</v>
      </c>
      <c r="O48" s="151">
        <f t="shared" si="5"/>
        <v>363.15428571428572</v>
      </c>
      <c r="P48" s="155">
        <f t="shared" si="6"/>
        <v>3.6315428571428572</v>
      </c>
      <c r="Q48" s="155">
        <f t="shared" si="7"/>
        <v>10.059373714285714</v>
      </c>
      <c r="R48" s="156">
        <f t="shared" si="8"/>
        <v>6.4278308571428564</v>
      </c>
      <c r="S48" s="151">
        <f t="shared" si="9"/>
        <v>60.160276010781665</v>
      </c>
    </row>
    <row r="49" spans="1:19" ht="22.5" customHeight="1">
      <c r="A49" s="157">
        <v>46246</v>
      </c>
      <c r="B49" s="148" t="s">
        <v>257</v>
      </c>
      <c r="C49" s="148" t="s">
        <v>353</v>
      </c>
      <c r="D49" s="158" t="s">
        <v>362</v>
      </c>
      <c r="E49" s="158">
        <v>3.44</v>
      </c>
      <c r="F49" s="151">
        <f t="shared" si="0"/>
        <v>4.9142857142857146</v>
      </c>
      <c r="G49" s="152">
        <v>100</v>
      </c>
      <c r="H49" s="152">
        <v>180</v>
      </c>
      <c r="I49" s="152">
        <v>50291</v>
      </c>
      <c r="J49" s="151"/>
      <c r="K49" s="151">
        <f t="shared" si="1"/>
        <v>-50291</v>
      </c>
      <c r="L49" s="151">
        <f t="shared" si="2"/>
        <v>58.971428571428575</v>
      </c>
      <c r="M49" s="151">
        <f t="shared" si="3"/>
        <v>6.13822102425876</v>
      </c>
      <c r="N49" s="151">
        <f t="shared" si="4"/>
        <v>162.66285714285715</v>
      </c>
      <c r="O49" s="151">
        <f t="shared" si="5"/>
        <v>162.66285714285715</v>
      </c>
      <c r="P49" s="155">
        <f t="shared" si="6"/>
        <v>1.6266285714285715</v>
      </c>
      <c r="Q49" s="155">
        <f t="shared" si="7"/>
        <v>4.5057611428571427</v>
      </c>
      <c r="R49" s="156">
        <f t="shared" si="8"/>
        <v>2.8791325714285714</v>
      </c>
      <c r="S49" s="151">
        <f t="shared" si="9"/>
        <v>26.946790296495955</v>
      </c>
    </row>
    <row r="50" spans="1:19" ht="22.5" customHeight="1">
      <c r="A50" s="157">
        <v>46246</v>
      </c>
      <c r="B50" s="148" t="s">
        <v>257</v>
      </c>
      <c r="C50" s="148" t="s">
        <v>350</v>
      </c>
      <c r="D50" s="158" t="s">
        <v>370</v>
      </c>
      <c r="E50" s="158">
        <v>4.12</v>
      </c>
      <c r="F50" s="151">
        <f t="shared" si="0"/>
        <v>5.8857142857142861</v>
      </c>
      <c r="G50" s="152">
        <v>80</v>
      </c>
      <c r="H50" s="152">
        <v>200</v>
      </c>
      <c r="I50" s="152">
        <v>48073</v>
      </c>
      <c r="J50" s="151"/>
      <c r="K50" s="151">
        <f t="shared" si="1"/>
        <v>-48073</v>
      </c>
      <c r="L50" s="151">
        <f t="shared" si="2"/>
        <v>70.628571428571433</v>
      </c>
      <c r="M50" s="151">
        <f t="shared" si="3"/>
        <v>7.3515902964959574</v>
      </c>
      <c r="N50" s="151">
        <f t="shared" si="4"/>
        <v>194.81714285714287</v>
      </c>
      <c r="O50" s="151">
        <f t="shared" si="5"/>
        <v>194.81714285714287</v>
      </c>
      <c r="P50" s="155">
        <f t="shared" si="6"/>
        <v>1.9481714285714287</v>
      </c>
      <c r="Q50" s="155">
        <f t="shared" si="7"/>
        <v>5.3964348571428573</v>
      </c>
      <c r="R50" s="156">
        <f t="shared" si="8"/>
        <v>3.4482634285714289</v>
      </c>
      <c r="S50" s="151">
        <f t="shared" si="9"/>
        <v>32.273481401617254</v>
      </c>
    </row>
    <row r="51" spans="1:19" ht="22.5" customHeight="1">
      <c r="A51" s="157">
        <v>46251</v>
      </c>
      <c r="B51" s="148" t="s">
        <v>257</v>
      </c>
      <c r="C51" s="148" t="s">
        <v>353</v>
      </c>
      <c r="D51" s="158" t="s">
        <v>364</v>
      </c>
      <c r="E51" s="158">
        <v>8.1999999999999993</v>
      </c>
      <c r="F51" s="151">
        <f t="shared" si="0"/>
        <v>11.714285714285714</v>
      </c>
      <c r="G51" s="152">
        <v>0</v>
      </c>
      <c r="H51" s="152">
        <v>200</v>
      </c>
      <c r="I51" s="152">
        <v>129458</v>
      </c>
      <c r="J51" s="151"/>
      <c r="K51" s="151">
        <f t="shared" si="1"/>
        <v>-129458</v>
      </c>
      <c r="L51" s="151">
        <f t="shared" si="2"/>
        <v>140.57142857142856</v>
      </c>
      <c r="M51" s="151">
        <f t="shared" si="3"/>
        <v>14.631805929919137</v>
      </c>
      <c r="N51" s="151">
        <f t="shared" si="4"/>
        <v>387.74285714285713</v>
      </c>
      <c r="O51" s="151">
        <f t="shared" si="5"/>
        <v>387.74285714285713</v>
      </c>
      <c r="P51" s="155">
        <f t="shared" si="6"/>
        <v>3.8774285714285712</v>
      </c>
      <c r="Q51" s="155">
        <f t="shared" si="7"/>
        <v>10.740477142857142</v>
      </c>
      <c r="R51" s="156">
        <f t="shared" si="8"/>
        <v>6.8630485714285703</v>
      </c>
      <c r="S51" s="151">
        <f t="shared" si="9"/>
        <v>64.23362803234501</v>
      </c>
    </row>
    <row r="52" spans="1:19" ht="22.5" customHeight="1">
      <c r="A52" s="157">
        <v>46254</v>
      </c>
      <c r="B52" s="148" t="s">
        <v>257</v>
      </c>
      <c r="C52" s="148" t="s">
        <v>353</v>
      </c>
      <c r="D52" s="158" t="s">
        <v>358</v>
      </c>
      <c r="E52" s="158">
        <v>8.92</v>
      </c>
      <c r="F52" s="151">
        <f t="shared" si="0"/>
        <v>12.742857142857144</v>
      </c>
      <c r="G52" s="152">
        <v>0</v>
      </c>
      <c r="H52" s="152">
        <v>180</v>
      </c>
      <c r="I52" s="152">
        <v>95757</v>
      </c>
      <c r="J52" s="151"/>
      <c r="K52" s="151">
        <f t="shared" si="1"/>
        <v>-95757</v>
      </c>
      <c r="L52" s="151">
        <f t="shared" si="2"/>
        <v>152.91428571428571</v>
      </c>
      <c r="M52" s="151">
        <f t="shared" si="3"/>
        <v>15.916549865229111</v>
      </c>
      <c r="N52" s="151">
        <f t="shared" si="4"/>
        <v>421.78857142857146</v>
      </c>
      <c r="O52" s="151">
        <f t="shared" si="5"/>
        <v>421.78857142857146</v>
      </c>
      <c r="P52" s="155">
        <f t="shared" si="6"/>
        <v>4.2178857142857149</v>
      </c>
      <c r="Q52" s="155">
        <f t="shared" si="7"/>
        <v>11.683543428571429</v>
      </c>
      <c r="R52" s="156">
        <f t="shared" si="8"/>
        <v>7.4656577142857143</v>
      </c>
      <c r="S52" s="151">
        <f t="shared" si="9"/>
        <v>69.873653908355791</v>
      </c>
    </row>
    <row r="53" spans="1:19" ht="22.5" customHeight="1">
      <c r="A53" s="157">
        <v>46254</v>
      </c>
      <c r="B53" s="148" t="s">
        <v>257</v>
      </c>
      <c r="C53" s="148" t="s">
        <v>353</v>
      </c>
      <c r="D53" s="158" t="s">
        <v>360</v>
      </c>
      <c r="E53" s="158">
        <v>7.06</v>
      </c>
      <c r="F53" s="151">
        <f t="shared" si="0"/>
        <v>10.085714285714285</v>
      </c>
      <c r="G53" s="152">
        <v>0</v>
      </c>
      <c r="H53" s="152">
        <v>200</v>
      </c>
      <c r="I53" s="152"/>
      <c r="J53" s="151"/>
      <c r="K53" s="151">
        <f t="shared" si="1"/>
        <v>0</v>
      </c>
      <c r="L53" s="151">
        <f t="shared" si="2"/>
        <v>121.02857142857142</v>
      </c>
      <c r="M53" s="151">
        <f t="shared" si="3"/>
        <v>12.597628032345014</v>
      </c>
      <c r="N53" s="151">
        <f t="shared" si="4"/>
        <v>333.83714285714285</v>
      </c>
      <c r="O53" s="151">
        <f t="shared" si="5"/>
        <v>333.83714285714285</v>
      </c>
      <c r="P53" s="155">
        <f t="shared" si="6"/>
        <v>3.3383714285714285</v>
      </c>
      <c r="Q53" s="155">
        <f t="shared" si="7"/>
        <v>9.2472888571428573</v>
      </c>
      <c r="R53" s="156">
        <f t="shared" si="8"/>
        <v>5.9089174285714288</v>
      </c>
      <c r="S53" s="151">
        <f t="shared" si="9"/>
        <v>55.303587061994605</v>
      </c>
    </row>
    <row r="54" spans="1:19" ht="22.5" customHeight="1">
      <c r="A54" s="157">
        <v>46254</v>
      </c>
      <c r="B54" s="148" t="s">
        <v>257</v>
      </c>
      <c r="C54" s="148" t="s">
        <v>353</v>
      </c>
      <c r="D54" s="158" t="s">
        <v>357</v>
      </c>
      <c r="E54" s="158">
        <v>7.73</v>
      </c>
      <c r="F54" s="151">
        <f t="shared" si="0"/>
        <v>11.042857142857144</v>
      </c>
      <c r="G54" s="152">
        <v>0</v>
      </c>
      <c r="H54" s="152">
        <v>190</v>
      </c>
      <c r="I54" s="152"/>
      <c r="J54" s="151"/>
      <c r="K54" s="151">
        <f t="shared" si="1"/>
        <v>0</v>
      </c>
      <c r="L54" s="151">
        <f t="shared" si="2"/>
        <v>132.51428571428573</v>
      </c>
      <c r="M54" s="151">
        <f t="shared" si="3"/>
        <v>13.793153638814019</v>
      </c>
      <c r="N54" s="151">
        <f t="shared" si="4"/>
        <v>365.51857142857148</v>
      </c>
      <c r="O54" s="151">
        <f t="shared" si="5"/>
        <v>365.51857142857148</v>
      </c>
      <c r="P54" s="155">
        <f t="shared" si="6"/>
        <v>3.6551857142857149</v>
      </c>
      <c r="Q54" s="155">
        <f t="shared" si="7"/>
        <v>10.12486442857143</v>
      </c>
      <c r="R54" s="156">
        <f t="shared" si="8"/>
        <v>6.4696787142857151</v>
      </c>
      <c r="S54" s="151">
        <f t="shared" si="9"/>
        <v>60.551944474393537</v>
      </c>
    </row>
    <row r="55" spans="1:19" ht="22.5" customHeight="1">
      <c r="A55" s="157">
        <v>46261</v>
      </c>
      <c r="B55" s="148" t="s">
        <v>258</v>
      </c>
      <c r="C55" s="148" t="s">
        <v>350</v>
      </c>
      <c r="D55" s="158" t="s">
        <v>371</v>
      </c>
      <c r="E55" s="158">
        <v>6.04</v>
      </c>
      <c r="F55" s="151">
        <f t="shared" si="0"/>
        <v>8.6285714285714299</v>
      </c>
      <c r="G55" s="152">
        <v>0</v>
      </c>
      <c r="H55" s="152">
        <v>190</v>
      </c>
      <c r="I55" s="152">
        <v>56134</v>
      </c>
      <c r="J55" s="151"/>
      <c r="K55" s="151">
        <f t="shared" si="1"/>
        <v>-56134</v>
      </c>
      <c r="L55" s="151">
        <f t="shared" si="2"/>
        <v>103.54285714285716</v>
      </c>
      <c r="M55" s="151">
        <f t="shared" si="3"/>
        <v>10.77757412398922</v>
      </c>
      <c r="N55" s="151">
        <f t="shared" si="4"/>
        <v>285.60571428571433</v>
      </c>
      <c r="O55" s="151">
        <f t="shared" si="5"/>
        <v>285.60571428571433</v>
      </c>
      <c r="P55" s="155">
        <f t="shared" si="6"/>
        <v>2.8560571428571433</v>
      </c>
      <c r="Q55" s="155">
        <f t="shared" si="7"/>
        <v>7.9112782857142863</v>
      </c>
      <c r="R55" s="156">
        <f t="shared" si="8"/>
        <v>5.0552211428571425</v>
      </c>
      <c r="S55" s="151">
        <f t="shared" si="9"/>
        <v>47.313550404312672</v>
      </c>
    </row>
    <row r="56" spans="1:19" ht="22.5" customHeight="1">
      <c r="A56" s="157">
        <v>46267</v>
      </c>
      <c r="B56" s="148" t="s">
        <v>258</v>
      </c>
      <c r="C56" s="148" t="s">
        <v>350</v>
      </c>
      <c r="D56" s="158" t="s">
        <v>371</v>
      </c>
      <c r="E56" s="158">
        <v>6.97</v>
      </c>
      <c r="F56" s="151">
        <f t="shared" si="0"/>
        <v>9.9571428571428573</v>
      </c>
      <c r="G56" s="152"/>
      <c r="H56" s="152"/>
      <c r="I56" s="152"/>
      <c r="J56" s="151"/>
      <c r="K56" s="151">
        <f t="shared" si="1"/>
        <v>0</v>
      </c>
      <c r="L56" s="151">
        <f t="shared" si="2"/>
        <v>119.48571428571429</v>
      </c>
      <c r="M56" s="151">
        <f t="shared" si="3"/>
        <v>12.437035040431269</v>
      </c>
      <c r="N56" s="151">
        <f t="shared" si="4"/>
        <v>329.5814285714286</v>
      </c>
      <c r="O56" s="151">
        <f t="shared" si="5"/>
        <v>329.5814285714286</v>
      </c>
      <c r="P56" s="155">
        <f t="shared" si="6"/>
        <v>3.295814285714286</v>
      </c>
      <c r="Q56" s="155">
        <f t="shared" si="7"/>
        <v>9.1294055714285722</v>
      </c>
      <c r="R56" s="156">
        <f t="shared" si="8"/>
        <v>5.8335912857142862</v>
      </c>
      <c r="S56" s="151">
        <f t="shared" si="9"/>
        <v>54.598583827493265</v>
      </c>
    </row>
    <row r="57" spans="1:19" ht="22.5" customHeight="1">
      <c r="A57" s="157">
        <v>46279</v>
      </c>
      <c r="B57" s="148" t="s">
        <v>257</v>
      </c>
      <c r="C57" s="148" t="s">
        <v>353</v>
      </c>
      <c r="D57" s="158" t="s">
        <v>365</v>
      </c>
      <c r="E57" s="158">
        <v>7.31</v>
      </c>
      <c r="F57" s="151">
        <f t="shared" si="0"/>
        <v>10.442857142857143</v>
      </c>
      <c r="G57" s="152">
        <v>0</v>
      </c>
      <c r="H57" s="152">
        <v>190</v>
      </c>
      <c r="I57" s="152">
        <v>57642</v>
      </c>
      <c r="J57" s="151"/>
      <c r="K57" s="151">
        <f t="shared" si="1"/>
        <v>-57642</v>
      </c>
      <c r="L57" s="151">
        <f t="shared" si="2"/>
        <v>125.31428571428572</v>
      </c>
      <c r="M57" s="151">
        <f t="shared" si="3"/>
        <v>13.043719676549866</v>
      </c>
      <c r="N57" s="151">
        <f t="shared" si="4"/>
        <v>345.65857142857146</v>
      </c>
      <c r="O57" s="151">
        <f t="shared" si="5"/>
        <v>345.65857142857146</v>
      </c>
      <c r="P57" s="155">
        <f t="shared" si="6"/>
        <v>3.4565857142857146</v>
      </c>
      <c r="Q57" s="155">
        <f t="shared" si="7"/>
        <v>9.5747424285714295</v>
      </c>
      <c r="R57" s="156">
        <f t="shared" si="8"/>
        <v>6.1181567142857149</v>
      </c>
      <c r="S57" s="151">
        <f t="shared" si="9"/>
        <v>57.261929380053907</v>
      </c>
    </row>
    <row r="58" spans="1:19" ht="22.5" customHeight="1">
      <c r="A58" s="157">
        <v>46279</v>
      </c>
      <c r="B58" s="148" t="s">
        <v>258</v>
      </c>
      <c r="C58" s="148" t="s">
        <v>350</v>
      </c>
      <c r="D58" s="158" t="s">
        <v>371</v>
      </c>
      <c r="E58" s="158">
        <v>5.89</v>
      </c>
      <c r="F58" s="151">
        <f t="shared" si="0"/>
        <v>8.4142857142857146</v>
      </c>
      <c r="G58" s="152"/>
      <c r="H58" s="152"/>
      <c r="I58" s="152">
        <v>56417</v>
      </c>
      <c r="J58" s="151"/>
      <c r="K58" s="151">
        <f t="shared" si="1"/>
        <v>-56417</v>
      </c>
      <c r="L58" s="151">
        <f t="shared" si="2"/>
        <v>100.97142857142858</v>
      </c>
      <c r="M58" s="151">
        <f t="shared" si="3"/>
        <v>10.509919137466309</v>
      </c>
      <c r="N58" s="151">
        <f t="shared" si="4"/>
        <v>278.51285714285717</v>
      </c>
      <c r="O58" s="151">
        <f t="shared" si="5"/>
        <v>278.51285714285717</v>
      </c>
      <c r="P58" s="155">
        <f t="shared" si="6"/>
        <v>2.7851285714285718</v>
      </c>
      <c r="Q58" s="155">
        <f t="shared" si="7"/>
        <v>7.7148061428571433</v>
      </c>
      <c r="R58" s="156">
        <f t="shared" si="8"/>
        <v>4.9296775714285719</v>
      </c>
      <c r="S58" s="151">
        <f t="shared" si="9"/>
        <v>46.138545013477092</v>
      </c>
    </row>
    <row r="59" spans="1:19" ht="22.5" customHeight="1">
      <c r="A59" s="157">
        <v>46287</v>
      </c>
      <c r="B59" s="148" t="s">
        <v>258</v>
      </c>
      <c r="C59" s="148" t="s">
        <v>350</v>
      </c>
      <c r="D59" s="158" t="s">
        <v>371</v>
      </c>
      <c r="E59" s="158">
        <v>6.74</v>
      </c>
      <c r="F59" s="151">
        <f t="shared" si="0"/>
        <v>9.6285714285714299</v>
      </c>
      <c r="G59" s="152"/>
      <c r="H59" s="152"/>
      <c r="I59" s="152">
        <v>56565</v>
      </c>
      <c r="J59" s="151"/>
      <c r="K59" s="151">
        <f t="shared" si="1"/>
        <v>-56565</v>
      </c>
      <c r="L59" s="151">
        <f t="shared" si="2"/>
        <v>115.54285714285716</v>
      </c>
      <c r="M59" s="151">
        <f t="shared" si="3"/>
        <v>12.026630727762806</v>
      </c>
      <c r="N59" s="151">
        <f t="shared" si="4"/>
        <v>318.70571428571435</v>
      </c>
      <c r="O59" s="151">
        <f t="shared" si="5"/>
        <v>318.70571428571435</v>
      </c>
      <c r="P59" s="155">
        <f t="shared" si="6"/>
        <v>3.1870571428571437</v>
      </c>
      <c r="Q59" s="155">
        <f t="shared" si="7"/>
        <v>8.8281482857142866</v>
      </c>
      <c r="R59" s="156">
        <f t="shared" si="8"/>
        <v>5.6410911428571424</v>
      </c>
      <c r="S59" s="151">
        <f t="shared" si="9"/>
        <v>52.796908894878712</v>
      </c>
    </row>
    <row r="60" spans="1:19" ht="22.5" customHeight="1">
      <c r="A60" s="157">
        <v>46288</v>
      </c>
      <c r="B60" s="148" t="s">
        <v>257</v>
      </c>
      <c r="C60" s="148" t="s">
        <v>353</v>
      </c>
      <c r="D60" s="158" t="s">
        <v>362</v>
      </c>
      <c r="E60" s="158">
        <v>7.21</v>
      </c>
      <c r="F60" s="151">
        <f t="shared" si="0"/>
        <v>10.3</v>
      </c>
      <c r="G60" s="152"/>
      <c r="H60" s="152"/>
      <c r="I60" s="152">
        <v>50876</v>
      </c>
      <c r="J60" s="151"/>
      <c r="K60" s="151">
        <f t="shared" si="1"/>
        <v>-50876</v>
      </c>
      <c r="L60" s="151">
        <f t="shared" si="2"/>
        <v>123.60000000000001</v>
      </c>
      <c r="M60" s="151">
        <f t="shared" si="3"/>
        <v>12.865283018867927</v>
      </c>
      <c r="N60" s="151">
        <f t="shared" si="4"/>
        <v>340.93000000000006</v>
      </c>
      <c r="O60" s="151">
        <f t="shared" si="5"/>
        <v>340.93000000000006</v>
      </c>
      <c r="P60" s="155">
        <f t="shared" si="6"/>
        <v>3.4093000000000009</v>
      </c>
      <c r="Q60" s="155">
        <f t="shared" si="7"/>
        <v>9.4437610000000021</v>
      </c>
      <c r="R60" s="156">
        <f t="shared" si="8"/>
        <v>6.0344610000000012</v>
      </c>
      <c r="S60" s="151">
        <f t="shared" si="9"/>
        <v>56.478592452830199</v>
      </c>
    </row>
    <row r="61" spans="1:19" ht="22.5" customHeight="1">
      <c r="A61" s="157">
        <v>46296</v>
      </c>
      <c r="B61" s="148" t="s">
        <v>258</v>
      </c>
      <c r="C61" s="148" t="s">
        <v>353</v>
      </c>
      <c r="D61" s="158" t="s">
        <v>371</v>
      </c>
      <c r="E61" s="158">
        <v>5.45</v>
      </c>
      <c r="F61" s="151">
        <f t="shared" si="0"/>
        <v>7.7857142857142865</v>
      </c>
      <c r="G61" s="152"/>
      <c r="H61" s="152"/>
      <c r="I61" s="152">
        <v>56744</v>
      </c>
      <c r="J61" s="151"/>
      <c r="K61" s="151">
        <f t="shared" si="1"/>
        <v>-56744</v>
      </c>
      <c r="L61" s="151">
        <f t="shared" si="2"/>
        <v>93.428571428571445</v>
      </c>
      <c r="M61" s="151">
        <f t="shared" si="3"/>
        <v>9.7247978436657707</v>
      </c>
      <c r="N61" s="151">
        <f t="shared" si="4"/>
        <v>257.70714285714291</v>
      </c>
      <c r="O61" s="151">
        <f t="shared" si="5"/>
        <v>257.70714285714291</v>
      </c>
      <c r="P61" s="155">
        <f t="shared" si="6"/>
        <v>2.5770714285714291</v>
      </c>
      <c r="Q61" s="155">
        <f t="shared" si="7"/>
        <v>7.1384878571428585</v>
      </c>
      <c r="R61" s="156">
        <f t="shared" si="8"/>
        <v>4.5614164285714294</v>
      </c>
      <c r="S61" s="151">
        <f t="shared" si="9"/>
        <v>42.691862533692728</v>
      </c>
    </row>
    <row r="62" spans="1:19" ht="22.5" customHeight="1">
      <c r="A62" s="157"/>
      <c r="B62" s="148"/>
      <c r="C62" s="148"/>
      <c r="D62" s="158"/>
      <c r="E62" s="158"/>
      <c r="F62" s="151">
        <f t="shared" si="0"/>
        <v>0</v>
      </c>
      <c r="G62" s="151">
        <f>SUM(F55:F60)</f>
        <v>57.371428571428581</v>
      </c>
      <c r="H62" s="152"/>
      <c r="I62" s="152"/>
      <c r="J62" s="151"/>
      <c r="K62" s="151">
        <f t="shared" si="1"/>
        <v>0</v>
      </c>
      <c r="L62" s="151">
        <f t="shared" si="2"/>
        <v>0</v>
      </c>
      <c r="M62" s="151">
        <f t="shared" si="3"/>
        <v>0</v>
      </c>
      <c r="N62" s="151">
        <f t="shared" si="4"/>
        <v>0</v>
      </c>
      <c r="O62" s="151">
        <f t="shared" si="5"/>
        <v>0</v>
      </c>
      <c r="P62" s="155">
        <f t="shared" si="6"/>
        <v>0</v>
      </c>
      <c r="Q62" s="155">
        <f t="shared" si="7"/>
        <v>0</v>
      </c>
      <c r="R62" s="156">
        <f t="shared" si="8"/>
        <v>0</v>
      </c>
      <c r="S62" s="151">
        <f t="shared" si="9"/>
        <v>0</v>
      </c>
    </row>
    <row r="63" spans="1:19" ht="22.5" customHeight="1">
      <c r="A63" s="157"/>
      <c r="B63" s="148"/>
      <c r="C63" s="148"/>
      <c r="D63" s="158"/>
      <c r="E63" s="158"/>
      <c r="F63" s="151">
        <f t="shared" si="0"/>
        <v>0</v>
      </c>
      <c r="G63" s="151">
        <f>SUM(F44:G55)</f>
        <v>300.22857142857146</v>
      </c>
      <c r="H63" s="152"/>
      <c r="I63" s="152"/>
      <c r="J63" s="151"/>
      <c r="K63" s="151">
        <f t="shared" si="1"/>
        <v>0</v>
      </c>
      <c r="L63" s="151">
        <f t="shared" si="2"/>
        <v>0</v>
      </c>
      <c r="M63" s="151">
        <f t="shared" si="3"/>
        <v>0</v>
      </c>
      <c r="N63" s="151">
        <f t="shared" si="4"/>
        <v>0</v>
      </c>
      <c r="O63" s="151">
        <f t="shared" si="5"/>
        <v>0</v>
      </c>
      <c r="P63" s="155">
        <f t="shared" si="6"/>
        <v>0</v>
      </c>
      <c r="Q63" s="155">
        <f t="shared" si="7"/>
        <v>0</v>
      </c>
      <c r="R63" s="156">
        <f t="shared" si="8"/>
        <v>0</v>
      </c>
      <c r="S63" s="151">
        <f t="shared" si="9"/>
        <v>0</v>
      </c>
    </row>
    <row r="64" spans="1:19" ht="22.5" customHeight="1">
      <c r="A64" s="157"/>
      <c r="B64" s="148"/>
      <c r="C64" s="148"/>
      <c r="D64" s="158"/>
      <c r="E64" s="158"/>
      <c r="F64" s="151">
        <f t="shared" si="0"/>
        <v>0</v>
      </c>
      <c r="G64" s="152"/>
      <c r="H64" s="152"/>
      <c r="I64" s="152"/>
      <c r="J64" s="151"/>
      <c r="K64" s="151">
        <f t="shared" si="1"/>
        <v>0</v>
      </c>
      <c r="L64" s="151">
        <f t="shared" si="2"/>
        <v>0</v>
      </c>
      <c r="M64" s="151">
        <f t="shared" si="3"/>
        <v>0</v>
      </c>
      <c r="N64" s="151">
        <f t="shared" si="4"/>
        <v>0</v>
      </c>
      <c r="O64" s="151">
        <f t="shared" si="5"/>
        <v>0</v>
      </c>
      <c r="P64" s="155">
        <f t="shared" si="6"/>
        <v>0</v>
      </c>
      <c r="Q64" s="155">
        <f t="shared" si="7"/>
        <v>0</v>
      </c>
      <c r="R64" s="156">
        <f t="shared" si="8"/>
        <v>0</v>
      </c>
      <c r="S64" s="151">
        <f t="shared" si="9"/>
        <v>0</v>
      </c>
    </row>
    <row r="65" spans="1:19" ht="22.5" customHeight="1">
      <c r="A65" s="157"/>
      <c r="B65" s="148"/>
      <c r="C65" s="148"/>
      <c r="D65" s="158"/>
      <c r="E65" s="158"/>
      <c r="F65" s="151">
        <f t="shared" si="0"/>
        <v>0</v>
      </c>
      <c r="G65" s="152"/>
      <c r="H65" s="152"/>
      <c r="I65" s="152"/>
      <c r="J65" s="151"/>
      <c r="K65" s="151">
        <f t="shared" si="1"/>
        <v>0</v>
      </c>
      <c r="L65" s="151">
        <f t="shared" si="2"/>
        <v>0</v>
      </c>
      <c r="M65" s="151">
        <f t="shared" si="3"/>
        <v>0</v>
      </c>
      <c r="N65" s="151">
        <f t="shared" si="4"/>
        <v>0</v>
      </c>
      <c r="O65" s="151">
        <f t="shared" si="5"/>
        <v>0</v>
      </c>
      <c r="P65" s="155">
        <f t="shared" si="6"/>
        <v>0</v>
      </c>
      <c r="Q65" s="155">
        <f t="shared" si="7"/>
        <v>0</v>
      </c>
      <c r="R65" s="156">
        <f t="shared" si="8"/>
        <v>0</v>
      </c>
      <c r="S65" s="151">
        <f t="shared" si="9"/>
        <v>0</v>
      </c>
    </row>
    <row r="66" spans="1:19" ht="12.75">
      <c r="A66" s="162"/>
      <c r="B66" s="163"/>
      <c r="C66" s="163"/>
      <c r="D66" s="164"/>
      <c r="E66" s="164"/>
      <c r="F66" s="151">
        <f t="shared" si="0"/>
        <v>0</v>
      </c>
      <c r="G66" s="152"/>
      <c r="H66" s="152"/>
      <c r="I66" s="152"/>
      <c r="J66" s="151"/>
      <c r="K66" s="151">
        <f t="shared" si="1"/>
        <v>0</v>
      </c>
      <c r="L66" s="151">
        <f t="shared" si="2"/>
        <v>0</v>
      </c>
      <c r="M66" s="151">
        <f t="shared" si="3"/>
        <v>0</v>
      </c>
      <c r="N66" s="151">
        <f t="shared" si="4"/>
        <v>0</v>
      </c>
      <c r="O66" s="151">
        <f t="shared" si="5"/>
        <v>0</v>
      </c>
      <c r="P66" s="155">
        <f t="shared" si="6"/>
        <v>0</v>
      </c>
      <c r="Q66" s="155">
        <f t="shared" si="7"/>
        <v>0</v>
      </c>
      <c r="R66" s="156">
        <f t="shared" si="8"/>
        <v>0</v>
      </c>
      <c r="S66" s="151">
        <f t="shared" si="9"/>
        <v>0</v>
      </c>
    </row>
    <row r="67" spans="1:19" ht="12.75">
      <c r="A67" s="162"/>
      <c r="B67" s="163"/>
      <c r="C67" s="163"/>
      <c r="D67" s="164"/>
      <c r="E67" s="164"/>
      <c r="F67" s="151">
        <f t="shared" si="0"/>
        <v>0</v>
      </c>
      <c r="G67" s="152"/>
      <c r="H67" s="152"/>
      <c r="I67" s="152"/>
      <c r="J67" s="151"/>
      <c r="K67" s="151">
        <f t="shared" si="1"/>
        <v>0</v>
      </c>
      <c r="L67" s="151">
        <f t="shared" si="2"/>
        <v>0</v>
      </c>
      <c r="M67" s="151">
        <f t="shared" si="3"/>
        <v>0</v>
      </c>
      <c r="N67" s="151">
        <f t="shared" si="4"/>
        <v>0</v>
      </c>
      <c r="O67" s="151">
        <f t="shared" si="5"/>
        <v>0</v>
      </c>
      <c r="P67" s="155">
        <f t="shared" si="6"/>
        <v>0</v>
      </c>
      <c r="Q67" s="155">
        <f t="shared" si="7"/>
        <v>0</v>
      </c>
      <c r="R67" s="156">
        <f t="shared" si="8"/>
        <v>0</v>
      </c>
      <c r="S67" s="151">
        <f t="shared" si="9"/>
        <v>0</v>
      </c>
    </row>
    <row r="68" spans="1:19" ht="12.75">
      <c r="A68" s="162"/>
      <c r="B68" s="163"/>
      <c r="C68" s="163"/>
      <c r="D68" s="164"/>
      <c r="E68" s="164"/>
      <c r="F68" s="151">
        <f t="shared" si="0"/>
        <v>0</v>
      </c>
      <c r="G68" s="152"/>
      <c r="H68" s="152"/>
      <c r="I68" s="152"/>
      <c r="J68" s="151"/>
      <c r="K68" s="151">
        <f t="shared" si="1"/>
        <v>0</v>
      </c>
      <c r="L68" s="151">
        <f t="shared" si="2"/>
        <v>0</v>
      </c>
      <c r="M68" s="151">
        <f t="shared" si="3"/>
        <v>0</v>
      </c>
      <c r="N68" s="151">
        <f t="shared" si="4"/>
        <v>0</v>
      </c>
      <c r="O68" s="151">
        <f t="shared" si="5"/>
        <v>0</v>
      </c>
      <c r="P68" s="155">
        <f t="shared" si="6"/>
        <v>0</v>
      </c>
      <c r="Q68" s="155">
        <f t="shared" si="7"/>
        <v>0</v>
      </c>
      <c r="R68" s="156">
        <f t="shared" si="8"/>
        <v>0</v>
      </c>
      <c r="S68" s="151">
        <f t="shared" si="9"/>
        <v>0</v>
      </c>
    </row>
    <row r="69" spans="1:19" ht="12.75">
      <c r="A69" s="162"/>
      <c r="B69" s="163"/>
      <c r="C69" s="163"/>
      <c r="D69" s="164"/>
      <c r="E69" s="164"/>
      <c r="F69" s="151">
        <f t="shared" si="0"/>
        <v>0</v>
      </c>
      <c r="G69" s="152"/>
      <c r="H69" s="152"/>
      <c r="I69" s="152"/>
      <c r="J69" s="151"/>
      <c r="K69" s="151">
        <f t="shared" si="1"/>
        <v>0</v>
      </c>
      <c r="L69" s="151">
        <f t="shared" si="2"/>
        <v>0</v>
      </c>
      <c r="M69" s="151">
        <f t="shared" si="3"/>
        <v>0</v>
      </c>
      <c r="N69" s="151">
        <f t="shared" si="4"/>
        <v>0</v>
      </c>
      <c r="O69" s="151">
        <f t="shared" si="5"/>
        <v>0</v>
      </c>
      <c r="P69" s="155">
        <f t="shared" si="6"/>
        <v>0</v>
      </c>
      <c r="Q69" s="155">
        <f t="shared" si="7"/>
        <v>0</v>
      </c>
      <c r="R69" s="156">
        <f t="shared" si="8"/>
        <v>0</v>
      </c>
      <c r="S69" s="151">
        <f t="shared" si="9"/>
        <v>0</v>
      </c>
    </row>
    <row r="70" spans="1:19" ht="12.75">
      <c r="A70" s="162"/>
      <c r="B70" s="163"/>
      <c r="C70" s="163"/>
      <c r="D70" s="164"/>
      <c r="E70" s="164"/>
      <c r="F70" s="151">
        <f t="shared" si="0"/>
        <v>0</v>
      </c>
      <c r="G70" s="152"/>
      <c r="H70" s="152"/>
      <c r="I70" s="152"/>
      <c r="J70" s="151"/>
      <c r="K70" s="151">
        <f t="shared" si="1"/>
        <v>0</v>
      </c>
      <c r="L70" s="151">
        <f t="shared" si="2"/>
        <v>0</v>
      </c>
      <c r="M70" s="151">
        <f t="shared" si="3"/>
        <v>0</v>
      </c>
      <c r="N70" s="151">
        <f t="shared" si="4"/>
        <v>0</v>
      </c>
      <c r="O70" s="151">
        <f t="shared" si="5"/>
        <v>0</v>
      </c>
      <c r="P70" s="155">
        <f t="shared" si="6"/>
        <v>0</v>
      </c>
      <c r="Q70" s="155">
        <f t="shared" si="7"/>
        <v>0</v>
      </c>
      <c r="R70" s="156">
        <f t="shared" si="8"/>
        <v>0</v>
      </c>
      <c r="S70" s="151">
        <f t="shared" si="9"/>
        <v>0</v>
      </c>
    </row>
    <row r="71" spans="1:19" ht="12.75">
      <c r="A71" s="162"/>
      <c r="B71" s="163"/>
      <c r="C71" s="163"/>
      <c r="D71" s="164"/>
      <c r="E71" s="164"/>
      <c r="F71" s="151">
        <f t="shared" si="0"/>
        <v>0</v>
      </c>
      <c r="G71" s="152"/>
      <c r="H71" s="152"/>
      <c r="I71" s="152"/>
      <c r="J71" s="151"/>
      <c r="K71" s="151">
        <f t="shared" si="1"/>
        <v>0</v>
      </c>
      <c r="L71" s="151">
        <f t="shared" si="2"/>
        <v>0</v>
      </c>
      <c r="M71" s="151">
        <f t="shared" si="3"/>
        <v>0</v>
      </c>
      <c r="N71" s="151">
        <f t="shared" si="4"/>
        <v>0</v>
      </c>
      <c r="O71" s="151">
        <f t="shared" si="5"/>
        <v>0</v>
      </c>
      <c r="P71" s="155">
        <f t="shared" si="6"/>
        <v>0</v>
      </c>
      <c r="Q71" s="155">
        <f t="shared" si="7"/>
        <v>0</v>
      </c>
      <c r="R71" s="156">
        <f t="shared" si="8"/>
        <v>0</v>
      </c>
      <c r="S71" s="151">
        <f t="shared" si="9"/>
        <v>0</v>
      </c>
    </row>
    <row r="72" spans="1:19" ht="12.75">
      <c r="A72" s="162"/>
      <c r="B72" s="163"/>
      <c r="C72" s="163"/>
      <c r="D72" s="164"/>
      <c r="E72" s="165">
        <f>SUM(F44:F58)</f>
        <v>149.04285714285717</v>
      </c>
      <c r="F72" s="151">
        <f t="shared" si="0"/>
        <v>212.91836734693882</v>
      </c>
      <c r="G72" s="152"/>
      <c r="H72" s="152"/>
      <c r="I72" s="152"/>
      <c r="J72" s="151"/>
      <c r="K72" s="151">
        <f t="shared" si="1"/>
        <v>0</v>
      </c>
      <c r="L72" s="151">
        <f t="shared" si="2"/>
        <v>2555.020408163266</v>
      </c>
      <c r="M72" s="151">
        <f t="shared" si="3"/>
        <v>265.94709279938394</v>
      </c>
      <c r="N72" s="151">
        <f t="shared" si="4"/>
        <v>7047.5979591836749</v>
      </c>
      <c r="O72" s="151">
        <f t="shared" si="5"/>
        <v>7047.597959183674</v>
      </c>
      <c r="P72" s="155">
        <f t="shared" si="6"/>
        <v>70.475979591836747</v>
      </c>
      <c r="Q72" s="155">
        <f t="shared" si="7"/>
        <v>195.21846346938776</v>
      </c>
      <c r="R72" s="156">
        <f t="shared" si="8"/>
        <v>124.74248387755101</v>
      </c>
      <c r="S72" s="151">
        <f t="shared" si="9"/>
        <v>1167.5077373892955</v>
      </c>
    </row>
    <row r="73" spans="1:19" ht="12.75">
      <c r="A73" s="162"/>
      <c r="B73" s="163"/>
      <c r="C73" s="163"/>
      <c r="D73" s="164"/>
      <c r="E73" s="164"/>
      <c r="F73" s="151">
        <f t="shared" si="0"/>
        <v>0</v>
      </c>
      <c r="G73" s="152"/>
      <c r="H73" s="152"/>
      <c r="I73" s="152"/>
      <c r="J73" s="151"/>
      <c r="K73" s="151">
        <f t="shared" si="1"/>
        <v>0</v>
      </c>
      <c r="L73" s="151">
        <f t="shared" si="2"/>
        <v>0</v>
      </c>
      <c r="M73" s="151">
        <f t="shared" si="3"/>
        <v>0</v>
      </c>
      <c r="N73" s="151">
        <f t="shared" si="4"/>
        <v>0</v>
      </c>
      <c r="O73" s="151">
        <f t="shared" si="5"/>
        <v>0</v>
      </c>
      <c r="P73" s="155">
        <f t="shared" si="6"/>
        <v>0</v>
      </c>
      <c r="Q73" s="155">
        <f t="shared" si="7"/>
        <v>0</v>
      </c>
      <c r="R73" s="156">
        <f t="shared" si="8"/>
        <v>0</v>
      </c>
      <c r="S73" s="151">
        <f t="shared" si="9"/>
        <v>0</v>
      </c>
    </row>
    <row r="74" spans="1:19" ht="12.75">
      <c r="A74" s="162"/>
      <c r="B74" s="163"/>
      <c r="C74" s="163"/>
      <c r="D74" s="164"/>
      <c r="E74" s="164"/>
      <c r="F74" s="151">
        <f t="shared" si="0"/>
        <v>0</v>
      </c>
      <c r="G74" s="152"/>
      <c r="H74" s="152"/>
      <c r="I74" s="152"/>
      <c r="J74" s="151"/>
      <c r="K74" s="151">
        <f t="shared" si="1"/>
        <v>0</v>
      </c>
      <c r="L74" s="151">
        <f t="shared" si="2"/>
        <v>0</v>
      </c>
      <c r="M74" s="151">
        <f t="shared" si="3"/>
        <v>0</v>
      </c>
      <c r="N74" s="151">
        <f t="shared" si="4"/>
        <v>0</v>
      </c>
      <c r="O74" s="151">
        <f t="shared" si="5"/>
        <v>0</v>
      </c>
      <c r="P74" s="155">
        <f t="shared" si="6"/>
        <v>0</v>
      </c>
      <c r="Q74" s="155">
        <f t="shared" si="7"/>
        <v>0</v>
      </c>
      <c r="R74" s="156">
        <f t="shared" si="8"/>
        <v>0</v>
      </c>
      <c r="S74" s="151">
        <f t="shared" si="9"/>
        <v>0</v>
      </c>
    </row>
    <row r="75" spans="1:19" ht="12.75">
      <c r="A75" s="162"/>
      <c r="B75" s="163"/>
      <c r="C75" s="163"/>
      <c r="D75" s="164"/>
      <c r="E75" s="164"/>
      <c r="F75" s="151">
        <f t="shared" si="0"/>
        <v>0</v>
      </c>
      <c r="G75" s="152"/>
      <c r="H75" s="152"/>
      <c r="I75" s="152"/>
      <c r="J75" s="151"/>
      <c r="K75" s="151">
        <f t="shared" si="1"/>
        <v>0</v>
      </c>
      <c r="L75" s="151">
        <f t="shared" si="2"/>
        <v>0</v>
      </c>
      <c r="M75" s="151">
        <f t="shared" si="3"/>
        <v>0</v>
      </c>
      <c r="N75" s="151">
        <f t="shared" si="4"/>
        <v>0</v>
      </c>
      <c r="O75" s="151">
        <f t="shared" si="5"/>
        <v>0</v>
      </c>
      <c r="P75" s="155">
        <f t="shared" si="6"/>
        <v>0</v>
      </c>
      <c r="Q75" s="155">
        <f t="shared" si="7"/>
        <v>0</v>
      </c>
      <c r="R75" s="156">
        <f t="shared" si="8"/>
        <v>0</v>
      </c>
      <c r="S75" s="151">
        <f t="shared" si="9"/>
        <v>0</v>
      </c>
    </row>
    <row r="76" spans="1:19" ht="12.75">
      <c r="A76" s="162"/>
      <c r="B76" s="163"/>
      <c r="C76" s="163"/>
      <c r="D76" s="164"/>
      <c r="E76" s="164"/>
      <c r="F76" s="151">
        <f t="shared" si="0"/>
        <v>0</v>
      </c>
      <c r="G76" s="152"/>
      <c r="H76" s="152"/>
      <c r="I76" s="152"/>
      <c r="J76" s="151"/>
      <c r="K76" s="151">
        <f t="shared" si="1"/>
        <v>0</v>
      </c>
      <c r="L76" s="151">
        <f t="shared" si="2"/>
        <v>0</v>
      </c>
      <c r="M76" s="151">
        <f t="shared" si="3"/>
        <v>0</v>
      </c>
      <c r="N76" s="151">
        <f t="shared" si="4"/>
        <v>0</v>
      </c>
      <c r="O76" s="151">
        <f t="shared" si="5"/>
        <v>0</v>
      </c>
      <c r="P76" s="155">
        <f t="shared" si="6"/>
        <v>0</v>
      </c>
      <c r="Q76" s="155">
        <f t="shared" si="7"/>
        <v>0</v>
      </c>
      <c r="R76" s="156">
        <f t="shared" si="8"/>
        <v>0</v>
      </c>
      <c r="S76" s="151">
        <f t="shared" si="9"/>
        <v>0</v>
      </c>
    </row>
    <row r="77" spans="1:19" ht="12.75">
      <c r="A77" s="162"/>
      <c r="B77" s="163"/>
      <c r="C77" s="163"/>
      <c r="D77" s="164"/>
      <c r="E77" s="164"/>
      <c r="F77" s="151">
        <f t="shared" si="0"/>
        <v>0</v>
      </c>
      <c r="G77" s="152"/>
      <c r="H77" s="152"/>
      <c r="I77" s="152"/>
      <c r="J77" s="151"/>
      <c r="K77" s="151">
        <f t="shared" si="1"/>
        <v>0</v>
      </c>
      <c r="L77" s="151">
        <f t="shared" si="2"/>
        <v>0</v>
      </c>
      <c r="M77" s="151">
        <f t="shared" si="3"/>
        <v>0</v>
      </c>
      <c r="N77" s="151">
        <f t="shared" si="4"/>
        <v>0</v>
      </c>
      <c r="O77" s="151">
        <f t="shared" si="5"/>
        <v>0</v>
      </c>
      <c r="P77" s="155">
        <f t="shared" si="6"/>
        <v>0</v>
      </c>
      <c r="Q77" s="155">
        <f t="shared" si="7"/>
        <v>0</v>
      </c>
      <c r="R77" s="156">
        <f t="shared" si="8"/>
        <v>0</v>
      </c>
      <c r="S77" s="151">
        <f t="shared" si="9"/>
        <v>0</v>
      </c>
    </row>
    <row r="78" spans="1:19" ht="12.75">
      <c r="A78" s="162"/>
      <c r="B78" s="163"/>
      <c r="C78" s="163"/>
      <c r="D78" s="164"/>
      <c r="E78" s="164"/>
      <c r="F78" s="151">
        <f t="shared" si="0"/>
        <v>0</v>
      </c>
      <c r="G78" s="152"/>
      <c r="H78" s="152"/>
      <c r="I78" s="152"/>
      <c r="J78" s="151"/>
      <c r="K78" s="151">
        <f t="shared" si="1"/>
        <v>0</v>
      </c>
      <c r="L78" s="151">
        <f t="shared" si="2"/>
        <v>0</v>
      </c>
      <c r="M78" s="151">
        <f t="shared" si="3"/>
        <v>0</v>
      </c>
      <c r="N78" s="151">
        <f t="shared" si="4"/>
        <v>0</v>
      </c>
      <c r="O78" s="151">
        <f t="shared" si="5"/>
        <v>0</v>
      </c>
      <c r="P78" s="155">
        <f t="shared" si="6"/>
        <v>0</v>
      </c>
      <c r="Q78" s="155">
        <f t="shared" si="7"/>
        <v>0</v>
      </c>
      <c r="R78" s="156">
        <f t="shared" si="8"/>
        <v>0</v>
      </c>
      <c r="S78" s="151">
        <f t="shared" si="9"/>
        <v>0</v>
      </c>
    </row>
    <row r="79" spans="1:19" ht="12.75">
      <c r="A79" s="162"/>
      <c r="B79" s="163"/>
      <c r="C79" s="163"/>
      <c r="D79" s="164"/>
      <c r="E79" s="164"/>
      <c r="F79" s="151">
        <f t="shared" si="0"/>
        <v>0</v>
      </c>
      <c r="G79" s="152"/>
      <c r="H79" s="152"/>
      <c r="I79" s="152"/>
      <c r="J79" s="151"/>
      <c r="K79" s="151">
        <f t="shared" si="1"/>
        <v>0</v>
      </c>
      <c r="L79" s="151">
        <f t="shared" si="2"/>
        <v>0</v>
      </c>
      <c r="M79" s="151">
        <f t="shared" si="3"/>
        <v>0</v>
      </c>
      <c r="N79" s="151">
        <f t="shared" si="4"/>
        <v>0</v>
      </c>
      <c r="O79" s="151">
        <f t="shared" si="5"/>
        <v>0</v>
      </c>
      <c r="P79" s="155">
        <f t="shared" si="6"/>
        <v>0</v>
      </c>
      <c r="Q79" s="155">
        <f t="shared" si="7"/>
        <v>0</v>
      </c>
      <c r="R79" s="156">
        <f t="shared" si="8"/>
        <v>0</v>
      </c>
      <c r="S79" s="151">
        <f t="shared" si="9"/>
        <v>0</v>
      </c>
    </row>
    <row r="80" spans="1:19" ht="12.75">
      <c r="A80" s="162"/>
      <c r="B80" s="163"/>
      <c r="C80" s="163"/>
      <c r="D80" s="164"/>
      <c r="E80" s="164"/>
      <c r="F80" s="151">
        <f t="shared" si="0"/>
        <v>0</v>
      </c>
      <c r="G80" s="152"/>
      <c r="H80" s="152"/>
      <c r="I80" s="152"/>
      <c r="J80" s="151"/>
      <c r="K80" s="151">
        <f t="shared" si="1"/>
        <v>0</v>
      </c>
      <c r="L80" s="151">
        <f t="shared" si="2"/>
        <v>0</v>
      </c>
      <c r="M80" s="151">
        <f t="shared" si="3"/>
        <v>0</v>
      </c>
      <c r="N80" s="151">
        <f t="shared" si="4"/>
        <v>0</v>
      </c>
      <c r="O80" s="151">
        <f t="shared" si="5"/>
        <v>0</v>
      </c>
      <c r="P80" s="155">
        <f t="shared" si="6"/>
        <v>0</v>
      </c>
      <c r="Q80" s="155">
        <f t="shared" si="7"/>
        <v>0</v>
      </c>
      <c r="R80" s="156">
        <f t="shared" si="8"/>
        <v>0</v>
      </c>
      <c r="S80" s="151">
        <f t="shared" si="9"/>
        <v>0</v>
      </c>
    </row>
    <row r="81" spans="1:19" ht="12.75">
      <c r="A81" s="162"/>
      <c r="B81" s="163"/>
      <c r="C81" s="163"/>
      <c r="D81" s="164"/>
      <c r="E81" s="164"/>
      <c r="F81" s="151">
        <f t="shared" si="0"/>
        <v>0</v>
      </c>
      <c r="G81" s="152"/>
      <c r="H81" s="152"/>
      <c r="I81" s="152"/>
      <c r="J81" s="151"/>
      <c r="K81" s="151">
        <f t="shared" si="1"/>
        <v>0</v>
      </c>
      <c r="L81" s="151">
        <f t="shared" si="2"/>
        <v>0</v>
      </c>
      <c r="M81" s="151">
        <f t="shared" si="3"/>
        <v>0</v>
      </c>
      <c r="N81" s="151">
        <f t="shared" si="4"/>
        <v>0</v>
      </c>
      <c r="O81" s="151">
        <f t="shared" si="5"/>
        <v>0</v>
      </c>
      <c r="P81" s="155">
        <f t="shared" si="6"/>
        <v>0</v>
      </c>
      <c r="Q81" s="155">
        <f t="shared" si="7"/>
        <v>0</v>
      </c>
      <c r="R81" s="156">
        <f t="shared" si="8"/>
        <v>0</v>
      </c>
      <c r="S81" s="151">
        <f t="shared" si="9"/>
        <v>0</v>
      </c>
    </row>
    <row r="82" spans="1:19" ht="12.75">
      <c r="A82" s="162"/>
      <c r="B82" s="163"/>
      <c r="C82" s="163"/>
      <c r="D82" s="164"/>
      <c r="E82" s="164"/>
      <c r="F82" s="151">
        <f t="shared" si="0"/>
        <v>0</v>
      </c>
      <c r="G82" s="152"/>
      <c r="H82" s="152"/>
      <c r="I82" s="152"/>
      <c r="J82" s="151"/>
      <c r="K82" s="151">
        <f t="shared" si="1"/>
        <v>0</v>
      </c>
      <c r="L82" s="151">
        <f t="shared" si="2"/>
        <v>0</v>
      </c>
      <c r="M82" s="151">
        <f t="shared" si="3"/>
        <v>0</v>
      </c>
      <c r="N82" s="151">
        <f t="shared" si="4"/>
        <v>0</v>
      </c>
      <c r="O82" s="151">
        <f t="shared" si="5"/>
        <v>0</v>
      </c>
      <c r="P82" s="155">
        <f t="shared" si="6"/>
        <v>0</v>
      </c>
      <c r="Q82" s="155">
        <f t="shared" si="7"/>
        <v>0</v>
      </c>
      <c r="R82" s="156">
        <f t="shared" si="8"/>
        <v>0</v>
      </c>
      <c r="S82" s="151">
        <f t="shared" si="9"/>
        <v>0</v>
      </c>
    </row>
    <row r="83" spans="1:19" ht="12.75">
      <c r="A83" s="162"/>
      <c r="B83" s="163"/>
      <c r="C83" s="163"/>
      <c r="D83" s="164"/>
      <c r="E83" s="164"/>
      <c r="F83" s="151">
        <f t="shared" si="0"/>
        <v>0</v>
      </c>
      <c r="G83" s="152"/>
      <c r="H83" s="152"/>
      <c r="I83" s="152"/>
      <c r="J83" s="151"/>
      <c r="K83" s="151">
        <f t="shared" si="1"/>
        <v>0</v>
      </c>
      <c r="L83" s="151">
        <f t="shared" si="2"/>
        <v>0</v>
      </c>
      <c r="M83" s="151">
        <f t="shared" si="3"/>
        <v>0</v>
      </c>
      <c r="N83" s="151">
        <f t="shared" si="4"/>
        <v>0</v>
      </c>
      <c r="O83" s="151">
        <f t="shared" si="5"/>
        <v>0</v>
      </c>
      <c r="P83" s="155">
        <f t="shared" si="6"/>
        <v>0</v>
      </c>
      <c r="Q83" s="155">
        <f t="shared" si="7"/>
        <v>0</v>
      </c>
      <c r="R83" s="156">
        <f t="shared" si="8"/>
        <v>0</v>
      </c>
      <c r="S83" s="151">
        <f t="shared" si="9"/>
        <v>0</v>
      </c>
    </row>
    <row r="84" spans="1:19" ht="12.75">
      <c r="A84" s="162"/>
      <c r="B84" s="163"/>
      <c r="C84" s="163"/>
      <c r="D84" s="164"/>
      <c r="E84" s="164"/>
      <c r="F84" s="151">
        <f t="shared" si="0"/>
        <v>0</v>
      </c>
      <c r="G84" s="152"/>
      <c r="H84" s="152"/>
      <c r="I84" s="152"/>
      <c r="J84" s="151"/>
      <c r="K84" s="151">
        <f t="shared" si="1"/>
        <v>0</v>
      </c>
      <c r="L84" s="151">
        <f t="shared" si="2"/>
        <v>0</v>
      </c>
      <c r="M84" s="151">
        <f t="shared" si="3"/>
        <v>0</v>
      </c>
      <c r="N84" s="151">
        <f t="shared" si="4"/>
        <v>0</v>
      </c>
      <c r="O84" s="151">
        <f t="shared" si="5"/>
        <v>0</v>
      </c>
      <c r="P84" s="155">
        <f t="shared" si="6"/>
        <v>0</v>
      </c>
      <c r="Q84" s="155">
        <f t="shared" si="7"/>
        <v>0</v>
      </c>
      <c r="R84" s="156">
        <f t="shared" si="8"/>
        <v>0</v>
      </c>
      <c r="S84" s="151">
        <f t="shared" si="9"/>
        <v>0</v>
      </c>
    </row>
    <row r="85" spans="1:19" ht="12.75">
      <c r="A85" s="162"/>
      <c r="B85" s="163"/>
      <c r="C85" s="163"/>
      <c r="D85" s="164"/>
      <c r="E85" s="164"/>
      <c r="F85" s="151">
        <f t="shared" si="0"/>
        <v>0</v>
      </c>
      <c r="G85" s="152"/>
      <c r="H85" s="152"/>
      <c r="I85" s="152"/>
      <c r="J85" s="151"/>
      <c r="K85" s="151">
        <f t="shared" si="1"/>
        <v>0</v>
      </c>
      <c r="L85" s="151">
        <f t="shared" si="2"/>
        <v>0</v>
      </c>
      <c r="M85" s="151">
        <f t="shared" si="3"/>
        <v>0</v>
      </c>
      <c r="N85" s="151">
        <f t="shared" si="4"/>
        <v>0</v>
      </c>
      <c r="O85" s="151">
        <f t="shared" si="5"/>
        <v>0</v>
      </c>
      <c r="P85" s="155">
        <f t="shared" si="6"/>
        <v>0</v>
      </c>
      <c r="Q85" s="155">
        <f t="shared" si="7"/>
        <v>0</v>
      </c>
      <c r="R85" s="156">
        <f t="shared" si="8"/>
        <v>0</v>
      </c>
      <c r="S85" s="151">
        <f t="shared" si="9"/>
        <v>0</v>
      </c>
    </row>
    <row r="86" spans="1:19" ht="12.75">
      <c r="A86" s="162"/>
      <c r="B86" s="163"/>
      <c r="C86" s="163"/>
      <c r="D86" s="164"/>
      <c r="E86" s="164"/>
      <c r="F86" s="151">
        <f t="shared" si="0"/>
        <v>0</v>
      </c>
      <c r="G86" s="152"/>
      <c r="H86" s="152"/>
      <c r="I86" s="152"/>
      <c r="J86" s="151"/>
      <c r="K86" s="151">
        <f t="shared" si="1"/>
        <v>0</v>
      </c>
      <c r="L86" s="151">
        <f t="shared" si="2"/>
        <v>0</v>
      </c>
      <c r="M86" s="151">
        <f t="shared" si="3"/>
        <v>0</v>
      </c>
      <c r="N86" s="151">
        <f t="shared" si="4"/>
        <v>0</v>
      </c>
      <c r="O86" s="151">
        <f t="shared" si="5"/>
        <v>0</v>
      </c>
      <c r="P86" s="155">
        <f t="shared" si="6"/>
        <v>0</v>
      </c>
      <c r="Q86" s="155">
        <f t="shared" si="7"/>
        <v>0</v>
      </c>
      <c r="R86" s="156">
        <f t="shared" si="8"/>
        <v>0</v>
      </c>
      <c r="S86" s="151">
        <f t="shared" si="9"/>
        <v>0</v>
      </c>
    </row>
    <row r="87" spans="1:19" ht="12.75">
      <c r="A87" s="162"/>
      <c r="B87" s="163"/>
      <c r="C87" s="163"/>
      <c r="D87" s="164"/>
      <c r="E87" s="164"/>
      <c r="F87" s="151">
        <f t="shared" si="0"/>
        <v>0</v>
      </c>
      <c r="G87" s="152"/>
      <c r="H87" s="152"/>
      <c r="I87" s="152"/>
      <c r="J87" s="151"/>
      <c r="K87" s="151">
        <f t="shared" si="1"/>
        <v>0</v>
      </c>
      <c r="L87" s="151">
        <f t="shared" si="2"/>
        <v>0</v>
      </c>
      <c r="M87" s="151">
        <f t="shared" si="3"/>
        <v>0</v>
      </c>
      <c r="N87" s="151">
        <f t="shared" si="4"/>
        <v>0</v>
      </c>
      <c r="O87" s="151">
        <f t="shared" si="5"/>
        <v>0</v>
      </c>
      <c r="P87" s="155">
        <f t="shared" si="6"/>
        <v>0</v>
      </c>
      <c r="Q87" s="155">
        <f t="shared" si="7"/>
        <v>0</v>
      </c>
      <c r="R87" s="156">
        <f t="shared" si="8"/>
        <v>0</v>
      </c>
      <c r="S87" s="151">
        <f t="shared" si="9"/>
        <v>0</v>
      </c>
    </row>
    <row r="88" spans="1:19" ht="12.75">
      <c r="A88" s="162"/>
      <c r="B88" s="163"/>
      <c r="C88" s="163"/>
      <c r="D88" s="164"/>
      <c r="E88" s="164"/>
      <c r="F88" s="151">
        <f t="shared" si="0"/>
        <v>0</v>
      </c>
      <c r="G88" s="152"/>
      <c r="H88" s="152"/>
      <c r="I88" s="152"/>
      <c r="J88" s="151"/>
      <c r="K88" s="151">
        <f t="shared" si="1"/>
        <v>0</v>
      </c>
      <c r="L88" s="151">
        <f t="shared" si="2"/>
        <v>0</v>
      </c>
      <c r="M88" s="151">
        <f t="shared" si="3"/>
        <v>0</v>
      </c>
      <c r="N88" s="151">
        <f t="shared" si="4"/>
        <v>0</v>
      </c>
      <c r="O88" s="151">
        <f t="shared" si="5"/>
        <v>0</v>
      </c>
      <c r="P88" s="155">
        <f t="shared" si="6"/>
        <v>0</v>
      </c>
      <c r="Q88" s="155">
        <f t="shared" si="7"/>
        <v>0</v>
      </c>
      <c r="R88" s="156">
        <f t="shared" si="8"/>
        <v>0</v>
      </c>
      <c r="S88" s="151">
        <f t="shared" si="9"/>
        <v>0</v>
      </c>
    </row>
    <row r="89" spans="1:19" ht="12.75">
      <c r="A89" s="162"/>
      <c r="B89" s="163"/>
      <c r="C89" s="163"/>
      <c r="D89" s="164"/>
      <c r="E89" s="164"/>
      <c r="F89" s="151">
        <f t="shared" si="0"/>
        <v>0</v>
      </c>
      <c r="G89" s="152"/>
      <c r="H89" s="152"/>
      <c r="I89" s="152"/>
      <c r="J89" s="151"/>
      <c r="K89" s="151">
        <f t="shared" si="1"/>
        <v>0</v>
      </c>
      <c r="L89" s="151">
        <f t="shared" si="2"/>
        <v>0</v>
      </c>
      <c r="M89" s="151">
        <f t="shared" si="3"/>
        <v>0</v>
      </c>
      <c r="N89" s="151">
        <f t="shared" si="4"/>
        <v>0</v>
      </c>
      <c r="O89" s="151">
        <f t="shared" si="5"/>
        <v>0</v>
      </c>
      <c r="P89" s="155">
        <f t="shared" si="6"/>
        <v>0</v>
      </c>
      <c r="Q89" s="155">
        <f t="shared" si="7"/>
        <v>0</v>
      </c>
      <c r="R89" s="156">
        <f t="shared" si="8"/>
        <v>0</v>
      </c>
      <c r="S89" s="151">
        <f t="shared" si="9"/>
        <v>0</v>
      </c>
    </row>
    <row r="90" spans="1:19" ht="12.75">
      <c r="A90" s="162"/>
      <c r="B90" s="163"/>
      <c r="C90" s="163"/>
      <c r="D90" s="164"/>
      <c r="E90" s="164"/>
      <c r="F90" s="151">
        <f t="shared" si="0"/>
        <v>0</v>
      </c>
      <c r="G90" s="152"/>
      <c r="H90" s="152"/>
      <c r="I90" s="152"/>
      <c r="J90" s="151"/>
      <c r="K90" s="151">
        <f t="shared" si="1"/>
        <v>0</v>
      </c>
      <c r="L90" s="151">
        <f t="shared" si="2"/>
        <v>0</v>
      </c>
      <c r="M90" s="151">
        <f t="shared" si="3"/>
        <v>0</v>
      </c>
      <c r="N90" s="151">
        <f t="shared" si="4"/>
        <v>0</v>
      </c>
      <c r="O90" s="151">
        <f t="shared" si="5"/>
        <v>0</v>
      </c>
      <c r="P90" s="155">
        <f t="shared" si="6"/>
        <v>0</v>
      </c>
      <c r="Q90" s="155">
        <f t="shared" si="7"/>
        <v>0</v>
      </c>
      <c r="R90" s="156">
        <f t="shared" si="8"/>
        <v>0</v>
      </c>
      <c r="S90" s="151">
        <f t="shared" si="9"/>
        <v>0</v>
      </c>
    </row>
    <row r="91" spans="1:19" ht="12.75">
      <c r="A91" s="162"/>
      <c r="B91" s="163"/>
      <c r="C91" s="163"/>
      <c r="D91" s="164"/>
      <c r="E91" s="164"/>
      <c r="F91" s="151">
        <f t="shared" si="0"/>
        <v>0</v>
      </c>
      <c r="G91" s="152"/>
      <c r="H91" s="152"/>
      <c r="I91" s="152"/>
      <c r="J91" s="151"/>
      <c r="K91" s="151">
        <f t="shared" si="1"/>
        <v>0</v>
      </c>
      <c r="L91" s="151">
        <f t="shared" si="2"/>
        <v>0</v>
      </c>
      <c r="M91" s="151">
        <f t="shared" si="3"/>
        <v>0</v>
      </c>
      <c r="N91" s="151">
        <f t="shared" si="4"/>
        <v>0</v>
      </c>
      <c r="O91" s="151">
        <f t="shared" si="5"/>
        <v>0</v>
      </c>
      <c r="P91" s="155">
        <f t="shared" si="6"/>
        <v>0</v>
      </c>
      <c r="Q91" s="155">
        <f t="shared" si="7"/>
        <v>0</v>
      </c>
      <c r="R91" s="156">
        <f t="shared" si="8"/>
        <v>0</v>
      </c>
      <c r="S91" s="151">
        <f t="shared" si="9"/>
        <v>0</v>
      </c>
    </row>
    <row r="92" spans="1:19" ht="12.75">
      <c r="A92" s="162"/>
      <c r="B92" s="163"/>
      <c r="C92" s="163"/>
      <c r="D92" s="164"/>
      <c r="E92" s="164"/>
      <c r="F92" s="151">
        <f t="shared" si="0"/>
        <v>0</v>
      </c>
      <c r="G92" s="152"/>
      <c r="H92" s="152"/>
      <c r="I92" s="152"/>
      <c r="J92" s="151"/>
      <c r="K92" s="151">
        <f t="shared" si="1"/>
        <v>0</v>
      </c>
      <c r="L92" s="151">
        <f t="shared" si="2"/>
        <v>0</v>
      </c>
      <c r="M92" s="151">
        <f t="shared" si="3"/>
        <v>0</v>
      </c>
      <c r="N92" s="151">
        <f t="shared" si="4"/>
        <v>0</v>
      </c>
      <c r="O92" s="151">
        <f t="shared" si="5"/>
        <v>0</v>
      </c>
      <c r="P92" s="155">
        <f t="shared" si="6"/>
        <v>0</v>
      </c>
      <c r="Q92" s="155">
        <f t="shared" si="7"/>
        <v>0</v>
      </c>
      <c r="R92" s="156">
        <f t="shared" si="8"/>
        <v>0</v>
      </c>
      <c r="S92" s="151">
        <f t="shared" si="9"/>
        <v>0</v>
      </c>
    </row>
    <row r="93" spans="1:19" ht="12.75"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170"/>
      <c r="Q93" s="170"/>
      <c r="R93" s="94"/>
      <c r="S93" s="67"/>
    </row>
    <row r="94" spans="1:19" ht="12.75"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170"/>
      <c r="Q94" s="170"/>
      <c r="R94" s="94"/>
      <c r="S94" s="67"/>
    </row>
    <row r="95" spans="1:19" ht="12.75"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170"/>
      <c r="Q95" s="170"/>
      <c r="R95" s="94"/>
      <c r="S95" s="67"/>
    </row>
    <row r="96" spans="1:19" ht="12.75"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170"/>
      <c r="Q96" s="170"/>
      <c r="R96" s="94"/>
      <c r="S96" s="67"/>
    </row>
    <row r="97" spans="6:19" ht="12.75"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170"/>
      <c r="Q97" s="170"/>
      <c r="R97" s="94"/>
      <c r="S97" s="67"/>
    </row>
    <row r="98" spans="6:19" ht="12.75"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170"/>
      <c r="Q98" s="170"/>
      <c r="R98" s="94"/>
      <c r="S98" s="67"/>
    </row>
    <row r="99" spans="6:19" ht="12.75"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170"/>
      <c r="Q99" s="170"/>
      <c r="R99" s="94"/>
      <c r="S99" s="67"/>
    </row>
    <row r="100" spans="6:19" ht="12.75"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170"/>
      <c r="Q100" s="170"/>
      <c r="R100" s="94"/>
      <c r="S100" s="67"/>
    </row>
    <row r="101" spans="6:19" ht="12.75"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170"/>
      <c r="Q101" s="170"/>
      <c r="R101" s="94"/>
      <c r="S101" s="67"/>
    </row>
    <row r="102" spans="6:19" ht="12.75"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170"/>
      <c r="Q102" s="170"/>
      <c r="R102" s="94"/>
      <c r="S102" s="67"/>
    </row>
    <row r="103" spans="6:19" ht="12.75"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170"/>
      <c r="Q103" s="170"/>
      <c r="R103" s="94"/>
      <c r="S103" s="67"/>
    </row>
    <row r="104" spans="6:19" ht="12.75"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170"/>
      <c r="Q104" s="170"/>
      <c r="R104" s="94"/>
      <c r="S104" s="67"/>
    </row>
    <row r="105" spans="6:19" ht="12.75"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170"/>
      <c r="Q105" s="170"/>
      <c r="R105" s="94"/>
      <c r="S105" s="67"/>
    </row>
    <row r="106" spans="6:19" ht="12.75"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170"/>
      <c r="Q106" s="170"/>
      <c r="R106" s="94"/>
      <c r="S106" s="67"/>
    </row>
    <row r="107" spans="6:19" ht="12.75"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170"/>
      <c r="Q107" s="170"/>
      <c r="R107" s="94"/>
      <c r="S107" s="67"/>
    </row>
    <row r="108" spans="6:19" ht="12.75"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170"/>
      <c r="Q108" s="170"/>
      <c r="R108" s="94"/>
      <c r="S108" s="67"/>
    </row>
    <row r="109" spans="6:19" ht="12.75"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170"/>
      <c r="Q109" s="170"/>
      <c r="R109" s="94"/>
      <c r="S109" s="67"/>
    </row>
    <row r="110" spans="6:19" ht="12.75"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170"/>
      <c r="Q110" s="170"/>
      <c r="R110" s="94"/>
      <c r="S110" s="67"/>
    </row>
    <row r="111" spans="6:19" ht="12.75"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170"/>
      <c r="Q111" s="170"/>
      <c r="R111" s="94"/>
      <c r="S111" s="67"/>
    </row>
    <row r="112" spans="6:19" ht="12.75"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170"/>
      <c r="Q112" s="170"/>
      <c r="R112" s="94"/>
      <c r="S112" s="67"/>
    </row>
    <row r="113" spans="6:19" ht="12.75"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170"/>
      <c r="Q113" s="170"/>
      <c r="R113" s="94"/>
      <c r="S113" s="67"/>
    </row>
    <row r="114" spans="6:19" ht="12.75"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170"/>
      <c r="Q114" s="170"/>
      <c r="R114" s="94"/>
      <c r="S114" s="67"/>
    </row>
    <row r="115" spans="6:19" ht="12.75"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170"/>
      <c r="Q115" s="170"/>
      <c r="R115" s="94"/>
      <c r="S115" s="67"/>
    </row>
    <row r="116" spans="6:19" ht="12.75"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170"/>
      <c r="Q116" s="170"/>
      <c r="R116" s="94"/>
      <c r="S116" s="67"/>
    </row>
    <row r="117" spans="6:19" ht="12.75"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170"/>
      <c r="Q117" s="170"/>
      <c r="R117" s="94"/>
      <c r="S117" s="67"/>
    </row>
    <row r="118" spans="6:19" ht="12.75"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170"/>
      <c r="Q118" s="170"/>
      <c r="R118" s="94"/>
      <c r="S118" s="67"/>
    </row>
    <row r="119" spans="6:19" ht="12.75"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170"/>
      <c r="Q119" s="170"/>
      <c r="R119" s="94"/>
      <c r="S119" s="67"/>
    </row>
    <row r="120" spans="6:19" ht="12.75"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170"/>
      <c r="Q120" s="170"/>
      <c r="R120" s="94"/>
      <c r="S120" s="67"/>
    </row>
    <row r="121" spans="6:19" ht="12.75"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170"/>
      <c r="Q121" s="170"/>
      <c r="R121" s="94"/>
      <c r="S121" s="67"/>
    </row>
    <row r="122" spans="6:19" ht="12.75"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170"/>
      <c r="Q122" s="170"/>
      <c r="R122" s="94"/>
      <c r="S122" s="67"/>
    </row>
    <row r="123" spans="6:19" ht="12.75"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170"/>
      <c r="Q123" s="170"/>
      <c r="R123" s="94"/>
      <c r="S123" s="67"/>
    </row>
    <row r="124" spans="6:19" ht="12.75"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170"/>
      <c r="Q124" s="170"/>
      <c r="R124" s="94"/>
      <c r="S124" s="67"/>
    </row>
    <row r="125" spans="6:19" ht="12.75"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170"/>
      <c r="Q125" s="170"/>
      <c r="R125" s="94"/>
      <c r="S125" s="67"/>
    </row>
    <row r="126" spans="6:19" ht="12.75"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170"/>
      <c r="Q126" s="170"/>
      <c r="R126" s="94"/>
      <c r="S126" s="67"/>
    </row>
    <row r="127" spans="6:19" ht="12.75"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170"/>
      <c r="Q127" s="170"/>
      <c r="R127" s="94"/>
      <c r="S127" s="67"/>
    </row>
    <row r="128" spans="6:19" ht="12.75"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170"/>
      <c r="Q128" s="170"/>
      <c r="R128" s="94"/>
      <c r="S128" s="67"/>
    </row>
    <row r="129" spans="6:19" ht="12.75"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170"/>
      <c r="Q129" s="170"/>
      <c r="R129" s="94"/>
      <c r="S129" s="67"/>
    </row>
    <row r="130" spans="6:19" ht="12.75"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170"/>
      <c r="Q130" s="170"/>
      <c r="R130" s="94"/>
      <c r="S130" s="67"/>
    </row>
    <row r="131" spans="6:19" ht="12.75"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170"/>
      <c r="Q131" s="170"/>
      <c r="R131" s="94"/>
      <c r="S131" s="67"/>
    </row>
    <row r="132" spans="6:19" ht="12.75"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170"/>
      <c r="Q132" s="170"/>
      <c r="R132" s="94"/>
      <c r="S132" s="67"/>
    </row>
    <row r="133" spans="6:19" ht="12.75"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170"/>
      <c r="Q133" s="170"/>
      <c r="R133" s="94"/>
      <c r="S133" s="67"/>
    </row>
    <row r="134" spans="6:19" ht="12.75"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170"/>
      <c r="Q134" s="170"/>
      <c r="R134" s="94"/>
      <c r="S134" s="67"/>
    </row>
    <row r="135" spans="6:19" ht="12.75"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170"/>
      <c r="Q135" s="170"/>
      <c r="R135" s="94"/>
      <c r="S135" s="67"/>
    </row>
    <row r="136" spans="6:19" ht="12.75"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170"/>
      <c r="Q136" s="170"/>
      <c r="R136" s="94"/>
      <c r="S136" s="67"/>
    </row>
    <row r="137" spans="6:19" ht="12.75"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170"/>
      <c r="Q137" s="170"/>
      <c r="R137" s="94"/>
      <c r="S137" s="67"/>
    </row>
    <row r="138" spans="6:19" ht="12.75"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170"/>
      <c r="Q138" s="170"/>
      <c r="R138" s="94"/>
      <c r="S138" s="67"/>
    </row>
    <row r="139" spans="6:19" ht="12.75"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170"/>
      <c r="Q139" s="170"/>
      <c r="R139" s="94"/>
      <c r="S139" s="67"/>
    </row>
    <row r="140" spans="6:19" ht="12.75"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170"/>
      <c r="Q140" s="170"/>
      <c r="R140" s="94"/>
      <c r="S140" s="67"/>
    </row>
    <row r="141" spans="6:19" ht="12.75"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170"/>
      <c r="Q141" s="170"/>
      <c r="R141" s="94"/>
      <c r="S141" s="67"/>
    </row>
    <row r="142" spans="6:19" ht="12.75"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170"/>
      <c r="Q142" s="170"/>
      <c r="R142" s="94"/>
      <c r="S142" s="67"/>
    </row>
    <row r="143" spans="6:19" ht="12.75"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170"/>
      <c r="Q143" s="170"/>
      <c r="R143" s="94"/>
      <c r="S143" s="67"/>
    </row>
    <row r="144" spans="6:19" ht="12.75"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170"/>
      <c r="Q144" s="170"/>
      <c r="R144" s="94"/>
      <c r="S144" s="67"/>
    </row>
    <row r="145" spans="6:19" ht="12.75"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170"/>
      <c r="Q145" s="170"/>
      <c r="R145" s="94"/>
      <c r="S145" s="67"/>
    </row>
    <row r="146" spans="6:19" ht="12.75"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170"/>
      <c r="Q146" s="170"/>
      <c r="R146" s="94"/>
      <c r="S146" s="67"/>
    </row>
    <row r="147" spans="6:19" ht="12.75"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170"/>
      <c r="Q147" s="170"/>
      <c r="R147" s="94"/>
      <c r="S147" s="67"/>
    </row>
    <row r="148" spans="6:19" ht="12.75"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170"/>
      <c r="Q148" s="170"/>
      <c r="R148" s="94"/>
      <c r="S148" s="67"/>
    </row>
    <row r="149" spans="6:19" ht="12.75"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170"/>
      <c r="Q149" s="170"/>
      <c r="R149" s="94"/>
      <c r="S149" s="67"/>
    </row>
    <row r="150" spans="6:19" ht="12.75"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170"/>
      <c r="Q150" s="170"/>
      <c r="R150" s="94"/>
      <c r="S150" s="67"/>
    </row>
    <row r="151" spans="6:19" ht="12.75"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170"/>
      <c r="Q151" s="170"/>
      <c r="R151" s="94"/>
      <c r="S151" s="67"/>
    </row>
    <row r="152" spans="6:19" ht="12.75"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170"/>
      <c r="Q152" s="170"/>
      <c r="R152" s="94"/>
      <c r="S152" s="67"/>
    </row>
    <row r="153" spans="6:19" ht="12.75"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170"/>
      <c r="Q153" s="170"/>
      <c r="R153" s="94"/>
      <c r="S153" s="67"/>
    </row>
    <row r="154" spans="6:19" ht="12.75"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170"/>
      <c r="Q154" s="170"/>
      <c r="R154" s="94"/>
      <c r="S154" s="67"/>
    </row>
    <row r="155" spans="6:19" ht="12.75"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170"/>
      <c r="Q155" s="170"/>
      <c r="R155" s="94"/>
      <c r="S155" s="67"/>
    </row>
    <row r="156" spans="6:19" ht="12.75"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170"/>
      <c r="Q156" s="170"/>
      <c r="R156" s="94"/>
      <c r="S156" s="67"/>
    </row>
    <row r="157" spans="6:19" ht="12.75"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170"/>
      <c r="Q157" s="170"/>
      <c r="R157" s="94"/>
      <c r="S157" s="67"/>
    </row>
    <row r="158" spans="6:19" ht="12.75"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170"/>
      <c r="Q158" s="170"/>
      <c r="R158" s="94"/>
      <c r="S158" s="67"/>
    </row>
    <row r="159" spans="6:19" ht="12.75"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170"/>
      <c r="Q159" s="170"/>
      <c r="R159" s="94"/>
      <c r="S159" s="67"/>
    </row>
    <row r="160" spans="6:19" ht="12.75"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170"/>
      <c r="Q160" s="170"/>
      <c r="R160" s="94"/>
      <c r="S160" s="67"/>
    </row>
    <row r="161" spans="6:19" ht="12.75"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170"/>
      <c r="Q161" s="170"/>
      <c r="R161" s="94"/>
      <c r="S161" s="67"/>
    </row>
    <row r="162" spans="6:19" ht="12.75"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170"/>
      <c r="Q162" s="170"/>
      <c r="R162" s="94"/>
      <c r="S162" s="67"/>
    </row>
    <row r="163" spans="6:19" ht="12.75"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170"/>
      <c r="Q163" s="170"/>
      <c r="R163" s="94"/>
      <c r="S163" s="67"/>
    </row>
    <row r="164" spans="6:19" ht="12.75"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170"/>
      <c r="Q164" s="170"/>
      <c r="R164" s="94"/>
      <c r="S164" s="67"/>
    </row>
    <row r="165" spans="6:19" ht="12.75"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170"/>
      <c r="Q165" s="170"/>
      <c r="R165" s="94"/>
      <c r="S165" s="67"/>
    </row>
    <row r="166" spans="6:19" ht="12.75"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170"/>
      <c r="Q166" s="170"/>
      <c r="R166" s="94"/>
      <c r="S166" s="67"/>
    </row>
    <row r="167" spans="6:19" ht="12.75"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170"/>
      <c r="Q167" s="170"/>
      <c r="R167" s="94"/>
      <c r="S167" s="67"/>
    </row>
    <row r="168" spans="6:19" ht="12.75"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170"/>
      <c r="Q168" s="170"/>
      <c r="R168" s="94"/>
      <c r="S168" s="67"/>
    </row>
    <row r="169" spans="6:19" ht="12.75"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170"/>
      <c r="Q169" s="170"/>
      <c r="R169" s="94"/>
      <c r="S169" s="67"/>
    </row>
    <row r="170" spans="6:19" ht="12.75"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170"/>
      <c r="Q170" s="170"/>
      <c r="R170" s="94"/>
      <c r="S170" s="67"/>
    </row>
    <row r="171" spans="6:19" ht="12.75"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170"/>
      <c r="Q171" s="170"/>
      <c r="R171" s="94"/>
      <c r="S171" s="67"/>
    </row>
    <row r="172" spans="6:19" ht="12.75"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170"/>
      <c r="Q172" s="170"/>
      <c r="R172" s="94"/>
      <c r="S172" s="67"/>
    </row>
    <row r="173" spans="6:19" ht="12.75"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170"/>
      <c r="Q173" s="170"/>
      <c r="R173" s="94"/>
      <c r="S173" s="67"/>
    </row>
    <row r="174" spans="6:19" ht="12.75"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170"/>
      <c r="Q174" s="170"/>
      <c r="R174" s="94"/>
      <c r="S174" s="67"/>
    </row>
    <row r="175" spans="6:19" ht="12.75"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170"/>
      <c r="Q175" s="170"/>
      <c r="R175" s="94"/>
      <c r="S175" s="67"/>
    </row>
    <row r="176" spans="6:19" ht="12.75"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170"/>
      <c r="Q176" s="170"/>
      <c r="R176" s="94"/>
      <c r="S176" s="67"/>
    </row>
    <row r="177" spans="6:19" ht="12.75"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170"/>
      <c r="Q177" s="170"/>
      <c r="R177" s="94"/>
      <c r="S177" s="67"/>
    </row>
    <row r="178" spans="6:19" ht="12.75"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170"/>
      <c r="Q178" s="170"/>
      <c r="R178" s="94"/>
      <c r="S178" s="67"/>
    </row>
    <row r="179" spans="6:19" ht="12.75"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170"/>
      <c r="Q179" s="170"/>
      <c r="R179" s="94"/>
      <c r="S179" s="67"/>
    </row>
    <row r="180" spans="6:19" ht="12.75"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170"/>
      <c r="Q180" s="170"/>
      <c r="R180" s="94"/>
      <c r="S180" s="67"/>
    </row>
    <row r="181" spans="6:19" ht="12.75"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170"/>
      <c r="Q181" s="170"/>
      <c r="R181" s="94"/>
      <c r="S181" s="67"/>
    </row>
    <row r="182" spans="6:19" ht="12.75"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170"/>
      <c r="Q182" s="170"/>
      <c r="R182" s="94"/>
      <c r="S182" s="67"/>
    </row>
    <row r="183" spans="6:19" ht="12.75"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170"/>
      <c r="Q183" s="170"/>
      <c r="R183" s="94"/>
      <c r="S183" s="67"/>
    </row>
    <row r="184" spans="6:19" ht="12.75"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170"/>
      <c r="Q184" s="170"/>
      <c r="R184" s="94"/>
      <c r="S184" s="67"/>
    </row>
    <row r="185" spans="6:19" ht="12.75"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170"/>
      <c r="Q185" s="170"/>
      <c r="R185" s="94"/>
      <c r="S185" s="67"/>
    </row>
    <row r="186" spans="6:19" ht="12.75"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170"/>
      <c r="Q186" s="170"/>
      <c r="R186" s="94"/>
      <c r="S186" s="67"/>
    </row>
    <row r="187" spans="6:19" ht="12.75"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170"/>
      <c r="Q187" s="170"/>
      <c r="R187" s="94"/>
      <c r="S187" s="67"/>
    </row>
    <row r="188" spans="6:19" ht="12.75"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170"/>
      <c r="Q188" s="170"/>
      <c r="R188" s="94"/>
      <c r="S188" s="67"/>
    </row>
    <row r="189" spans="6:19" ht="12.75"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170"/>
      <c r="Q189" s="170"/>
      <c r="R189" s="94"/>
      <c r="S189" s="67"/>
    </row>
    <row r="190" spans="6:19" ht="12.75"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170"/>
      <c r="Q190" s="170"/>
      <c r="R190" s="94"/>
      <c r="S190" s="67"/>
    </row>
    <row r="191" spans="6:19" ht="12.75"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170"/>
      <c r="Q191" s="170"/>
      <c r="R191" s="94"/>
      <c r="S191" s="67"/>
    </row>
    <row r="192" spans="6:19" ht="12.75"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170"/>
      <c r="Q192" s="170"/>
      <c r="R192" s="94"/>
      <c r="S192" s="67"/>
    </row>
    <row r="193" spans="6:19" ht="12.75"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170"/>
      <c r="Q193" s="170"/>
      <c r="R193" s="94"/>
      <c r="S193" s="67"/>
    </row>
    <row r="194" spans="6:19" ht="12.75"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170"/>
      <c r="Q194" s="170"/>
      <c r="R194" s="94"/>
      <c r="S194" s="67"/>
    </row>
    <row r="195" spans="6:19" ht="12.75"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170"/>
      <c r="Q195" s="170"/>
      <c r="R195" s="94"/>
      <c r="S195" s="67"/>
    </row>
    <row r="196" spans="6:19" ht="12.75"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170"/>
      <c r="Q196" s="170"/>
      <c r="R196" s="94"/>
      <c r="S196" s="67"/>
    </row>
    <row r="197" spans="6:19" ht="12.75"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170"/>
      <c r="Q197" s="170"/>
      <c r="R197" s="94"/>
      <c r="S197" s="67"/>
    </row>
    <row r="198" spans="6:19" ht="12.75"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170"/>
      <c r="Q198" s="170"/>
      <c r="R198" s="94"/>
      <c r="S198" s="67"/>
    </row>
    <row r="199" spans="6:19" ht="12.75"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170"/>
      <c r="Q199" s="170"/>
      <c r="R199" s="94"/>
      <c r="S199" s="67"/>
    </row>
    <row r="200" spans="6:19" ht="12.75"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170"/>
      <c r="Q200" s="170"/>
      <c r="R200" s="94"/>
      <c r="S200" s="67"/>
    </row>
    <row r="201" spans="6:19" ht="12.75"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170"/>
      <c r="Q201" s="170"/>
      <c r="R201" s="94"/>
      <c r="S201" s="67"/>
    </row>
    <row r="202" spans="6:19" ht="12.75"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170"/>
      <c r="Q202" s="170"/>
      <c r="R202" s="94"/>
      <c r="S202" s="67"/>
    </row>
    <row r="203" spans="6:19" ht="12.75"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170"/>
      <c r="Q203" s="170"/>
      <c r="R203" s="94"/>
      <c r="S203" s="67"/>
    </row>
    <row r="204" spans="6:19" ht="12.75"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170"/>
      <c r="Q204" s="170"/>
      <c r="R204" s="94"/>
      <c r="S204" s="67"/>
    </row>
    <row r="205" spans="6:19" ht="12.75"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170"/>
      <c r="Q205" s="170"/>
      <c r="R205" s="94"/>
      <c r="S205" s="67"/>
    </row>
    <row r="206" spans="6:19" ht="12.75"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170"/>
      <c r="Q206" s="170"/>
      <c r="R206" s="94"/>
      <c r="S206" s="67"/>
    </row>
    <row r="207" spans="6:19" ht="12.75"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170"/>
      <c r="Q207" s="170"/>
      <c r="R207" s="94"/>
      <c r="S207" s="67"/>
    </row>
    <row r="208" spans="6:19" ht="12.75"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170"/>
      <c r="Q208" s="170"/>
      <c r="R208" s="94"/>
      <c r="S208" s="67"/>
    </row>
    <row r="209" spans="6:19" ht="12.75"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170"/>
      <c r="Q209" s="170"/>
      <c r="R209" s="94"/>
      <c r="S209" s="67"/>
    </row>
    <row r="210" spans="6:19" ht="12.75"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170"/>
      <c r="Q210" s="170"/>
      <c r="R210" s="94"/>
      <c r="S210" s="67"/>
    </row>
    <row r="211" spans="6:19" ht="12.75"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170"/>
      <c r="Q211" s="170"/>
      <c r="R211" s="94"/>
      <c r="S211" s="67"/>
    </row>
    <row r="212" spans="6:19" ht="12.75"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170"/>
      <c r="Q212" s="170"/>
      <c r="R212" s="94"/>
      <c r="S212" s="67"/>
    </row>
    <row r="213" spans="6:19" ht="12.75"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170"/>
      <c r="Q213" s="170"/>
      <c r="R213" s="94"/>
      <c r="S213" s="67"/>
    </row>
    <row r="214" spans="6:19" ht="12.75"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170"/>
      <c r="Q214" s="170"/>
      <c r="R214" s="94"/>
      <c r="S214" s="67"/>
    </row>
    <row r="215" spans="6:19" ht="12.75"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170"/>
      <c r="Q215" s="170"/>
      <c r="R215" s="94"/>
      <c r="S215" s="67"/>
    </row>
    <row r="216" spans="6:19" ht="12.75"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170"/>
      <c r="Q216" s="170"/>
      <c r="R216" s="94"/>
      <c r="S216" s="67"/>
    </row>
    <row r="217" spans="6:19" ht="12.75"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170"/>
      <c r="Q217" s="170"/>
      <c r="R217" s="94"/>
      <c r="S217" s="67"/>
    </row>
    <row r="218" spans="6:19" ht="12.75"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170"/>
      <c r="Q218" s="170"/>
      <c r="R218" s="94"/>
      <c r="S218" s="67"/>
    </row>
    <row r="219" spans="6:19" ht="12.75"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170"/>
      <c r="Q219" s="170"/>
      <c r="R219" s="94"/>
      <c r="S219" s="67"/>
    </row>
    <row r="220" spans="6:19" ht="12.75"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170"/>
      <c r="Q220" s="170"/>
      <c r="R220" s="94"/>
      <c r="S220" s="67"/>
    </row>
    <row r="221" spans="6:19" ht="12.75"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170"/>
      <c r="Q221" s="170"/>
      <c r="R221" s="94"/>
      <c r="S221" s="67"/>
    </row>
    <row r="222" spans="6:19" ht="12.75"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170"/>
      <c r="Q222" s="170"/>
      <c r="R222" s="94"/>
      <c r="S222" s="67"/>
    </row>
    <row r="223" spans="6:19" ht="12.75"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170"/>
      <c r="Q223" s="170"/>
      <c r="R223" s="94"/>
      <c r="S223" s="67"/>
    </row>
    <row r="224" spans="6:19" ht="12.75"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170"/>
      <c r="Q224" s="170"/>
      <c r="R224" s="94"/>
      <c r="S224" s="67"/>
    </row>
    <row r="225" spans="6:19" ht="12.75"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170"/>
      <c r="Q225" s="170"/>
      <c r="R225" s="94"/>
      <c r="S225" s="67"/>
    </row>
    <row r="226" spans="6:19" ht="12.75"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170"/>
      <c r="Q226" s="170"/>
      <c r="R226" s="94"/>
      <c r="S226" s="67"/>
    </row>
    <row r="227" spans="6:19" ht="12.75"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170"/>
      <c r="Q227" s="170"/>
      <c r="R227" s="94"/>
      <c r="S227" s="67"/>
    </row>
    <row r="228" spans="6:19" ht="12.75"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170"/>
      <c r="Q228" s="170"/>
      <c r="R228" s="94"/>
      <c r="S228" s="67"/>
    </row>
    <row r="229" spans="6:19" ht="12.75"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170"/>
      <c r="Q229" s="170"/>
      <c r="R229" s="94"/>
      <c r="S229" s="67"/>
    </row>
    <row r="230" spans="6:19" ht="12.75"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170"/>
      <c r="Q230" s="170"/>
      <c r="R230" s="94"/>
      <c r="S230" s="67"/>
    </row>
    <row r="231" spans="6:19" ht="12.75"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170"/>
      <c r="Q231" s="170"/>
      <c r="R231" s="94"/>
      <c r="S231" s="67"/>
    </row>
    <row r="232" spans="6:19" ht="12.75"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170"/>
      <c r="Q232" s="170"/>
      <c r="R232" s="94"/>
      <c r="S232" s="67"/>
    </row>
    <row r="233" spans="6:19" ht="12.75"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170"/>
      <c r="Q233" s="170"/>
      <c r="R233" s="94"/>
      <c r="S233" s="67"/>
    </row>
    <row r="234" spans="6:19" ht="12.75"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170"/>
      <c r="Q234" s="170"/>
      <c r="R234" s="94"/>
      <c r="S234" s="67"/>
    </row>
    <row r="235" spans="6:19" ht="12.75"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170"/>
      <c r="Q235" s="170"/>
      <c r="R235" s="94"/>
      <c r="S235" s="67"/>
    </row>
    <row r="236" spans="6:19" ht="12.75"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170"/>
      <c r="Q236" s="170"/>
      <c r="R236" s="94"/>
      <c r="S236" s="67"/>
    </row>
    <row r="237" spans="6:19" ht="12.75"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170"/>
      <c r="Q237" s="170"/>
      <c r="R237" s="94"/>
      <c r="S237" s="67"/>
    </row>
    <row r="238" spans="6:19" ht="12.75"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170"/>
      <c r="Q238" s="170"/>
      <c r="R238" s="94"/>
      <c r="S238" s="67"/>
    </row>
    <row r="239" spans="6:19" ht="12.75"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170"/>
      <c r="Q239" s="170"/>
      <c r="R239" s="94"/>
      <c r="S239" s="67"/>
    </row>
    <row r="240" spans="6:19" ht="12.75"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170"/>
      <c r="Q240" s="170"/>
      <c r="R240" s="94"/>
      <c r="S240" s="67"/>
    </row>
    <row r="241" spans="6:19" ht="12.75"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170"/>
      <c r="Q241" s="170"/>
      <c r="R241" s="94"/>
      <c r="S241" s="67"/>
    </row>
    <row r="242" spans="6:19" ht="12.75"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170"/>
      <c r="Q242" s="170"/>
      <c r="R242" s="94"/>
      <c r="S242" s="67"/>
    </row>
    <row r="243" spans="6:19" ht="12.75"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170"/>
      <c r="Q243" s="170"/>
      <c r="R243" s="94"/>
      <c r="S243" s="67"/>
    </row>
    <row r="244" spans="6:19" ht="12.75"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170"/>
      <c r="Q244" s="170"/>
      <c r="R244" s="94"/>
      <c r="S244" s="67"/>
    </row>
    <row r="245" spans="6:19" ht="12.75"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170"/>
      <c r="Q245" s="170"/>
      <c r="R245" s="94"/>
      <c r="S245" s="67"/>
    </row>
    <row r="246" spans="6:19" ht="12.75"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170"/>
      <c r="Q246" s="170"/>
      <c r="R246" s="94"/>
      <c r="S246" s="67"/>
    </row>
    <row r="247" spans="6:19" ht="12.75"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170"/>
      <c r="Q247" s="170"/>
      <c r="R247" s="94"/>
      <c r="S247" s="67"/>
    </row>
    <row r="248" spans="6:19" ht="12.75"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170"/>
      <c r="Q248" s="170"/>
      <c r="R248" s="94"/>
      <c r="S248" s="67"/>
    </row>
    <row r="249" spans="6:19" ht="12.75"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170"/>
      <c r="Q249" s="170"/>
      <c r="R249" s="94"/>
      <c r="S249" s="67"/>
    </row>
    <row r="250" spans="6:19" ht="12.75"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170"/>
      <c r="Q250" s="170"/>
      <c r="R250" s="94"/>
      <c r="S250" s="67"/>
    </row>
    <row r="251" spans="6:19" ht="12.75"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170"/>
      <c r="Q251" s="170"/>
      <c r="R251" s="94"/>
      <c r="S251" s="67"/>
    </row>
    <row r="252" spans="6:19" ht="12.75"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170"/>
      <c r="Q252" s="170"/>
      <c r="R252" s="94"/>
      <c r="S252" s="67"/>
    </row>
    <row r="253" spans="6:19" ht="12.75"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170"/>
      <c r="Q253" s="170"/>
      <c r="R253" s="94"/>
      <c r="S253" s="67"/>
    </row>
    <row r="254" spans="6:19" ht="12.75"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170"/>
      <c r="Q254" s="170"/>
      <c r="R254" s="94"/>
      <c r="S254" s="67"/>
    </row>
    <row r="255" spans="6:19" ht="12.75"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170"/>
      <c r="Q255" s="170"/>
      <c r="R255" s="94"/>
      <c r="S255" s="67"/>
    </row>
    <row r="256" spans="6:19" ht="12.75"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170"/>
      <c r="Q256" s="170"/>
      <c r="R256" s="94"/>
      <c r="S256" s="67"/>
    </row>
    <row r="257" spans="6:19" ht="12.75"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170"/>
      <c r="Q257" s="170"/>
      <c r="R257" s="94"/>
      <c r="S257" s="67"/>
    </row>
    <row r="258" spans="6:19" ht="12.75"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170"/>
      <c r="Q258" s="170"/>
      <c r="R258" s="94"/>
      <c r="S258" s="67"/>
    </row>
    <row r="259" spans="6:19" ht="12.75"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170"/>
      <c r="Q259" s="170"/>
      <c r="R259" s="94"/>
      <c r="S259" s="67"/>
    </row>
    <row r="260" spans="6:19" ht="12.75"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170"/>
      <c r="Q260" s="170"/>
      <c r="R260" s="94"/>
      <c r="S260" s="67"/>
    </row>
    <row r="261" spans="6:19" ht="12.75"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170"/>
      <c r="Q261" s="170"/>
      <c r="R261" s="94"/>
      <c r="S261" s="67"/>
    </row>
    <row r="262" spans="6:19" ht="12.75"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170"/>
      <c r="Q262" s="170"/>
      <c r="R262" s="94"/>
      <c r="S262" s="67"/>
    </row>
    <row r="263" spans="6:19" ht="12.75"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170"/>
      <c r="Q263" s="170"/>
      <c r="R263" s="94"/>
      <c r="S263" s="67"/>
    </row>
    <row r="264" spans="6:19" ht="12.75"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170"/>
      <c r="Q264" s="170"/>
      <c r="R264" s="94"/>
      <c r="S264" s="67"/>
    </row>
    <row r="265" spans="6:19" ht="12.75"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170"/>
      <c r="Q265" s="170"/>
      <c r="R265" s="94"/>
      <c r="S265" s="67"/>
    </row>
    <row r="266" spans="6:19" ht="12.75"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170"/>
      <c r="Q266" s="170"/>
      <c r="R266" s="94"/>
      <c r="S266" s="67"/>
    </row>
    <row r="267" spans="6:19" ht="12.75"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170"/>
      <c r="Q267" s="170"/>
      <c r="R267" s="94"/>
      <c r="S267" s="67"/>
    </row>
    <row r="268" spans="6:19" ht="12.75"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170"/>
      <c r="Q268" s="170"/>
      <c r="R268" s="94"/>
      <c r="S268" s="67"/>
    </row>
    <row r="269" spans="6:19" ht="12.75"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170"/>
      <c r="Q269" s="170"/>
      <c r="R269" s="94"/>
      <c r="S269" s="67"/>
    </row>
    <row r="270" spans="6:19" ht="12.75"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170"/>
      <c r="Q270" s="170"/>
      <c r="R270" s="94"/>
      <c r="S270" s="67"/>
    </row>
    <row r="271" spans="6:19" ht="12.75"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170"/>
      <c r="Q271" s="170"/>
      <c r="R271" s="94"/>
      <c r="S271" s="67"/>
    </row>
    <row r="272" spans="6:19" ht="12.75"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170"/>
      <c r="Q272" s="170"/>
      <c r="R272" s="94"/>
      <c r="S272" s="67"/>
    </row>
    <row r="273" spans="6:19" ht="12.75"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170"/>
      <c r="Q273" s="170"/>
      <c r="R273" s="94"/>
      <c r="S273" s="67"/>
    </row>
    <row r="274" spans="6:19" ht="12.75"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170"/>
      <c r="Q274" s="170"/>
      <c r="R274" s="94"/>
      <c r="S274" s="67"/>
    </row>
    <row r="275" spans="6:19" ht="12.75"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170"/>
      <c r="Q275" s="170"/>
      <c r="R275" s="94"/>
      <c r="S275" s="67"/>
    </row>
    <row r="276" spans="6:19" ht="12.75"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170"/>
      <c r="Q276" s="170"/>
      <c r="R276" s="94"/>
      <c r="S276" s="67"/>
    </row>
    <row r="277" spans="6:19" ht="12.75"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170"/>
      <c r="Q277" s="170"/>
      <c r="R277" s="94"/>
      <c r="S277" s="67"/>
    </row>
    <row r="278" spans="6:19" ht="12.75"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170"/>
      <c r="Q278" s="170"/>
      <c r="R278" s="94"/>
      <c r="S278" s="67"/>
    </row>
    <row r="279" spans="6:19" ht="12.75"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170"/>
      <c r="Q279" s="170"/>
      <c r="R279" s="94"/>
      <c r="S279" s="67"/>
    </row>
    <row r="280" spans="6:19" ht="12.75"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170"/>
      <c r="Q280" s="170"/>
      <c r="R280" s="94"/>
      <c r="S280" s="67"/>
    </row>
    <row r="281" spans="6:19" ht="12.75"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170"/>
      <c r="Q281" s="170"/>
      <c r="R281" s="94"/>
      <c r="S281" s="67"/>
    </row>
    <row r="282" spans="6:19" ht="12.75"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170"/>
      <c r="Q282" s="170"/>
      <c r="R282" s="94"/>
      <c r="S282" s="67"/>
    </row>
    <row r="283" spans="6:19" ht="12.75"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170"/>
      <c r="Q283" s="170"/>
      <c r="R283" s="94"/>
      <c r="S283" s="67"/>
    </row>
    <row r="284" spans="6:19" ht="12.75"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170"/>
      <c r="Q284" s="170"/>
      <c r="R284" s="94"/>
      <c r="S284" s="67"/>
    </row>
    <row r="285" spans="6:19" ht="12.75"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170"/>
      <c r="Q285" s="170"/>
      <c r="R285" s="94"/>
      <c r="S285" s="67"/>
    </row>
    <row r="286" spans="6:19" ht="12.75"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170"/>
      <c r="Q286" s="170"/>
      <c r="R286" s="94"/>
      <c r="S286" s="67"/>
    </row>
    <row r="287" spans="6:19" ht="12.75"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170"/>
      <c r="Q287" s="170"/>
      <c r="R287" s="94"/>
      <c r="S287" s="67"/>
    </row>
    <row r="288" spans="6:19" ht="12.75"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170"/>
      <c r="Q288" s="170"/>
      <c r="R288" s="94"/>
      <c r="S288" s="67"/>
    </row>
    <row r="289" spans="6:19" ht="12.75"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170"/>
      <c r="Q289" s="170"/>
      <c r="R289" s="94"/>
      <c r="S289" s="67"/>
    </row>
    <row r="290" spans="6:19" ht="12.75"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170"/>
      <c r="Q290" s="170"/>
      <c r="R290" s="94"/>
      <c r="S290" s="67"/>
    </row>
    <row r="291" spans="6:19" ht="12.75"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170"/>
      <c r="Q291" s="170"/>
      <c r="R291" s="94"/>
      <c r="S291" s="67"/>
    </row>
    <row r="292" spans="6:19" ht="12.75"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170"/>
      <c r="Q292" s="170"/>
      <c r="R292" s="94"/>
      <c r="S292" s="67"/>
    </row>
    <row r="293" spans="6:19" ht="12.75"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170"/>
      <c r="Q293" s="170"/>
      <c r="R293" s="94"/>
      <c r="S293" s="67"/>
    </row>
    <row r="294" spans="6:19" ht="12.75"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170"/>
      <c r="Q294" s="170"/>
      <c r="R294" s="94"/>
      <c r="S294" s="67"/>
    </row>
    <row r="295" spans="6:19" ht="12.75"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170"/>
      <c r="Q295" s="170"/>
      <c r="R295" s="94"/>
      <c r="S295" s="67"/>
    </row>
    <row r="296" spans="6:19" ht="12.75"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170"/>
      <c r="Q296" s="170"/>
      <c r="R296" s="94"/>
      <c r="S296" s="67"/>
    </row>
    <row r="297" spans="6:19" ht="12.75"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170"/>
      <c r="Q297" s="170"/>
      <c r="R297" s="94"/>
      <c r="S297" s="67"/>
    </row>
    <row r="298" spans="6:19" ht="12.75"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170"/>
      <c r="Q298" s="170"/>
      <c r="R298" s="94"/>
      <c r="S298" s="67"/>
    </row>
    <row r="299" spans="6:19" ht="12.75"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170"/>
      <c r="Q299" s="170"/>
      <c r="R299" s="94"/>
      <c r="S299" s="67"/>
    </row>
    <row r="300" spans="6:19" ht="12.75"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170"/>
      <c r="Q300" s="170"/>
      <c r="R300" s="94"/>
      <c r="S300" s="67"/>
    </row>
    <row r="301" spans="6:19" ht="12.75"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170"/>
      <c r="Q301" s="170"/>
      <c r="R301" s="94"/>
      <c r="S301" s="67"/>
    </row>
    <row r="302" spans="6:19" ht="12.75"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170"/>
      <c r="Q302" s="170"/>
      <c r="R302" s="94"/>
      <c r="S302" s="67"/>
    </row>
    <row r="303" spans="6:19" ht="12.75"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170"/>
      <c r="Q303" s="170"/>
      <c r="R303" s="94"/>
      <c r="S303" s="67"/>
    </row>
    <row r="304" spans="6:19" ht="12.75"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170"/>
      <c r="Q304" s="170"/>
      <c r="R304" s="94"/>
      <c r="S304" s="67"/>
    </row>
    <row r="305" spans="6:19" ht="12.75"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170"/>
      <c r="Q305" s="170"/>
      <c r="R305" s="94"/>
      <c r="S305" s="67"/>
    </row>
    <row r="306" spans="6:19" ht="12.75"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170"/>
      <c r="Q306" s="170"/>
      <c r="R306" s="94"/>
      <c r="S306" s="67"/>
    </row>
    <row r="307" spans="6:19" ht="12.75"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170"/>
      <c r="Q307" s="170"/>
      <c r="R307" s="94"/>
      <c r="S307" s="67"/>
    </row>
    <row r="308" spans="6:19" ht="12.75"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170"/>
      <c r="Q308" s="170"/>
      <c r="R308" s="94"/>
      <c r="S308" s="67"/>
    </row>
    <row r="309" spans="6:19" ht="12.75"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170"/>
      <c r="Q309" s="170"/>
      <c r="R309" s="94"/>
      <c r="S309" s="67"/>
    </row>
    <row r="310" spans="6:19" ht="12.75"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170"/>
      <c r="Q310" s="170"/>
      <c r="R310" s="94"/>
      <c r="S310" s="67"/>
    </row>
    <row r="311" spans="6:19" ht="12.75"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170"/>
      <c r="Q311" s="170"/>
      <c r="R311" s="94"/>
      <c r="S311" s="67"/>
    </row>
    <row r="312" spans="6:19" ht="12.75"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170"/>
      <c r="Q312" s="170"/>
      <c r="R312" s="94"/>
      <c r="S312" s="67"/>
    </row>
    <row r="313" spans="6:19" ht="12.75"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170"/>
      <c r="Q313" s="170"/>
      <c r="R313" s="94"/>
      <c r="S313" s="67"/>
    </row>
    <row r="314" spans="6:19" ht="12.75"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170"/>
      <c r="Q314" s="170"/>
      <c r="R314" s="94"/>
      <c r="S314" s="67"/>
    </row>
    <row r="315" spans="6:19" ht="12.75"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170"/>
      <c r="Q315" s="170"/>
      <c r="R315" s="94"/>
      <c r="S315" s="67"/>
    </row>
    <row r="316" spans="6:19" ht="12.75"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170"/>
      <c r="Q316" s="170"/>
      <c r="R316" s="94"/>
      <c r="S316" s="67"/>
    </row>
    <row r="317" spans="6:19" ht="12.75"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170"/>
      <c r="Q317" s="170"/>
      <c r="R317" s="94"/>
      <c r="S317" s="67"/>
    </row>
    <row r="318" spans="6:19" ht="12.75"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170"/>
      <c r="Q318" s="170"/>
      <c r="R318" s="94"/>
      <c r="S318" s="67"/>
    </row>
    <row r="319" spans="6:19" ht="12.75"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170"/>
      <c r="Q319" s="170"/>
      <c r="R319" s="94"/>
      <c r="S319" s="67"/>
    </row>
    <row r="320" spans="6:19" ht="12.75"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170"/>
      <c r="Q320" s="170"/>
      <c r="R320" s="94"/>
      <c r="S320" s="67"/>
    </row>
    <row r="321" spans="6:19" ht="12.75"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170"/>
      <c r="Q321" s="170"/>
      <c r="R321" s="94"/>
      <c r="S321" s="67"/>
    </row>
    <row r="322" spans="6:19" ht="12.75"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170"/>
      <c r="Q322" s="170"/>
      <c r="R322" s="94"/>
      <c r="S322" s="67"/>
    </row>
    <row r="323" spans="6:19" ht="12.75"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170"/>
      <c r="Q323" s="170"/>
      <c r="R323" s="94"/>
      <c r="S323" s="67"/>
    </row>
    <row r="324" spans="6:19" ht="12.75"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170"/>
      <c r="Q324" s="170"/>
      <c r="R324" s="94"/>
      <c r="S324" s="67"/>
    </row>
    <row r="325" spans="6:19" ht="12.75"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170"/>
      <c r="Q325" s="170"/>
      <c r="R325" s="94"/>
      <c r="S325" s="67"/>
    </row>
    <row r="326" spans="6:19" ht="12.75"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170"/>
      <c r="Q326" s="170"/>
      <c r="R326" s="94"/>
      <c r="S326" s="67"/>
    </row>
    <row r="327" spans="6:19" ht="12.75"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170"/>
      <c r="Q327" s="170"/>
      <c r="R327" s="94"/>
      <c r="S327" s="67"/>
    </row>
    <row r="328" spans="6:19" ht="12.75"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170"/>
      <c r="Q328" s="170"/>
      <c r="R328" s="94"/>
      <c r="S328" s="67"/>
    </row>
    <row r="329" spans="6:19" ht="12.75"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170"/>
      <c r="Q329" s="170"/>
      <c r="R329" s="94"/>
      <c r="S329" s="67"/>
    </row>
    <row r="330" spans="6:19" ht="12.75"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170"/>
      <c r="Q330" s="170"/>
      <c r="R330" s="94"/>
      <c r="S330" s="67"/>
    </row>
    <row r="331" spans="6:19" ht="12.75"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170"/>
      <c r="Q331" s="170"/>
      <c r="R331" s="94"/>
      <c r="S331" s="67"/>
    </row>
    <row r="332" spans="6:19" ht="12.75"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170"/>
      <c r="Q332" s="170"/>
      <c r="R332" s="94"/>
      <c r="S332" s="67"/>
    </row>
    <row r="333" spans="6:19" ht="12.75"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170"/>
      <c r="Q333" s="170"/>
      <c r="R333" s="94"/>
      <c r="S333" s="67"/>
    </row>
    <row r="334" spans="6:19" ht="12.75"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170"/>
      <c r="Q334" s="170"/>
      <c r="R334" s="94"/>
      <c r="S334" s="67"/>
    </row>
    <row r="335" spans="6:19" ht="12.75"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170"/>
      <c r="Q335" s="170"/>
      <c r="R335" s="94"/>
      <c r="S335" s="67"/>
    </row>
    <row r="336" spans="6:19" ht="12.75"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170"/>
      <c r="Q336" s="170"/>
      <c r="R336" s="94"/>
      <c r="S336" s="67"/>
    </row>
    <row r="337" spans="6:19" ht="12.75"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170"/>
      <c r="Q337" s="170"/>
      <c r="R337" s="94"/>
      <c r="S337" s="67"/>
    </row>
    <row r="338" spans="6:19" ht="12.75"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170"/>
      <c r="Q338" s="170"/>
      <c r="R338" s="94"/>
      <c r="S338" s="67"/>
    </row>
    <row r="339" spans="6:19" ht="12.75"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170"/>
      <c r="Q339" s="170"/>
      <c r="R339" s="94"/>
      <c r="S339" s="67"/>
    </row>
    <row r="340" spans="6:19" ht="12.75"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170"/>
      <c r="Q340" s="170"/>
      <c r="R340" s="94"/>
      <c r="S340" s="67"/>
    </row>
    <row r="341" spans="6:19" ht="12.75"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170"/>
      <c r="Q341" s="170"/>
      <c r="R341" s="94"/>
      <c r="S341" s="67"/>
    </row>
    <row r="342" spans="6:19" ht="12.75"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170"/>
      <c r="Q342" s="170"/>
      <c r="R342" s="94"/>
      <c r="S342" s="67"/>
    </row>
    <row r="343" spans="6:19" ht="12.75"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170"/>
      <c r="Q343" s="170"/>
      <c r="R343" s="94"/>
      <c r="S343" s="67"/>
    </row>
    <row r="344" spans="6:19" ht="12.75"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170"/>
      <c r="Q344" s="170"/>
      <c r="R344" s="94"/>
      <c r="S344" s="67"/>
    </row>
    <row r="345" spans="6:19" ht="12.75"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170"/>
      <c r="Q345" s="170"/>
      <c r="R345" s="94"/>
      <c r="S345" s="67"/>
    </row>
    <row r="346" spans="6:19" ht="12.75"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170"/>
      <c r="Q346" s="170"/>
      <c r="R346" s="94"/>
      <c r="S346" s="67"/>
    </row>
    <row r="347" spans="6:19" ht="12.75"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170"/>
      <c r="Q347" s="170"/>
      <c r="R347" s="94"/>
      <c r="S347" s="67"/>
    </row>
    <row r="348" spans="6:19" ht="12.75"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170"/>
      <c r="Q348" s="170"/>
      <c r="R348" s="94"/>
      <c r="S348" s="67"/>
    </row>
    <row r="349" spans="6:19" ht="12.75"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170"/>
      <c r="Q349" s="170"/>
      <c r="R349" s="94"/>
      <c r="S349" s="67"/>
    </row>
    <row r="350" spans="6:19" ht="12.75"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170"/>
      <c r="Q350" s="170"/>
      <c r="R350" s="94"/>
      <c r="S350" s="67"/>
    </row>
    <row r="351" spans="6:19" ht="12.75"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170"/>
      <c r="Q351" s="170"/>
      <c r="R351" s="94"/>
      <c r="S351" s="67"/>
    </row>
    <row r="352" spans="6:19" ht="12.75"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170"/>
      <c r="Q352" s="170"/>
      <c r="R352" s="94"/>
      <c r="S352" s="67"/>
    </row>
    <row r="353" spans="6:19" ht="12.75"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170"/>
      <c r="Q353" s="170"/>
      <c r="R353" s="94"/>
      <c r="S353" s="67"/>
    </row>
    <row r="354" spans="6:19" ht="12.75"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170"/>
      <c r="Q354" s="170"/>
      <c r="R354" s="94"/>
      <c r="S354" s="67"/>
    </row>
    <row r="355" spans="6:19" ht="12.75"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170"/>
      <c r="Q355" s="170"/>
      <c r="R355" s="94"/>
      <c r="S355" s="67"/>
    </row>
    <row r="356" spans="6:19" ht="12.75"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170"/>
      <c r="Q356" s="170"/>
      <c r="R356" s="94"/>
      <c r="S356" s="67"/>
    </row>
    <row r="357" spans="6:19" ht="12.75"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170"/>
      <c r="Q357" s="170"/>
      <c r="R357" s="94"/>
      <c r="S357" s="67"/>
    </row>
    <row r="358" spans="6:19" ht="12.75"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170"/>
      <c r="Q358" s="170"/>
      <c r="R358" s="94"/>
      <c r="S358" s="67"/>
    </row>
    <row r="359" spans="6:19" ht="12.75"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170"/>
      <c r="Q359" s="170"/>
      <c r="R359" s="94"/>
      <c r="S359" s="67"/>
    </row>
    <row r="360" spans="6:19" ht="12.75"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170"/>
      <c r="Q360" s="170"/>
      <c r="R360" s="94"/>
      <c r="S360" s="67"/>
    </row>
    <row r="361" spans="6:19" ht="12.75"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170"/>
      <c r="Q361" s="170"/>
      <c r="R361" s="94"/>
      <c r="S361" s="67"/>
    </row>
    <row r="362" spans="6:19" ht="12.75"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170"/>
      <c r="Q362" s="170"/>
      <c r="R362" s="94"/>
      <c r="S362" s="67"/>
    </row>
    <row r="363" spans="6:19" ht="12.75"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170"/>
      <c r="Q363" s="170"/>
      <c r="R363" s="94"/>
      <c r="S363" s="67"/>
    </row>
    <row r="364" spans="6:19" ht="12.75"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170"/>
      <c r="Q364" s="170"/>
      <c r="R364" s="94"/>
      <c r="S364" s="67"/>
    </row>
    <row r="365" spans="6:19" ht="12.75"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170"/>
      <c r="Q365" s="170"/>
      <c r="R365" s="94"/>
      <c r="S365" s="67"/>
    </row>
    <row r="366" spans="6:19" ht="12.75"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170"/>
      <c r="Q366" s="170"/>
      <c r="R366" s="94"/>
      <c r="S366" s="67"/>
    </row>
    <row r="367" spans="6:19" ht="12.75"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170"/>
      <c r="Q367" s="170"/>
      <c r="R367" s="94"/>
      <c r="S367" s="67"/>
    </row>
    <row r="368" spans="6:19" ht="12.75"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170"/>
      <c r="Q368" s="170"/>
      <c r="R368" s="94"/>
      <c r="S368" s="67"/>
    </row>
    <row r="369" spans="6:19" ht="12.75"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170"/>
      <c r="Q369" s="170"/>
      <c r="R369" s="94"/>
      <c r="S369" s="67"/>
    </row>
    <row r="370" spans="6:19" ht="12.75"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170"/>
      <c r="Q370" s="170"/>
      <c r="R370" s="94"/>
      <c r="S370" s="67"/>
    </row>
    <row r="371" spans="6:19" ht="12.75"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170"/>
      <c r="Q371" s="170"/>
      <c r="R371" s="94"/>
      <c r="S371" s="67"/>
    </row>
    <row r="372" spans="6:19" ht="12.75"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170"/>
      <c r="Q372" s="170"/>
      <c r="R372" s="94"/>
      <c r="S372" s="67"/>
    </row>
    <row r="373" spans="6:19" ht="12.75"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170"/>
      <c r="Q373" s="170"/>
      <c r="R373" s="94"/>
      <c r="S373" s="67"/>
    </row>
    <row r="374" spans="6:19" ht="12.75"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170"/>
      <c r="Q374" s="170"/>
      <c r="R374" s="94"/>
      <c r="S374" s="67"/>
    </row>
    <row r="375" spans="6:19" ht="12.75"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170"/>
      <c r="Q375" s="170"/>
      <c r="R375" s="94"/>
      <c r="S375" s="67"/>
    </row>
    <row r="376" spans="6:19" ht="12.75"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170"/>
      <c r="Q376" s="170"/>
      <c r="R376" s="94"/>
      <c r="S376" s="67"/>
    </row>
    <row r="377" spans="6:19" ht="12.75"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170"/>
      <c r="Q377" s="170"/>
      <c r="R377" s="94"/>
      <c r="S377" s="67"/>
    </row>
    <row r="378" spans="6:19" ht="12.75"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170"/>
      <c r="Q378" s="170"/>
      <c r="R378" s="94"/>
      <c r="S378" s="67"/>
    </row>
    <row r="379" spans="6:19" ht="12.75"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170"/>
      <c r="Q379" s="170"/>
      <c r="R379" s="94"/>
      <c r="S379" s="67"/>
    </row>
    <row r="380" spans="6:19" ht="12.75"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170"/>
      <c r="Q380" s="170"/>
      <c r="R380" s="94"/>
      <c r="S380" s="67"/>
    </row>
    <row r="381" spans="6:19" ht="12.75"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170"/>
      <c r="Q381" s="170"/>
      <c r="R381" s="94"/>
      <c r="S381" s="67"/>
    </row>
    <row r="382" spans="6:19" ht="12.75"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170"/>
      <c r="Q382" s="170"/>
      <c r="R382" s="94"/>
      <c r="S382" s="67"/>
    </row>
    <row r="383" spans="6:19" ht="12.75"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170"/>
      <c r="Q383" s="170"/>
      <c r="R383" s="94"/>
      <c r="S383" s="67"/>
    </row>
    <row r="384" spans="6:19" ht="12.75"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170"/>
      <c r="Q384" s="170"/>
      <c r="R384" s="94"/>
      <c r="S384" s="67"/>
    </row>
    <row r="385" spans="6:19" ht="12.75"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170"/>
      <c r="Q385" s="170"/>
      <c r="R385" s="94"/>
      <c r="S385" s="67"/>
    </row>
    <row r="386" spans="6:19" ht="12.75"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170"/>
      <c r="Q386" s="170"/>
      <c r="R386" s="94"/>
      <c r="S386" s="67"/>
    </row>
    <row r="387" spans="6:19" ht="12.75"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170"/>
      <c r="Q387" s="170"/>
      <c r="R387" s="94"/>
      <c r="S387" s="67"/>
    </row>
    <row r="388" spans="6:19" ht="12.75"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170"/>
      <c r="Q388" s="170"/>
      <c r="R388" s="94"/>
      <c r="S388" s="67"/>
    </row>
    <row r="389" spans="6:19" ht="12.75"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170"/>
      <c r="Q389" s="170"/>
      <c r="R389" s="94"/>
      <c r="S389" s="67"/>
    </row>
    <row r="390" spans="6:19" ht="12.75"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170"/>
      <c r="Q390" s="170"/>
      <c r="R390" s="94"/>
      <c r="S390" s="67"/>
    </row>
    <row r="391" spans="6:19" ht="12.75"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170"/>
      <c r="Q391" s="170"/>
      <c r="R391" s="94"/>
      <c r="S391" s="67"/>
    </row>
    <row r="392" spans="6:19" ht="12.75"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170"/>
      <c r="Q392" s="170"/>
      <c r="R392" s="94"/>
      <c r="S392" s="67"/>
    </row>
    <row r="393" spans="6:19" ht="12.75"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170"/>
      <c r="Q393" s="170"/>
      <c r="R393" s="94"/>
      <c r="S393" s="67"/>
    </row>
    <row r="394" spans="6:19" ht="12.75"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170"/>
      <c r="Q394" s="170"/>
      <c r="R394" s="94"/>
      <c r="S394" s="67"/>
    </row>
    <row r="395" spans="6:19" ht="12.75"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170"/>
      <c r="Q395" s="170"/>
      <c r="R395" s="94"/>
      <c r="S395" s="67"/>
    </row>
    <row r="396" spans="6:19" ht="12.75"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170"/>
      <c r="Q396" s="170"/>
      <c r="R396" s="94"/>
      <c r="S396" s="67"/>
    </row>
    <row r="397" spans="6:19" ht="12.75"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170"/>
      <c r="Q397" s="170"/>
      <c r="R397" s="94"/>
      <c r="S397" s="67"/>
    </row>
    <row r="398" spans="6:19" ht="12.75"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170"/>
      <c r="Q398" s="170"/>
      <c r="R398" s="94"/>
      <c r="S398" s="67"/>
    </row>
    <row r="399" spans="6:19" ht="12.75"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170"/>
      <c r="Q399" s="170"/>
      <c r="R399" s="94"/>
      <c r="S399" s="67"/>
    </row>
    <row r="400" spans="6:19" ht="12.75"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170"/>
      <c r="Q400" s="170"/>
      <c r="R400" s="94"/>
      <c r="S400" s="67"/>
    </row>
    <row r="401" spans="6:19" ht="12.75"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170"/>
      <c r="Q401" s="170"/>
      <c r="R401" s="94"/>
      <c r="S401" s="67"/>
    </row>
    <row r="402" spans="6:19" ht="12.75"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170"/>
      <c r="Q402" s="170"/>
      <c r="R402" s="94"/>
      <c r="S402" s="67"/>
    </row>
    <row r="403" spans="6:19" ht="12.75"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170"/>
      <c r="Q403" s="170"/>
      <c r="R403" s="94"/>
      <c r="S403" s="67"/>
    </row>
    <row r="404" spans="6:19" ht="12.75"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170"/>
      <c r="Q404" s="170"/>
      <c r="R404" s="94"/>
      <c r="S404" s="67"/>
    </row>
    <row r="405" spans="6:19" ht="12.75"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170"/>
      <c r="Q405" s="170"/>
      <c r="R405" s="94"/>
      <c r="S405" s="67"/>
    </row>
    <row r="406" spans="6:19" ht="12.75"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170"/>
      <c r="Q406" s="170"/>
      <c r="R406" s="94"/>
      <c r="S406" s="67"/>
    </row>
    <row r="407" spans="6:19" ht="12.75"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170"/>
      <c r="Q407" s="170"/>
      <c r="R407" s="94"/>
      <c r="S407" s="67"/>
    </row>
    <row r="408" spans="6:19" ht="12.75"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170"/>
      <c r="Q408" s="170"/>
      <c r="R408" s="94"/>
      <c r="S408" s="67"/>
    </row>
    <row r="409" spans="6:19" ht="12.75"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170"/>
      <c r="Q409" s="170"/>
      <c r="R409" s="94"/>
      <c r="S409" s="67"/>
    </row>
    <row r="410" spans="6:19" ht="12.75"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170"/>
      <c r="Q410" s="170"/>
      <c r="R410" s="94"/>
      <c r="S410" s="67"/>
    </row>
    <row r="411" spans="6:19" ht="12.75"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170"/>
      <c r="Q411" s="170"/>
      <c r="R411" s="94"/>
      <c r="S411" s="67"/>
    </row>
    <row r="412" spans="6:19" ht="12.75"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170"/>
      <c r="Q412" s="170"/>
      <c r="R412" s="94"/>
      <c r="S412" s="67"/>
    </row>
    <row r="413" spans="6:19" ht="12.75"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170"/>
      <c r="Q413" s="170"/>
      <c r="R413" s="94"/>
      <c r="S413" s="67"/>
    </row>
    <row r="414" spans="6:19" ht="12.75"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170"/>
      <c r="Q414" s="170"/>
      <c r="R414" s="94"/>
      <c r="S414" s="67"/>
    </row>
    <row r="415" spans="6:19" ht="12.75"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170"/>
      <c r="Q415" s="170"/>
      <c r="R415" s="94"/>
      <c r="S415" s="67"/>
    </row>
    <row r="416" spans="6:19" ht="12.75"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170"/>
      <c r="Q416" s="170"/>
      <c r="R416" s="94"/>
      <c r="S416" s="67"/>
    </row>
    <row r="417" spans="6:19" ht="12.75"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170"/>
      <c r="Q417" s="170"/>
      <c r="R417" s="94"/>
      <c r="S417" s="67"/>
    </row>
    <row r="418" spans="6:19" ht="12.75"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170"/>
      <c r="Q418" s="170"/>
      <c r="R418" s="94"/>
      <c r="S418" s="67"/>
    </row>
    <row r="419" spans="6:19" ht="12.75"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170"/>
      <c r="Q419" s="170"/>
      <c r="R419" s="94"/>
      <c r="S419" s="67"/>
    </row>
    <row r="420" spans="6:19" ht="12.75"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170"/>
      <c r="Q420" s="170"/>
      <c r="R420" s="94"/>
      <c r="S420" s="67"/>
    </row>
    <row r="421" spans="6:19" ht="12.75"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170"/>
      <c r="Q421" s="170"/>
      <c r="R421" s="94"/>
      <c r="S421" s="67"/>
    </row>
    <row r="422" spans="6:19" ht="12.75"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170"/>
      <c r="Q422" s="170"/>
      <c r="R422" s="94"/>
      <c r="S422" s="67"/>
    </row>
    <row r="423" spans="6:19" ht="12.75"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170"/>
      <c r="Q423" s="170"/>
      <c r="R423" s="94"/>
      <c r="S423" s="67"/>
    </row>
    <row r="424" spans="6:19" ht="12.75"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170"/>
      <c r="Q424" s="170"/>
      <c r="R424" s="94"/>
      <c r="S424" s="67"/>
    </row>
    <row r="425" spans="6:19" ht="12.75"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170"/>
      <c r="Q425" s="170"/>
      <c r="R425" s="94"/>
      <c r="S425" s="67"/>
    </row>
    <row r="426" spans="6:19" ht="12.75"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170"/>
      <c r="Q426" s="170"/>
      <c r="R426" s="94"/>
      <c r="S426" s="67"/>
    </row>
    <row r="427" spans="6:19" ht="12.75"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170"/>
      <c r="Q427" s="170"/>
      <c r="R427" s="94"/>
      <c r="S427" s="67"/>
    </row>
    <row r="428" spans="6:19" ht="12.75"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170"/>
      <c r="Q428" s="170"/>
      <c r="R428" s="94"/>
      <c r="S428" s="67"/>
    </row>
    <row r="429" spans="6:19" ht="12.75"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170"/>
      <c r="Q429" s="170"/>
      <c r="R429" s="94"/>
      <c r="S429" s="67"/>
    </row>
    <row r="430" spans="6:19" ht="12.75"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170"/>
      <c r="Q430" s="170"/>
      <c r="R430" s="94"/>
      <c r="S430" s="67"/>
    </row>
    <row r="431" spans="6:19" ht="12.75"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170"/>
      <c r="Q431" s="170"/>
      <c r="R431" s="94"/>
      <c r="S431" s="67"/>
    </row>
    <row r="432" spans="6:19" ht="12.75"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170"/>
      <c r="Q432" s="170"/>
      <c r="R432" s="94"/>
      <c r="S432" s="67"/>
    </row>
    <row r="433" spans="6:19" ht="12.75"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170"/>
      <c r="Q433" s="170"/>
      <c r="R433" s="94"/>
      <c r="S433" s="67"/>
    </row>
    <row r="434" spans="6:19" ht="12.75"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170"/>
      <c r="Q434" s="170"/>
      <c r="R434" s="94"/>
      <c r="S434" s="67"/>
    </row>
    <row r="435" spans="6:19" ht="12.75"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170"/>
      <c r="Q435" s="170"/>
      <c r="R435" s="94"/>
      <c r="S435" s="67"/>
    </row>
    <row r="436" spans="6:19" ht="12.75"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170"/>
      <c r="Q436" s="170"/>
      <c r="R436" s="94"/>
      <c r="S436" s="67"/>
    </row>
    <row r="437" spans="6:19" ht="12.75"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170"/>
      <c r="Q437" s="170"/>
      <c r="R437" s="94"/>
      <c r="S437" s="67"/>
    </row>
    <row r="438" spans="6:19" ht="12.75"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170"/>
      <c r="Q438" s="170"/>
      <c r="R438" s="94"/>
      <c r="S438" s="67"/>
    </row>
    <row r="439" spans="6:19" ht="12.75"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170"/>
      <c r="Q439" s="170"/>
      <c r="R439" s="94"/>
      <c r="S439" s="67"/>
    </row>
    <row r="440" spans="6:19" ht="12.75"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170"/>
      <c r="Q440" s="170"/>
      <c r="R440" s="94"/>
      <c r="S440" s="67"/>
    </row>
    <row r="441" spans="6:19" ht="12.75"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170"/>
      <c r="Q441" s="170"/>
      <c r="R441" s="94"/>
      <c r="S441" s="67"/>
    </row>
    <row r="442" spans="6:19" ht="12.75"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170"/>
      <c r="Q442" s="170"/>
      <c r="R442" s="94"/>
      <c r="S442" s="67"/>
    </row>
    <row r="443" spans="6:19" ht="12.75"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170"/>
      <c r="Q443" s="170"/>
      <c r="R443" s="94"/>
      <c r="S443" s="67"/>
    </row>
    <row r="444" spans="6:19" ht="12.75"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170"/>
      <c r="Q444" s="170"/>
      <c r="R444" s="94"/>
      <c r="S444" s="67"/>
    </row>
    <row r="445" spans="6:19" ht="12.75"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170"/>
      <c r="Q445" s="170"/>
      <c r="R445" s="94"/>
      <c r="S445" s="67"/>
    </row>
    <row r="446" spans="6:19" ht="12.75"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170"/>
      <c r="Q446" s="170"/>
      <c r="R446" s="94"/>
      <c r="S446" s="67"/>
    </row>
    <row r="447" spans="6:19" ht="12.75"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170"/>
      <c r="Q447" s="170"/>
      <c r="R447" s="94"/>
      <c r="S447" s="67"/>
    </row>
    <row r="448" spans="6:19" ht="12.75"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170"/>
      <c r="Q448" s="170"/>
      <c r="R448" s="94"/>
      <c r="S448" s="67"/>
    </row>
    <row r="449" spans="6:19" ht="12.75"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170"/>
      <c r="Q449" s="170"/>
      <c r="R449" s="94"/>
      <c r="S449" s="67"/>
    </row>
    <row r="450" spans="6:19" ht="12.75"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170"/>
      <c r="Q450" s="170"/>
      <c r="R450" s="94"/>
      <c r="S450" s="67"/>
    </row>
    <row r="451" spans="6:19" ht="12.75"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170"/>
      <c r="Q451" s="170"/>
      <c r="R451" s="94"/>
      <c r="S451" s="67"/>
    </row>
    <row r="452" spans="6:19" ht="12.75"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170"/>
      <c r="Q452" s="170"/>
      <c r="R452" s="94"/>
      <c r="S452" s="67"/>
    </row>
    <row r="453" spans="6:19" ht="12.75"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170"/>
      <c r="Q453" s="170"/>
      <c r="R453" s="94"/>
      <c r="S453" s="67"/>
    </row>
    <row r="454" spans="6:19" ht="12.75"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170"/>
      <c r="Q454" s="170"/>
      <c r="R454" s="94"/>
      <c r="S454" s="67"/>
    </row>
    <row r="455" spans="6:19" ht="12.75"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170"/>
      <c r="Q455" s="170"/>
      <c r="R455" s="94"/>
      <c r="S455" s="67"/>
    </row>
    <row r="456" spans="6:19" ht="12.75"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170"/>
      <c r="Q456" s="170"/>
      <c r="R456" s="94"/>
      <c r="S456" s="67"/>
    </row>
    <row r="457" spans="6:19" ht="12.75"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170"/>
      <c r="Q457" s="170"/>
      <c r="R457" s="94"/>
      <c r="S457" s="67"/>
    </row>
    <row r="458" spans="6:19" ht="12.75"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170"/>
      <c r="Q458" s="170"/>
      <c r="R458" s="94"/>
      <c r="S458" s="67"/>
    </row>
    <row r="459" spans="6:19" ht="12.75"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170"/>
      <c r="Q459" s="170"/>
      <c r="R459" s="94"/>
      <c r="S459" s="67"/>
    </row>
    <row r="460" spans="6:19" ht="12.75"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170"/>
      <c r="Q460" s="170"/>
      <c r="R460" s="94"/>
      <c r="S460" s="67"/>
    </row>
    <row r="461" spans="6:19" ht="12.75"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170"/>
      <c r="Q461" s="170"/>
      <c r="R461" s="94"/>
      <c r="S461" s="67"/>
    </row>
    <row r="462" spans="6:19" ht="12.75"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170"/>
      <c r="Q462" s="170"/>
      <c r="R462" s="94"/>
      <c r="S462" s="67"/>
    </row>
    <row r="463" spans="6:19" ht="12.75"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170"/>
      <c r="Q463" s="170"/>
      <c r="R463" s="94"/>
      <c r="S463" s="67"/>
    </row>
    <row r="464" spans="6:19" ht="12.75"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170"/>
      <c r="Q464" s="170"/>
      <c r="R464" s="94"/>
      <c r="S464" s="67"/>
    </row>
    <row r="465" spans="6:19" ht="12.75"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170"/>
      <c r="Q465" s="170"/>
      <c r="R465" s="94"/>
      <c r="S465" s="67"/>
    </row>
    <row r="466" spans="6:19" ht="12.75"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170"/>
      <c r="Q466" s="170"/>
      <c r="R466" s="94"/>
      <c r="S466" s="67"/>
    </row>
    <row r="467" spans="6:19" ht="12.75"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170"/>
      <c r="Q467" s="170"/>
      <c r="R467" s="94"/>
      <c r="S467" s="67"/>
    </row>
    <row r="468" spans="6:19" ht="12.75"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170"/>
      <c r="Q468" s="170"/>
      <c r="R468" s="94"/>
      <c r="S468" s="67"/>
    </row>
    <row r="469" spans="6:19" ht="12.75"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170"/>
      <c r="Q469" s="170"/>
      <c r="R469" s="94"/>
      <c r="S469" s="67"/>
    </row>
    <row r="470" spans="6:19" ht="12.75"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170"/>
      <c r="Q470" s="170"/>
      <c r="R470" s="94"/>
      <c r="S470" s="67"/>
    </row>
    <row r="471" spans="6:19" ht="12.75"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170"/>
      <c r="Q471" s="170"/>
      <c r="R471" s="94"/>
      <c r="S471" s="67"/>
    </row>
    <row r="472" spans="6:19" ht="12.75"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170"/>
      <c r="Q472" s="170"/>
      <c r="R472" s="94"/>
      <c r="S472" s="67"/>
    </row>
    <row r="473" spans="6:19" ht="12.75"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170"/>
      <c r="Q473" s="170"/>
      <c r="R473" s="94"/>
      <c r="S473" s="67"/>
    </row>
    <row r="474" spans="6:19" ht="12.75"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170"/>
      <c r="Q474" s="170"/>
      <c r="R474" s="94"/>
      <c r="S474" s="67"/>
    </row>
    <row r="475" spans="6:19" ht="12.75"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170"/>
      <c r="Q475" s="170"/>
      <c r="R475" s="94"/>
      <c r="S475" s="67"/>
    </row>
    <row r="476" spans="6:19" ht="12.75"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170"/>
      <c r="Q476" s="170"/>
      <c r="R476" s="94"/>
      <c r="S476" s="67"/>
    </row>
    <row r="477" spans="6:19" ht="12.75"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170"/>
      <c r="Q477" s="170"/>
      <c r="R477" s="94"/>
      <c r="S477" s="67"/>
    </row>
    <row r="478" spans="6:19" ht="12.75"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170"/>
      <c r="Q478" s="170"/>
      <c r="R478" s="94"/>
      <c r="S478" s="67"/>
    </row>
    <row r="479" spans="6:19" ht="12.75"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170"/>
      <c r="Q479" s="170"/>
      <c r="R479" s="94"/>
      <c r="S479" s="67"/>
    </row>
    <row r="480" spans="6:19" ht="12.75"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170"/>
      <c r="Q480" s="170"/>
      <c r="R480" s="94"/>
      <c r="S480" s="67"/>
    </row>
    <row r="481" spans="6:19" ht="12.75"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170"/>
      <c r="Q481" s="170"/>
      <c r="R481" s="94"/>
      <c r="S481" s="67"/>
    </row>
    <row r="482" spans="6:19" ht="12.75"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170"/>
      <c r="Q482" s="170"/>
      <c r="R482" s="94"/>
      <c r="S482" s="67"/>
    </row>
    <row r="483" spans="6:19" ht="12.75"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170"/>
      <c r="Q483" s="170"/>
      <c r="R483" s="94"/>
      <c r="S483" s="67"/>
    </row>
    <row r="484" spans="6:19" ht="12.75"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170"/>
      <c r="Q484" s="170"/>
      <c r="R484" s="94"/>
      <c r="S484" s="67"/>
    </row>
    <row r="485" spans="6:19" ht="12.75"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170"/>
      <c r="Q485" s="170"/>
      <c r="R485" s="94"/>
      <c r="S485" s="67"/>
    </row>
    <row r="486" spans="6:19" ht="12.75"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170"/>
      <c r="Q486" s="170"/>
      <c r="R486" s="94"/>
      <c r="S486" s="67"/>
    </row>
    <row r="487" spans="6:19" ht="12.75"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170"/>
      <c r="Q487" s="170"/>
      <c r="R487" s="94"/>
      <c r="S487" s="67"/>
    </row>
    <row r="488" spans="6:19" ht="12.75"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170"/>
      <c r="Q488" s="170"/>
      <c r="R488" s="94"/>
      <c r="S488" s="67"/>
    </row>
    <row r="489" spans="6:19" ht="12.75"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170"/>
      <c r="Q489" s="170"/>
      <c r="R489" s="94"/>
      <c r="S489" s="67"/>
    </row>
    <row r="490" spans="6:19" ht="12.75"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170"/>
      <c r="Q490" s="170"/>
      <c r="R490" s="94"/>
      <c r="S490" s="67"/>
    </row>
    <row r="491" spans="6:19" ht="12.75"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170"/>
      <c r="Q491" s="170"/>
      <c r="R491" s="94"/>
      <c r="S491" s="67"/>
    </row>
    <row r="492" spans="6:19" ht="12.75"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170"/>
      <c r="Q492" s="170"/>
      <c r="R492" s="94"/>
      <c r="S492" s="67"/>
    </row>
    <row r="493" spans="6:19" ht="12.75"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170"/>
      <c r="Q493" s="170"/>
      <c r="R493" s="94"/>
      <c r="S493" s="67"/>
    </row>
    <row r="494" spans="6:19" ht="12.75"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170"/>
      <c r="Q494" s="170"/>
      <c r="R494" s="94"/>
      <c r="S494" s="67"/>
    </row>
    <row r="495" spans="6:19" ht="12.75"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170"/>
      <c r="Q495" s="170"/>
      <c r="R495" s="94"/>
      <c r="S495" s="67"/>
    </row>
    <row r="496" spans="6:19" ht="12.75"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170"/>
      <c r="Q496" s="170"/>
      <c r="R496" s="94"/>
      <c r="S496" s="67"/>
    </row>
    <row r="497" spans="6:19" ht="12.75"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170"/>
      <c r="Q497" s="170"/>
      <c r="R497" s="94"/>
      <c r="S497" s="67"/>
    </row>
    <row r="498" spans="6:19" ht="12.75"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170"/>
      <c r="Q498" s="170"/>
      <c r="R498" s="94"/>
      <c r="S498" s="67"/>
    </row>
    <row r="499" spans="6:19" ht="12.75"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170"/>
      <c r="Q499" s="170"/>
      <c r="R499" s="94"/>
      <c r="S499" s="67"/>
    </row>
    <row r="500" spans="6:19" ht="12.75"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170"/>
      <c r="Q500" s="170"/>
      <c r="R500" s="94"/>
      <c r="S500" s="67"/>
    </row>
    <row r="501" spans="6:19" ht="12.75"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170"/>
      <c r="Q501" s="170"/>
      <c r="R501" s="94"/>
      <c r="S501" s="67"/>
    </row>
    <row r="502" spans="6:19" ht="12.75"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170"/>
      <c r="Q502" s="170"/>
      <c r="R502" s="94"/>
      <c r="S502" s="67"/>
    </row>
    <row r="503" spans="6:19" ht="12.75"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170"/>
      <c r="Q503" s="170"/>
      <c r="R503" s="94"/>
      <c r="S503" s="67"/>
    </row>
    <row r="504" spans="6:19" ht="12.75"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170"/>
      <c r="Q504" s="170"/>
      <c r="R504" s="94"/>
      <c r="S504" s="67"/>
    </row>
    <row r="505" spans="6:19" ht="12.75"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170"/>
      <c r="Q505" s="170"/>
      <c r="R505" s="94"/>
      <c r="S505" s="67"/>
    </row>
    <row r="506" spans="6:19" ht="12.75"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170"/>
      <c r="Q506" s="170"/>
      <c r="R506" s="94"/>
      <c r="S506" s="67"/>
    </row>
    <row r="507" spans="6:19" ht="12.75"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170"/>
      <c r="Q507" s="170"/>
      <c r="R507" s="94"/>
      <c r="S507" s="67"/>
    </row>
    <row r="508" spans="6:19" ht="12.75"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170"/>
      <c r="Q508" s="170"/>
      <c r="R508" s="94"/>
      <c r="S508" s="67"/>
    </row>
    <row r="509" spans="6:19" ht="12.75"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170"/>
      <c r="Q509" s="170"/>
      <c r="R509" s="94"/>
      <c r="S509" s="67"/>
    </row>
    <row r="510" spans="6:19" ht="12.75"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170"/>
      <c r="Q510" s="170"/>
      <c r="R510" s="94"/>
      <c r="S510" s="67"/>
    </row>
    <row r="511" spans="6:19" ht="12.75"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170"/>
      <c r="Q511" s="170"/>
      <c r="R511" s="94"/>
      <c r="S511" s="67"/>
    </row>
    <row r="512" spans="6:19" ht="12.75"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170"/>
      <c r="Q512" s="170"/>
      <c r="R512" s="94"/>
      <c r="S512" s="67"/>
    </row>
    <row r="513" spans="6:19" ht="12.75"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170"/>
      <c r="Q513" s="170"/>
      <c r="R513" s="94"/>
      <c r="S513" s="67"/>
    </row>
    <row r="514" spans="6:19" ht="12.75"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170"/>
      <c r="Q514" s="170"/>
      <c r="R514" s="94"/>
      <c r="S514" s="67"/>
    </row>
    <row r="515" spans="6:19" ht="12.75"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170"/>
      <c r="Q515" s="170"/>
      <c r="R515" s="94"/>
      <c r="S515" s="67"/>
    </row>
    <row r="516" spans="6:19" ht="12.75"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170"/>
      <c r="Q516" s="170"/>
      <c r="R516" s="94"/>
      <c r="S516" s="67"/>
    </row>
    <row r="517" spans="6:19" ht="12.75"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170"/>
      <c r="Q517" s="170"/>
      <c r="R517" s="94"/>
      <c r="S517" s="67"/>
    </row>
    <row r="518" spans="6:19" ht="12.75"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170"/>
      <c r="Q518" s="170"/>
      <c r="R518" s="94"/>
      <c r="S518" s="67"/>
    </row>
    <row r="519" spans="6:19" ht="12.75"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170"/>
      <c r="Q519" s="170"/>
      <c r="R519" s="94"/>
      <c r="S519" s="67"/>
    </row>
    <row r="520" spans="6:19" ht="12.75"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170"/>
      <c r="Q520" s="170"/>
      <c r="R520" s="94"/>
      <c r="S520" s="67"/>
    </row>
    <row r="521" spans="6:19" ht="12.75"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170"/>
      <c r="Q521" s="170"/>
      <c r="R521" s="94"/>
      <c r="S521" s="67"/>
    </row>
    <row r="522" spans="6:19" ht="12.75"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170"/>
      <c r="Q522" s="170"/>
      <c r="R522" s="94"/>
      <c r="S522" s="67"/>
    </row>
    <row r="523" spans="6:19" ht="12.75"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170"/>
      <c r="Q523" s="170"/>
      <c r="R523" s="94"/>
      <c r="S523" s="67"/>
    </row>
    <row r="524" spans="6:19" ht="12.75"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170"/>
      <c r="Q524" s="170"/>
      <c r="R524" s="94"/>
      <c r="S524" s="67"/>
    </row>
    <row r="525" spans="6:19" ht="12.75"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170"/>
      <c r="Q525" s="170"/>
      <c r="R525" s="94"/>
      <c r="S525" s="67"/>
    </row>
    <row r="526" spans="6:19" ht="12.75"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170"/>
      <c r="Q526" s="170"/>
      <c r="R526" s="94"/>
      <c r="S526" s="67"/>
    </row>
    <row r="527" spans="6:19" ht="12.75"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170"/>
      <c r="Q527" s="170"/>
      <c r="R527" s="94"/>
      <c r="S527" s="67"/>
    </row>
    <row r="528" spans="6:19" ht="12.75"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170"/>
      <c r="Q528" s="170"/>
      <c r="R528" s="94"/>
      <c r="S528" s="67"/>
    </row>
    <row r="529" spans="6:19" ht="12.75"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170"/>
      <c r="Q529" s="170"/>
      <c r="R529" s="94"/>
      <c r="S529" s="67"/>
    </row>
    <row r="530" spans="6:19" ht="12.75"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170"/>
      <c r="Q530" s="170"/>
      <c r="R530" s="94"/>
      <c r="S530" s="67"/>
    </row>
    <row r="531" spans="6:19" ht="12.75"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170"/>
      <c r="Q531" s="170"/>
      <c r="R531" s="94"/>
      <c r="S531" s="67"/>
    </row>
    <row r="532" spans="6:19" ht="12.75"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170"/>
      <c r="Q532" s="170"/>
      <c r="R532" s="94"/>
      <c r="S532" s="67"/>
    </row>
    <row r="533" spans="6:19" ht="12.75"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170"/>
      <c r="Q533" s="170"/>
      <c r="R533" s="94"/>
      <c r="S533" s="67"/>
    </row>
    <row r="534" spans="6:19" ht="12.75"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170"/>
      <c r="Q534" s="170"/>
      <c r="R534" s="94"/>
      <c r="S534" s="67"/>
    </row>
    <row r="535" spans="6:19" ht="12.75"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170"/>
      <c r="Q535" s="170"/>
      <c r="R535" s="94"/>
      <c r="S535" s="67"/>
    </row>
    <row r="536" spans="6:19" ht="12.75"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170"/>
      <c r="Q536" s="170"/>
      <c r="R536" s="94"/>
      <c r="S536" s="67"/>
    </row>
    <row r="537" spans="6:19" ht="12.75"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170"/>
      <c r="Q537" s="170"/>
      <c r="R537" s="94"/>
      <c r="S537" s="67"/>
    </row>
    <row r="538" spans="6:19" ht="12.75"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170"/>
      <c r="Q538" s="170"/>
      <c r="R538" s="94"/>
      <c r="S538" s="67"/>
    </row>
    <row r="539" spans="6:19" ht="12.75"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170"/>
      <c r="Q539" s="170"/>
      <c r="R539" s="94"/>
      <c r="S539" s="67"/>
    </row>
    <row r="540" spans="6:19" ht="12.75"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170"/>
      <c r="Q540" s="170"/>
      <c r="R540" s="94"/>
      <c r="S540" s="67"/>
    </row>
    <row r="541" spans="6:19" ht="12.75"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170"/>
      <c r="Q541" s="170"/>
      <c r="R541" s="94"/>
      <c r="S541" s="67"/>
    </row>
    <row r="542" spans="6:19" ht="12.75"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170"/>
      <c r="Q542" s="170"/>
      <c r="R542" s="94"/>
      <c r="S542" s="67"/>
    </row>
    <row r="543" spans="6:19" ht="12.75"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170"/>
      <c r="Q543" s="170"/>
      <c r="R543" s="94"/>
      <c r="S543" s="67"/>
    </row>
    <row r="544" spans="6:19" ht="12.75"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170"/>
      <c r="Q544" s="170"/>
      <c r="R544" s="94"/>
      <c r="S544" s="67"/>
    </row>
    <row r="545" spans="6:19" ht="12.75"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170"/>
      <c r="Q545" s="170"/>
      <c r="R545" s="94"/>
      <c r="S545" s="67"/>
    </row>
    <row r="546" spans="6:19" ht="12.75"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170"/>
      <c r="Q546" s="170"/>
      <c r="R546" s="94"/>
      <c r="S546" s="67"/>
    </row>
    <row r="547" spans="6:19" ht="12.75"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170"/>
      <c r="Q547" s="170"/>
      <c r="R547" s="94"/>
      <c r="S547" s="67"/>
    </row>
    <row r="548" spans="6:19" ht="12.75"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170"/>
      <c r="Q548" s="170"/>
      <c r="R548" s="94"/>
      <c r="S548" s="67"/>
    </row>
    <row r="549" spans="6:19" ht="12.75"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170"/>
      <c r="Q549" s="170"/>
      <c r="R549" s="94"/>
      <c r="S549" s="67"/>
    </row>
    <row r="550" spans="6:19" ht="12.75"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170"/>
      <c r="Q550" s="170"/>
      <c r="R550" s="94"/>
      <c r="S550" s="67"/>
    </row>
    <row r="551" spans="6:19" ht="12.75"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170"/>
      <c r="Q551" s="170"/>
      <c r="R551" s="94"/>
      <c r="S551" s="67"/>
    </row>
    <row r="552" spans="6:19" ht="12.75"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170"/>
      <c r="Q552" s="170"/>
      <c r="R552" s="94"/>
      <c r="S552" s="67"/>
    </row>
    <row r="553" spans="6:19" ht="12.75"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170"/>
      <c r="Q553" s="170"/>
      <c r="R553" s="94"/>
      <c r="S553" s="67"/>
    </row>
    <row r="554" spans="6:19" ht="12.75"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170"/>
      <c r="Q554" s="170"/>
      <c r="R554" s="94"/>
      <c r="S554" s="67"/>
    </row>
    <row r="555" spans="6:19" ht="12.75"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170"/>
      <c r="Q555" s="170"/>
      <c r="R555" s="94"/>
      <c r="S555" s="67"/>
    </row>
    <row r="556" spans="6:19" ht="12.75"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170"/>
      <c r="Q556" s="170"/>
      <c r="R556" s="94"/>
      <c r="S556" s="67"/>
    </row>
    <row r="557" spans="6:19" ht="12.75"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170"/>
      <c r="Q557" s="170"/>
      <c r="R557" s="94"/>
      <c r="S557" s="67"/>
    </row>
    <row r="558" spans="6:19" ht="12.75"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170"/>
      <c r="Q558" s="170"/>
      <c r="R558" s="94"/>
      <c r="S558" s="67"/>
    </row>
    <row r="559" spans="6:19" ht="12.75"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170"/>
      <c r="Q559" s="170"/>
      <c r="R559" s="94"/>
      <c r="S559" s="67"/>
    </row>
    <row r="560" spans="6:19" ht="12.75"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170"/>
      <c r="Q560" s="170"/>
      <c r="R560" s="94"/>
      <c r="S560" s="67"/>
    </row>
    <row r="561" spans="6:19" ht="12.75"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170"/>
      <c r="Q561" s="170"/>
      <c r="R561" s="94"/>
      <c r="S561" s="67"/>
    </row>
    <row r="562" spans="6:19" ht="12.75"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170"/>
      <c r="Q562" s="170"/>
      <c r="R562" s="94"/>
      <c r="S562" s="67"/>
    </row>
    <row r="563" spans="6:19" ht="12.75"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170"/>
      <c r="Q563" s="170"/>
      <c r="R563" s="94"/>
      <c r="S563" s="67"/>
    </row>
    <row r="564" spans="6:19" ht="12.75"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170"/>
      <c r="Q564" s="170"/>
      <c r="R564" s="94"/>
      <c r="S564" s="67"/>
    </row>
    <row r="565" spans="6:19" ht="12.75"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170"/>
      <c r="Q565" s="170"/>
      <c r="R565" s="94"/>
      <c r="S565" s="67"/>
    </row>
    <row r="566" spans="6:19" ht="12.75"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170"/>
      <c r="Q566" s="170"/>
      <c r="R566" s="94"/>
      <c r="S566" s="67"/>
    </row>
    <row r="567" spans="6:19" ht="12.75"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170"/>
      <c r="Q567" s="170"/>
      <c r="R567" s="94"/>
      <c r="S567" s="67"/>
    </row>
    <row r="568" spans="6:19" ht="12.75"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170"/>
      <c r="Q568" s="170"/>
      <c r="R568" s="94"/>
      <c r="S568" s="67"/>
    </row>
    <row r="569" spans="6:19" ht="12.75"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170"/>
      <c r="Q569" s="170"/>
      <c r="R569" s="94"/>
      <c r="S569" s="67"/>
    </row>
    <row r="570" spans="6:19" ht="12.75"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170"/>
      <c r="Q570" s="170"/>
      <c r="R570" s="94"/>
      <c r="S570" s="67"/>
    </row>
    <row r="571" spans="6:19" ht="12.75"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170"/>
      <c r="Q571" s="170"/>
      <c r="R571" s="94"/>
      <c r="S571" s="67"/>
    </row>
    <row r="572" spans="6:19" ht="12.75"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170"/>
      <c r="Q572" s="170"/>
      <c r="R572" s="94"/>
      <c r="S572" s="67"/>
    </row>
    <row r="573" spans="6:19" ht="12.75"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170"/>
      <c r="Q573" s="170"/>
      <c r="R573" s="94"/>
      <c r="S573" s="67"/>
    </row>
    <row r="574" spans="6:19" ht="12.75"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170"/>
      <c r="Q574" s="170"/>
      <c r="R574" s="94"/>
      <c r="S574" s="67"/>
    </row>
    <row r="575" spans="6:19" ht="12.75"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170"/>
      <c r="Q575" s="170"/>
      <c r="R575" s="94"/>
      <c r="S575" s="67"/>
    </row>
    <row r="576" spans="6:19" ht="12.75"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170"/>
      <c r="Q576" s="170"/>
      <c r="R576" s="94"/>
      <c r="S576" s="67"/>
    </row>
    <row r="577" spans="6:19" ht="12.75"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170"/>
      <c r="Q577" s="170"/>
      <c r="R577" s="94"/>
      <c r="S577" s="67"/>
    </row>
    <row r="578" spans="6:19" ht="12.75"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170"/>
      <c r="Q578" s="170"/>
      <c r="R578" s="94"/>
      <c r="S578" s="67"/>
    </row>
    <row r="579" spans="6:19" ht="12.75"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170"/>
      <c r="Q579" s="170"/>
      <c r="R579" s="94"/>
      <c r="S579" s="67"/>
    </row>
    <row r="580" spans="6:19" ht="12.75"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170"/>
      <c r="Q580" s="170"/>
      <c r="R580" s="94"/>
      <c r="S580" s="67"/>
    </row>
    <row r="581" spans="6:19" ht="12.75"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170"/>
      <c r="Q581" s="170"/>
      <c r="R581" s="94"/>
      <c r="S581" s="67"/>
    </row>
    <row r="582" spans="6:19" ht="12.75"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170"/>
      <c r="Q582" s="170"/>
      <c r="R582" s="94"/>
      <c r="S582" s="67"/>
    </row>
    <row r="583" spans="6:19" ht="12.75"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170"/>
      <c r="Q583" s="170"/>
      <c r="R583" s="94"/>
      <c r="S583" s="67"/>
    </row>
    <row r="584" spans="6:19" ht="12.75"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170"/>
      <c r="Q584" s="170"/>
      <c r="R584" s="94"/>
      <c r="S584" s="67"/>
    </row>
    <row r="585" spans="6:19" ht="12.75"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170"/>
      <c r="Q585" s="170"/>
      <c r="R585" s="94"/>
      <c r="S585" s="67"/>
    </row>
    <row r="586" spans="6:19" ht="12.75"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170"/>
      <c r="Q586" s="170"/>
      <c r="R586" s="94"/>
      <c r="S586" s="67"/>
    </row>
    <row r="587" spans="6:19" ht="12.75"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170"/>
      <c r="Q587" s="170"/>
      <c r="R587" s="94"/>
      <c r="S587" s="67"/>
    </row>
    <row r="588" spans="6:19" ht="12.75"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170"/>
      <c r="Q588" s="170"/>
      <c r="R588" s="94"/>
      <c r="S588" s="67"/>
    </row>
    <row r="589" spans="6:19" ht="12.75"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170"/>
      <c r="Q589" s="170"/>
      <c r="R589" s="94"/>
      <c r="S589" s="67"/>
    </row>
    <row r="590" spans="6:19" ht="12.75"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170"/>
      <c r="Q590" s="170"/>
      <c r="R590" s="94"/>
      <c r="S590" s="67"/>
    </row>
    <row r="591" spans="6:19" ht="12.75"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170"/>
      <c r="Q591" s="170"/>
      <c r="R591" s="94"/>
      <c r="S591" s="67"/>
    </row>
    <row r="592" spans="6:19" ht="12.75"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170"/>
      <c r="Q592" s="170"/>
      <c r="R592" s="94"/>
      <c r="S592" s="67"/>
    </row>
    <row r="593" spans="6:19" ht="12.75"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170"/>
      <c r="Q593" s="170"/>
      <c r="R593" s="94"/>
      <c r="S593" s="67"/>
    </row>
    <row r="594" spans="6:19" ht="12.75"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170"/>
      <c r="Q594" s="170"/>
      <c r="R594" s="94"/>
      <c r="S594" s="67"/>
    </row>
    <row r="595" spans="6:19" ht="12.75"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170"/>
      <c r="Q595" s="170"/>
      <c r="R595" s="94"/>
      <c r="S595" s="67"/>
    </row>
    <row r="596" spans="6:19" ht="12.75"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170"/>
      <c r="Q596" s="170"/>
      <c r="R596" s="94"/>
      <c r="S596" s="67"/>
    </row>
    <row r="597" spans="6:19" ht="12.75"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170"/>
      <c r="Q597" s="170"/>
      <c r="R597" s="94"/>
      <c r="S597" s="67"/>
    </row>
    <row r="598" spans="6:19" ht="12.75"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170"/>
      <c r="Q598" s="170"/>
      <c r="R598" s="94"/>
      <c r="S598" s="67"/>
    </row>
    <row r="599" spans="6:19" ht="12.75"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170"/>
      <c r="Q599" s="170"/>
      <c r="R599" s="94"/>
      <c r="S599" s="67"/>
    </row>
    <row r="600" spans="6:19" ht="12.75"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170"/>
      <c r="Q600" s="170"/>
      <c r="R600" s="94"/>
      <c r="S600" s="67"/>
    </row>
    <row r="601" spans="6:19" ht="12.75"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170"/>
      <c r="Q601" s="170"/>
      <c r="R601" s="94"/>
      <c r="S601" s="67"/>
    </row>
    <row r="602" spans="6:19" ht="12.75"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170"/>
      <c r="Q602" s="170"/>
      <c r="R602" s="94"/>
      <c r="S602" s="67"/>
    </row>
    <row r="603" spans="6:19" ht="12.75"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170"/>
      <c r="Q603" s="170"/>
      <c r="R603" s="94"/>
      <c r="S603" s="67"/>
    </row>
    <row r="604" spans="6:19" ht="12.75"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170"/>
      <c r="Q604" s="170"/>
      <c r="R604" s="94"/>
      <c r="S604" s="67"/>
    </row>
    <row r="605" spans="6:19" ht="12.75"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170"/>
      <c r="Q605" s="170"/>
      <c r="R605" s="94"/>
      <c r="S605" s="67"/>
    </row>
    <row r="606" spans="6:19" ht="12.75"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170"/>
      <c r="Q606" s="170"/>
      <c r="R606" s="94"/>
      <c r="S606" s="67"/>
    </row>
    <row r="607" spans="6:19" ht="12.75"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170"/>
      <c r="Q607" s="170"/>
      <c r="R607" s="94"/>
      <c r="S607" s="67"/>
    </row>
    <row r="608" spans="6:19" ht="12.75"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170"/>
      <c r="Q608" s="170"/>
      <c r="R608" s="94"/>
      <c r="S608" s="67"/>
    </row>
    <row r="609" spans="6:19" ht="12.75"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170"/>
      <c r="Q609" s="170"/>
      <c r="R609" s="94"/>
      <c r="S609" s="67"/>
    </row>
    <row r="610" spans="6:19" ht="12.75"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170"/>
      <c r="Q610" s="170"/>
      <c r="R610" s="94"/>
      <c r="S610" s="67"/>
    </row>
    <row r="611" spans="6:19" ht="12.75"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170"/>
      <c r="Q611" s="170"/>
      <c r="R611" s="94"/>
      <c r="S611" s="67"/>
    </row>
    <row r="612" spans="6:19" ht="12.75"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170"/>
      <c r="Q612" s="170"/>
      <c r="R612" s="94"/>
      <c r="S612" s="67"/>
    </row>
    <row r="613" spans="6:19" ht="12.75"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170"/>
      <c r="Q613" s="170"/>
      <c r="R613" s="94"/>
      <c r="S613" s="67"/>
    </row>
    <row r="614" spans="6:19" ht="12.75"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170"/>
      <c r="Q614" s="170"/>
      <c r="R614" s="94"/>
      <c r="S614" s="67"/>
    </row>
    <row r="615" spans="6:19" ht="12.75"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170"/>
      <c r="Q615" s="170"/>
      <c r="R615" s="94"/>
      <c r="S615" s="67"/>
    </row>
    <row r="616" spans="6:19" ht="12.75"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170"/>
      <c r="Q616" s="170"/>
      <c r="R616" s="94"/>
      <c r="S616" s="67"/>
    </row>
    <row r="617" spans="6:19" ht="12.75"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170"/>
      <c r="Q617" s="170"/>
      <c r="R617" s="94"/>
      <c r="S617" s="67"/>
    </row>
    <row r="618" spans="6:19" ht="12.75"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170"/>
      <c r="Q618" s="170"/>
      <c r="R618" s="94"/>
      <c r="S618" s="67"/>
    </row>
    <row r="619" spans="6:19" ht="12.75"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170"/>
      <c r="Q619" s="170"/>
      <c r="R619" s="94"/>
      <c r="S619" s="67"/>
    </row>
    <row r="620" spans="6:19" ht="12.75"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170"/>
      <c r="Q620" s="170"/>
      <c r="R620" s="94"/>
      <c r="S620" s="67"/>
    </row>
    <row r="621" spans="6:19" ht="12.75"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170"/>
      <c r="Q621" s="170"/>
      <c r="R621" s="94"/>
      <c r="S621" s="67"/>
    </row>
    <row r="622" spans="6:19" ht="12.75"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170"/>
      <c r="Q622" s="170"/>
      <c r="R622" s="94"/>
      <c r="S622" s="67"/>
    </row>
    <row r="623" spans="6:19" ht="12.75"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170"/>
      <c r="Q623" s="170"/>
      <c r="R623" s="94"/>
      <c r="S623" s="67"/>
    </row>
    <row r="624" spans="6:19" ht="12.75"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170"/>
      <c r="Q624" s="170"/>
      <c r="R624" s="94"/>
      <c r="S624" s="67"/>
    </row>
    <row r="625" spans="6:19" ht="12.75"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170"/>
      <c r="Q625" s="170"/>
      <c r="R625" s="94"/>
      <c r="S625" s="67"/>
    </row>
    <row r="626" spans="6:19" ht="12.75"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170"/>
      <c r="Q626" s="170"/>
      <c r="R626" s="94"/>
      <c r="S626" s="67"/>
    </row>
    <row r="627" spans="6:19" ht="12.75"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170"/>
      <c r="Q627" s="170"/>
      <c r="R627" s="94"/>
      <c r="S627" s="67"/>
    </row>
    <row r="628" spans="6:19" ht="12.75"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170"/>
      <c r="Q628" s="170"/>
      <c r="R628" s="94"/>
      <c r="S628" s="67"/>
    </row>
    <row r="629" spans="6:19" ht="12.75"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170"/>
      <c r="Q629" s="170"/>
      <c r="R629" s="94"/>
      <c r="S629" s="67"/>
    </row>
    <row r="630" spans="6:19" ht="12.75"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170"/>
      <c r="Q630" s="170"/>
      <c r="R630" s="94"/>
      <c r="S630" s="67"/>
    </row>
    <row r="631" spans="6:19" ht="12.75"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170"/>
      <c r="Q631" s="170"/>
      <c r="R631" s="94"/>
      <c r="S631" s="67"/>
    </row>
    <row r="632" spans="6:19" ht="12.75"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170"/>
      <c r="Q632" s="170"/>
      <c r="R632" s="94"/>
      <c r="S632" s="67"/>
    </row>
    <row r="633" spans="6:19" ht="12.75"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170"/>
      <c r="Q633" s="170"/>
      <c r="R633" s="94"/>
      <c r="S633" s="67"/>
    </row>
    <row r="634" spans="6:19" ht="12.75"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170"/>
      <c r="Q634" s="170"/>
      <c r="R634" s="94"/>
      <c r="S634" s="67"/>
    </row>
    <row r="635" spans="6:19" ht="12.75"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170"/>
      <c r="Q635" s="170"/>
      <c r="R635" s="94"/>
      <c r="S635" s="67"/>
    </row>
    <row r="636" spans="6:19" ht="12.75"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170"/>
      <c r="Q636" s="170"/>
      <c r="R636" s="94"/>
      <c r="S636" s="67"/>
    </row>
    <row r="637" spans="6:19" ht="12.75"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170"/>
      <c r="Q637" s="170"/>
      <c r="R637" s="94"/>
      <c r="S637" s="67"/>
    </row>
    <row r="638" spans="6:19" ht="12.75"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170"/>
      <c r="Q638" s="170"/>
      <c r="R638" s="94"/>
      <c r="S638" s="67"/>
    </row>
    <row r="639" spans="6:19" ht="12.75"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170"/>
      <c r="Q639" s="170"/>
      <c r="R639" s="94"/>
      <c r="S639" s="67"/>
    </row>
    <row r="640" spans="6:19" ht="12.75"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170"/>
      <c r="Q640" s="170"/>
      <c r="R640" s="94"/>
      <c r="S640" s="67"/>
    </row>
    <row r="641" spans="6:19" ht="12.75"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170"/>
      <c r="Q641" s="170"/>
      <c r="R641" s="94"/>
      <c r="S641" s="67"/>
    </row>
    <row r="642" spans="6:19" ht="12.75"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170"/>
      <c r="Q642" s="170"/>
      <c r="R642" s="94"/>
      <c r="S642" s="67"/>
    </row>
    <row r="643" spans="6:19" ht="12.75"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170"/>
      <c r="Q643" s="170"/>
      <c r="R643" s="94"/>
      <c r="S643" s="67"/>
    </row>
    <row r="644" spans="6:19" ht="12.75"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170"/>
      <c r="Q644" s="170"/>
      <c r="R644" s="94"/>
      <c r="S644" s="67"/>
    </row>
    <row r="645" spans="6:19" ht="12.75"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170"/>
      <c r="Q645" s="170"/>
      <c r="R645" s="94"/>
      <c r="S645" s="67"/>
    </row>
    <row r="646" spans="6:19" ht="12.75"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170"/>
      <c r="Q646" s="170"/>
      <c r="R646" s="94"/>
      <c r="S646" s="67"/>
    </row>
    <row r="647" spans="6:19" ht="12.75"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170"/>
      <c r="Q647" s="170"/>
      <c r="R647" s="94"/>
      <c r="S647" s="67"/>
    </row>
    <row r="648" spans="6:19" ht="12.75"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170"/>
      <c r="Q648" s="170"/>
      <c r="R648" s="94"/>
      <c r="S648" s="67"/>
    </row>
    <row r="649" spans="6:19" ht="12.75"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170"/>
      <c r="Q649" s="170"/>
      <c r="R649" s="94"/>
      <c r="S649" s="67"/>
    </row>
    <row r="650" spans="6:19" ht="12.75"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170"/>
      <c r="Q650" s="170"/>
      <c r="R650" s="94"/>
      <c r="S650" s="67"/>
    </row>
    <row r="651" spans="6:19" ht="12.75"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170"/>
      <c r="Q651" s="170"/>
      <c r="R651" s="94"/>
      <c r="S651" s="67"/>
    </row>
    <row r="652" spans="6:19" ht="12.75"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170"/>
      <c r="Q652" s="170"/>
      <c r="R652" s="94"/>
      <c r="S652" s="67"/>
    </row>
    <row r="653" spans="6:19" ht="12.75"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170"/>
      <c r="Q653" s="170"/>
      <c r="R653" s="94"/>
      <c r="S653" s="67"/>
    </row>
    <row r="654" spans="6:19" ht="12.75"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170"/>
      <c r="Q654" s="170"/>
      <c r="R654" s="94"/>
      <c r="S654" s="67"/>
    </row>
    <row r="655" spans="6:19" ht="12.75"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170"/>
      <c r="Q655" s="170"/>
      <c r="R655" s="94"/>
      <c r="S655" s="67"/>
    </row>
    <row r="656" spans="6:19" ht="12.75"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170"/>
      <c r="Q656" s="170"/>
      <c r="R656" s="94"/>
      <c r="S656" s="67"/>
    </row>
    <row r="657" spans="6:19" ht="12.75"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170"/>
      <c r="Q657" s="170"/>
      <c r="R657" s="94"/>
      <c r="S657" s="67"/>
    </row>
    <row r="658" spans="6:19" ht="12.75"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170"/>
      <c r="Q658" s="170"/>
      <c r="R658" s="94"/>
      <c r="S658" s="67"/>
    </row>
    <row r="659" spans="6:19" ht="12.75"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170"/>
      <c r="Q659" s="170"/>
      <c r="R659" s="94"/>
      <c r="S659" s="67"/>
    </row>
    <row r="660" spans="6:19" ht="12.75"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170"/>
      <c r="Q660" s="170"/>
      <c r="R660" s="94"/>
      <c r="S660" s="67"/>
    </row>
    <row r="661" spans="6:19" ht="12.75"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170"/>
      <c r="Q661" s="170"/>
      <c r="R661" s="94"/>
      <c r="S661" s="67"/>
    </row>
    <row r="662" spans="6:19" ht="12.75"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170"/>
      <c r="Q662" s="170"/>
      <c r="R662" s="94"/>
      <c r="S662" s="67"/>
    </row>
    <row r="663" spans="6:19" ht="12.75"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170"/>
      <c r="Q663" s="170"/>
      <c r="R663" s="94"/>
      <c r="S663" s="67"/>
    </row>
    <row r="664" spans="6:19" ht="12.75"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170"/>
      <c r="Q664" s="170"/>
      <c r="R664" s="94"/>
      <c r="S664" s="67"/>
    </row>
    <row r="665" spans="6:19" ht="12.75"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170"/>
      <c r="Q665" s="170"/>
      <c r="R665" s="94"/>
      <c r="S665" s="67"/>
    </row>
    <row r="666" spans="6:19" ht="12.75"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170"/>
      <c r="Q666" s="170"/>
      <c r="R666" s="94"/>
      <c r="S666" s="67"/>
    </row>
    <row r="667" spans="6:19" ht="12.75"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170"/>
      <c r="Q667" s="170"/>
      <c r="R667" s="94"/>
      <c r="S667" s="67"/>
    </row>
    <row r="668" spans="6:19" ht="12.75"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170"/>
      <c r="Q668" s="170"/>
      <c r="R668" s="94"/>
      <c r="S668" s="67"/>
    </row>
    <row r="669" spans="6:19" ht="12.75"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170"/>
      <c r="Q669" s="170"/>
      <c r="R669" s="94"/>
      <c r="S669" s="67"/>
    </row>
    <row r="670" spans="6:19" ht="12.75"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170"/>
      <c r="Q670" s="170"/>
      <c r="R670" s="94"/>
      <c r="S670" s="67"/>
    </row>
    <row r="671" spans="6:19" ht="12.75"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170"/>
      <c r="Q671" s="170"/>
      <c r="R671" s="94"/>
      <c r="S671" s="67"/>
    </row>
    <row r="672" spans="6:19" ht="12.75"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170"/>
      <c r="Q672" s="170"/>
      <c r="R672" s="94"/>
      <c r="S672" s="67"/>
    </row>
    <row r="673" spans="6:19" ht="12.75"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170"/>
      <c r="Q673" s="170"/>
      <c r="R673" s="94"/>
      <c r="S673" s="67"/>
    </row>
    <row r="674" spans="6:19" ht="12.75"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170"/>
      <c r="Q674" s="170"/>
      <c r="R674" s="94"/>
      <c r="S674" s="67"/>
    </row>
    <row r="675" spans="6:19" ht="12.75"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170"/>
      <c r="Q675" s="170"/>
      <c r="R675" s="94"/>
      <c r="S675" s="67"/>
    </row>
    <row r="676" spans="6:19" ht="12.75"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170"/>
      <c r="Q676" s="170"/>
      <c r="R676" s="94"/>
      <c r="S676" s="67"/>
    </row>
    <row r="677" spans="6:19" ht="12.75"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170"/>
      <c r="Q677" s="170"/>
      <c r="R677" s="94"/>
      <c r="S677" s="67"/>
    </row>
    <row r="678" spans="6:19" ht="12.75"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170"/>
      <c r="Q678" s="170"/>
      <c r="R678" s="94"/>
      <c r="S678" s="67"/>
    </row>
    <row r="679" spans="6:19" ht="12.75"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170"/>
      <c r="Q679" s="170"/>
      <c r="R679" s="94"/>
      <c r="S679" s="67"/>
    </row>
    <row r="680" spans="6:19" ht="12.75"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170"/>
      <c r="Q680" s="170"/>
      <c r="R680" s="94"/>
      <c r="S680" s="67"/>
    </row>
    <row r="681" spans="6:19" ht="12.75"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170"/>
      <c r="Q681" s="170"/>
      <c r="R681" s="94"/>
      <c r="S681" s="67"/>
    </row>
    <row r="682" spans="6:19" ht="12.75"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170"/>
      <c r="Q682" s="170"/>
      <c r="R682" s="94"/>
      <c r="S682" s="67"/>
    </row>
    <row r="683" spans="6:19" ht="12.75"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170"/>
      <c r="Q683" s="170"/>
      <c r="R683" s="94"/>
      <c r="S683" s="67"/>
    </row>
    <row r="684" spans="6:19" ht="12.75"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170"/>
      <c r="Q684" s="170"/>
      <c r="R684" s="94"/>
      <c r="S684" s="67"/>
    </row>
    <row r="685" spans="6:19" ht="12.75"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170"/>
      <c r="Q685" s="170"/>
      <c r="R685" s="94"/>
      <c r="S685" s="67"/>
    </row>
    <row r="686" spans="6:19" ht="12.75"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170"/>
      <c r="Q686" s="170"/>
      <c r="R686" s="94"/>
      <c r="S686" s="67"/>
    </row>
    <row r="687" spans="6:19" ht="12.75"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170"/>
      <c r="Q687" s="170"/>
      <c r="R687" s="94"/>
      <c r="S687" s="67"/>
    </row>
    <row r="688" spans="6:19" ht="12.75"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170"/>
      <c r="Q688" s="170"/>
      <c r="R688" s="94"/>
      <c r="S688" s="67"/>
    </row>
    <row r="689" spans="6:19" ht="12.75"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170"/>
      <c r="Q689" s="170"/>
      <c r="R689" s="94"/>
      <c r="S689" s="67"/>
    </row>
    <row r="690" spans="6:19" ht="12.75"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170"/>
      <c r="Q690" s="170"/>
      <c r="R690" s="94"/>
      <c r="S690" s="67"/>
    </row>
    <row r="691" spans="6:19" ht="12.75"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170"/>
      <c r="Q691" s="170"/>
      <c r="R691" s="94"/>
      <c r="S691" s="67"/>
    </row>
    <row r="692" spans="6:19" ht="12.75"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170"/>
      <c r="Q692" s="170"/>
      <c r="R692" s="94"/>
      <c r="S692" s="67"/>
    </row>
    <row r="693" spans="6:19" ht="12.75"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170"/>
      <c r="Q693" s="170"/>
      <c r="R693" s="94"/>
      <c r="S693" s="67"/>
    </row>
    <row r="694" spans="6:19" ht="12.75"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170"/>
      <c r="Q694" s="170"/>
      <c r="R694" s="94"/>
      <c r="S694" s="67"/>
    </row>
    <row r="695" spans="6:19" ht="12.75"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170"/>
      <c r="Q695" s="170"/>
      <c r="R695" s="94"/>
      <c r="S695" s="67"/>
    </row>
    <row r="696" spans="6:19" ht="12.75"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170"/>
      <c r="Q696" s="170"/>
      <c r="R696" s="94"/>
      <c r="S696" s="67"/>
    </row>
    <row r="697" spans="6:19" ht="12.75"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170"/>
      <c r="Q697" s="170"/>
      <c r="R697" s="94"/>
      <c r="S697" s="67"/>
    </row>
    <row r="698" spans="6:19" ht="12.75"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170"/>
      <c r="Q698" s="170"/>
      <c r="R698" s="94"/>
      <c r="S698" s="67"/>
    </row>
    <row r="699" spans="6:19" ht="12.75"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170"/>
      <c r="Q699" s="170"/>
      <c r="R699" s="94"/>
      <c r="S699" s="67"/>
    </row>
    <row r="700" spans="6:19" ht="12.75"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170"/>
      <c r="Q700" s="170"/>
      <c r="R700" s="94"/>
      <c r="S700" s="67"/>
    </row>
    <row r="701" spans="6:19" ht="12.75"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170"/>
      <c r="Q701" s="170"/>
      <c r="R701" s="94"/>
      <c r="S701" s="67"/>
    </row>
    <row r="702" spans="6:19" ht="12.75"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170"/>
      <c r="Q702" s="170"/>
      <c r="R702" s="94"/>
      <c r="S702" s="67"/>
    </row>
    <row r="703" spans="6:19" ht="12.75"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170"/>
      <c r="Q703" s="170"/>
      <c r="R703" s="94"/>
      <c r="S703" s="67"/>
    </row>
    <row r="704" spans="6:19" ht="12.75"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170"/>
      <c r="Q704" s="170"/>
      <c r="R704" s="94"/>
      <c r="S704" s="67"/>
    </row>
    <row r="705" spans="6:19" ht="12.75"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170"/>
      <c r="Q705" s="170"/>
      <c r="R705" s="94"/>
      <c r="S705" s="67"/>
    </row>
    <row r="706" spans="6:19" ht="12.75"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170"/>
      <c r="Q706" s="170"/>
      <c r="R706" s="94"/>
      <c r="S706" s="67"/>
    </row>
    <row r="707" spans="6:19" ht="12.75"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170"/>
      <c r="Q707" s="170"/>
      <c r="R707" s="94"/>
      <c r="S707" s="67"/>
    </row>
    <row r="708" spans="6:19" ht="12.75"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170"/>
      <c r="Q708" s="170"/>
      <c r="R708" s="94"/>
      <c r="S708" s="67"/>
    </row>
    <row r="709" spans="6:19" ht="12.75"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170"/>
      <c r="Q709" s="170"/>
      <c r="R709" s="94"/>
      <c r="S709" s="67"/>
    </row>
    <row r="710" spans="6:19" ht="12.75"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170"/>
      <c r="Q710" s="170"/>
      <c r="R710" s="94"/>
      <c r="S710" s="67"/>
    </row>
    <row r="711" spans="6:19" ht="12.75"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170"/>
      <c r="Q711" s="170"/>
      <c r="R711" s="94"/>
      <c r="S711" s="67"/>
    </row>
    <row r="712" spans="6:19" ht="12.75"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170"/>
      <c r="Q712" s="170"/>
      <c r="R712" s="94"/>
      <c r="S712" s="67"/>
    </row>
    <row r="713" spans="6:19" ht="12.75"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170"/>
      <c r="Q713" s="170"/>
      <c r="R713" s="94"/>
      <c r="S713" s="67"/>
    </row>
    <row r="714" spans="6:19" ht="12.75"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170"/>
      <c r="Q714" s="170"/>
      <c r="R714" s="94"/>
      <c r="S714" s="67"/>
    </row>
    <row r="715" spans="6:19" ht="12.75"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170"/>
      <c r="Q715" s="170"/>
      <c r="R715" s="94"/>
      <c r="S715" s="67"/>
    </row>
    <row r="716" spans="6:19" ht="12.75"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170"/>
      <c r="Q716" s="170"/>
      <c r="R716" s="94"/>
      <c r="S716" s="67"/>
    </row>
    <row r="717" spans="6:19" ht="12.75"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170"/>
      <c r="Q717" s="170"/>
      <c r="R717" s="94"/>
      <c r="S717" s="67"/>
    </row>
    <row r="718" spans="6:19" ht="12.75"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170"/>
      <c r="Q718" s="170"/>
      <c r="R718" s="94"/>
      <c r="S718" s="67"/>
    </row>
    <row r="719" spans="6:19" ht="12.75"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170"/>
      <c r="Q719" s="170"/>
      <c r="R719" s="94"/>
      <c r="S719" s="67"/>
    </row>
    <row r="720" spans="6:19" ht="12.75"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170"/>
      <c r="Q720" s="170"/>
      <c r="R720" s="94"/>
      <c r="S720" s="67"/>
    </row>
    <row r="721" spans="6:19" ht="12.75"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170"/>
      <c r="Q721" s="170"/>
      <c r="R721" s="94"/>
      <c r="S721" s="67"/>
    </row>
    <row r="722" spans="6:19" ht="12.75"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170"/>
      <c r="Q722" s="170"/>
      <c r="R722" s="94"/>
      <c r="S722" s="67"/>
    </row>
    <row r="723" spans="6:19" ht="12.75"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170"/>
      <c r="Q723" s="170"/>
      <c r="R723" s="94"/>
      <c r="S723" s="67"/>
    </row>
    <row r="724" spans="6:19" ht="12.75"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170"/>
      <c r="Q724" s="170"/>
      <c r="R724" s="94"/>
      <c r="S724" s="67"/>
    </row>
    <row r="725" spans="6:19" ht="12.75"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170"/>
      <c r="Q725" s="170"/>
      <c r="R725" s="94"/>
      <c r="S725" s="67"/>
    </row>
    <row r="726" spans="6:19" ht="12.75"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170"/>
      <c r="Q726" s="170"/>
      <c r="R726" s="94"/>
      <c r="S726" s="67"/>
    </row>
    <row r="727" spans="6:19" ht="12.75"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170"/>
      <c r="Q727" s="170"/>
      <c r="R727" s="94"/>
      <c r="S727" s="67"/>
    </row>
    <row r="728" spans="6:19" ht="12.75"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170"/>
      <c r="Q728" s="170"/>
      <c r="R728" s="94"/>
      <c r="S728" s="67"/>
    </row>
    <row r="729" spans="6:19" ht="12.75"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170"/>
      <c r="Q729" s="170"/>
      <c r="R729" s="94"/>
      <c r="S729" s="67"/>
    </row>
    <row r="730" spans="6:19" ht="12.75"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170"/>
      <c r="Q730" s="170"/>
      <c r="R730" s="94"/>
      <c r="S730" s="67"/>
    </row>
    <row r="731" spans="6:19" ht="12.75"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170"/>
      <c r="Q731" s="170"/>
      <c r="R731" s="94"/>
      <c r="S731" s="67"/>
    </row>
    <row r="732" spans="6:19" ht="12.75"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170"/>
      <c r="Q732" s="170"/>
      <c r="R732" s="94"/>
      <c r="S732" s="67"/>
    </row>
    <row r="733" spans="6:19" ht="12.75"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170"/>
      <c r="Q733" s="170"/>
      <c r="R733" s="94"/>
      <c r="S733" s="67"/>
    </row>
    <row r="734" spans="6:19" ht="12.75"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170"/>
      <c r="Q734" s="170"/>
      <c r="R734" s="94"/>
      <c r="S734" s="67"/>
    </row>
    <row r="735" spans="6:19" ht="12.75"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170"/>
      <c r="Q735" s="170"/>
      <c r="R735" s="94"/>
      <c r="S735" s="67"/>
    </row>
    <row r="736" spans="6:19" ht="12.75"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170"/>
      <c r="Q736" s="170"/>
      <c r="R736" s="94"/>
      <c r="S736" s="67"/>
    </row>
    <row r="737" spans="6:19" ht="12.75"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170"/>
      <c r="Q737" s="170"/>
      <c r="R737" s="94"/>
      <c r="S737" s="67"/>
    </row>
    <row r="738" spans="6:19" ht="12.75"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170"/>
      <c r="Q738" s="170"/>
      <c r="R738" s="94"/>
      <c r="S738" s="67"/>
    </row>
    <row r="739" spans="6:19" ht="12.75"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170"/>
      <c r="Q739" s="170"/>
      <c r="R739" s="94"/>
      <c r="S739" s="67"/>
    </row>
    <row r="740" spans="6:19" ht="12.75"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170"/>
      <c r="Q740" s="170"/>
      <c r="R740" s="94"/>
      <c r="S740" s="67"/>
    </row>
    <row r="741" spans="6:19" ht="12.75"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170"/>
      <c r="Q741" s="170"/>
      <c r="R741" s="94"/>
      <c r="S741" s="67"/>
    </row>
    <row r="742" spans="6:19" ht="12.75"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170"/>
      <c r="Q742" s="170"/>
      <c r="R742" s="94"/>
      <c r="S742" s="67"/>
    </row>
    <row r="743" spans="6:19" ht="12.75"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170"/>
      <c r="Q743" s="170"/>
      <c r="R743" s="94"/>
      <c r="S743" s="67"/>
    </row>
    <row r="744" spans="6:19" ht="12.75"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170"/>
      <c r="Q744" s="170"/>
      <c r="R744" s="94"/>
      <c r="S744" s="67"/>
    </row>
    <row r="745" spans="6:19" ht="12.75"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170"/>
      <c r="Q745" s="170"/>
      <c r="R745" s="94"/>
      <c r="S745" s="67"/>
    </row>
    <row r="746" spans="6:19" ht="12.75"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170"/>
      <c r="Q746" s="170"/>
      <c r="R746" s="94"/>
      <c r="S746" s="67"/>
    </row>
    <row r="747" spans="6:19" ht="12.75"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170"/>
      <c r="Q747" s="170"/>
      <c r="R747" s="94"/>
      <c r="S747" s="67"/>
    </row>
    <row r="748" spans="6:19" ht="12.75"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170"/>
      <c r="Q748" s="170"/>
      <c r="R748" s="94"/>
      <c r="S748" s="67"/>
    </row>
    <row r="749" spans="6:19" ht="12.75"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170"/>
      <c r="Q749" s="170"/>
      <c r="R749" s="94"/>
      <c r="S749" s="67"/>
    </row>
    <row r="750" spans="6:19" ht="12.75"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170"/>
      <c r="Q750" s="170"/>
      <c r="R750" s="94"/>
      <c r="S750" s="67"/>
    </row>
    <row r="751" spans="6:19" ht="12.75"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170"/>
      <c r="Q751" s="170"/>
      <c r="R751" s="94"/>
      <c r="S751" s="67"/>
    </row>
    <row r="752" spans="6:19" ht="12.75"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170"/>
      <c r="Q752" s="170"/>
      <c r="R752" s="94"/>
      <c r="S752" s="67"/>
    </row>
    <row r="753" spans="6:19" ht="12.75"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170"/>
      <c r="Q753" s="170"/>
      <c r="R753" s="94"/>
      <c r="S753" s="67"/>
    </row>
    <row r="754" spans="6:19" ht="12.75"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170"/>
      <c r="Q754" s="170"/>
      <c r="R754" s="94"/>
      <c r="S754" s="67"/>
    </row>
    <row r="755" spans="6:19" ht="12.75"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170"/>
      <c r="Q755" s="170"/>
      <c r="R755" s="94"/>
      <c r="S755" s="67"/>
    </row>
    <row r="756" spans="6:19" ht="12.75"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170"/>
      <c r="Q756" s="170"/>
      <c r="R756" s="94"/>
      <c r="S756" s="67"/>
    </row>
    <row r="757" spans="6:19" ht="12.75"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170"/>
      <c r="Q757" s="170"/>
      <c r="R757" s="94"/>
      <c r="S757" s="67"/>
    </row>
    <row r="758" spans="6:19" ht="12.75"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170"/>
      <c r="Q758" s="170"/>
      <c r="R758" s="94"/>
      <c r="S758" s="67"/>
    </row>
    <row r="759" spans="6:19" ht="12.75"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170"/>
      <c r="Q759" s="170"/>
      <c r="R759" s="94"/>
      <c r="S759" s="67"/>
    </row>
    <row r="760" spans="6:19" ht="12.75"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170"/>
      <c r="Q760" s="170"/>
      <c r="R760" s="94"/>
      <c r="S760" s="67"/>
    </row>
    <row r="761" spans="6:19" ht="12.75"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170"/>
      <c r="Q761" s="170"/>
      <c r="R761" s="94"/>
      <c r="S761" s="67"/>
    </row>
    <row r="762" spans="6:19" ht="12.75"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170"/>
      <c r="Q762" s="170"/>
      <c r="R762" s="94"/>
      <c r="S762" s="67"/>
    </row>
    <row r="763" spans="6:19" ht="12.75"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170"/>
      <c r="Q763" s="170"/>
      <c r="R763" s="94"/>
      <c r="S763" s="67"/>
    </row>
    <row r="764" spans="6:19" ht="12.75"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170"/>
      <c r="Q764" s="170"/>
      <c r="R764" s="94"/>
      <c r="S764" s="67"/>
    </row>
    <row r="765" spans="6:19" ht="12.75"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170"/>
      <c r="Q765" s="170"/>
      <c r="R765" s="94"/>
      <c r="S765" s="67"/>
    </row>
    <row r="766" spans="6:19" ht="12.75"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170"/>
      <c r="Q766" s="170"/>
      <c r="R766" s="94"/>
      <c r="S766" s="67"/>
    </row>
    <row r="767" spans="6:19" ht="12.75"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170"/>
      <c r="Q767" s="170"/>
      <c r="R767" s="94"/>
      <c r="S767" s="67"/>
    </row>
    <row r="768" spans="6:19" ht="12.75"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170"/>
      <c r="Q768" s="170"/>
      <c r="R768" s="94"/>
      <c r="S768" s="67"/>
    </row>
    <row r="769" spans="6:19" ht="12.75"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170"/>
      <c r="Q769" s="170"/>
      <c r="R769" s="94"/>
      <c r="S769" s="67"/>
    </row>
    <row r="770" spans="6:19" ht="12.75"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170"/>
      <c r="Q770" s="170"/>
      <c r="R770" s="94"/>
      <c r="S770" s="67"/>
    </row>
    <row r="771" spans="6:19" ht="12.75"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170"/>
      <c r="Q771" s="170"/>
      <c r="R771" s="94"/>
      <c r="S771" s="67"/>
    </row>
    <row r="772" spans="6:19" ht="12.75"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170"/>
      <c r="Q772" s="170"/>
      <c r="R772" s="94"/>
      <c r="S772" s="67"/>
    </row>
    <row r="773" spans="6:19" ht="12.75"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170"/>
      <c r="Q773" s="170"/>
      <c r="R773" s="94"/>
      <c r="S773" s="67"/>
    </row>
    <row r="774" spans="6:19" ht="12.75"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170"/>
      <c r="Q774" s="170"/>
      <c r="R774" s="94"/>
      <c r="S774" s="67"/>
    </row>
    <row r="775" spans="6:19" ht="12.75"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170"/>
      <c r="Q775" s="170"/>
      <c r="R775" s="94"/>
      <c r="S775" s="67"/>
    </row>
    <row r="776" spans="6:19" ht="12.75"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170"/>
      <c r="Q776" s="170"/>
      <c r="R776" s="94"/>
      <c r="S776" s="67"/>
    </row>
    <row r="777" spans="6:19" ht="12.75"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170"/>
      <c r="Q777" s="170"/>
      <c r="R777" s="94"/>
      <c r="S777" s="67"/>
    </row>
    <row r="778" spans="6:19" ht="12.75"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170"/>
      <c r="Q778" s="170"/>
      <c r="R778" s="94"/>
      <c r="S778" s="67"/>
    </row>
    <row r="779" spans="6:19" ht="12.75"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170"/>
      <c r="Q779" s="170"/>
      <c r="R779" s="94"/>
      <c r="S779" s="67"/>
    </row>
    <row r="780" spans="6:19" ht="12.75"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170"/>
      <c r="Q780" s="170"/>
      <c r="R780" s="94"/>
      <c r="S780" s="67"/>
    </row>
    <row r="781" spans="6:19" ht="12.75"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170"/>
      <c r="Q781" s="170"/>
      <c r="R781" s="94"/>
      <c r="S781" s="67"/>
    </row>
    <row r="782" spans="6:19" ht="12.75"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170"/>
      <c r="Q782" s="170"/>
      <c r="R782" s="94"/>
      <c r="S782" s="67"/>
    </row>
    <row r="783" spans="6:19" ht="12.75"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170"/>
      <c r="Q783" s="170"/>
      <c r="R783" s="94"/>
      <c r="S783" s="67"/>
    </row>
    <row r="784" spans="6:19" ht="12.75"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170"/>
      <c r="Q784" s="170"/>
      <c r="R784" s="94"/>
      <c r="S784" s="67"/>
    </row>
    <row r="785" spans="6:19" ht="12.75"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170"/>
      <c r="Q785" s="170"/>
      <c r="R785" s="94"/>
      <c r="S785" s="67"/>
    </row>
    <row r="786" spans="6:19" ht="12.75"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170"/>
      <c r="Q786" s="170"/>
      <c r="R786" s="94"/>
      <c r="S786" s="67"/>
    </row>
    <row r="787" spans="6:19" ht="12.75"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170"/>
      <c r="Q787" s="170"/>
      <c r="R787" s="94"/>
      <c r="S787" s="67"/>
    </row>
    <row r="788" spans="6:19" ht="12.75"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170"/>
      <c r="Q788" s="170"/>
      <c r="R788" s="94"/>
      <c r="S788" s="67"/>
    </row>
    <row r="789" spans="6:19" ht="12.75"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170"/>
      <c r="Q789" s="170"/>
      <c r="R789" s="94"/>
      <c r="S789" s="67"/>
    </row>
    <row r="790" spans="6:19" ht="12.75"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170"/>
      <c r="Q790" s="170"/>
      <c r="R790" s="94"/>
      <c r="S790" s="67"/>
    </row>
    <row r="791" spans="6:19" ht="12.75"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170"/>
      <c r="Q791" s="170"/>
      <c r="R791" s="94"/>
      <c r="S791" s="67"/>
    </row>
    <row r="792" spans="6:19" ht="12.75"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170"/>
      <c r="Q792" s="170"/>
      <c r="R792" s="94"/>
      <c r="S792" s="67"/>
    </row>
    <row r="793" spans="6:19" ht="12.75"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170"/>
      <c r="Q793" s="170"/>
      <c r="R793" s="94"/>
      <c r="S793" s="67"/>
    </row>
    <row r="794" spans="6:19" ht="12.75"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170"/>
      <c r="Q794" s="170"/>
      <c r="R794" s="94"/>
      <c r="S794" s="67"/>
    </row>
    <row r="795" spans="6:19" ht="12.75"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170"/>
      <c r="Q795" s="170"/>
      <c r="R795" s="94"/>
      <c r="S795" s="67"/>
    </row>
    <row r="796" spans="6:19" ht="12.75"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170"/>
      <c r="Q796" s="170"/>
      <c r="R796" s="94"/>
      <c r="S796" s="67"/>
    </row>
    <row r="797" spans="6:19" ht="12.75"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170"/>
      <c r="Q797" s="170"/>
      <c r="R797" s="94"/>
      <c r="S797" s="67"/>
    </row>
    <row r="798" spans="6:19" ht="12.75"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170"/>
      <c r="Q798" s="170"/>
      <c r="R798" s="94"/>
      <c r="S798" s="67"/>
    </row>
    <row r="799" spans="6:19" ht="12.75"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170"/>
      <c r="Q799" s="170"/>
      <c r="R799" s="94"/>
      <c r="S799" s="67"/>
    </row>
    <row r="800" spans="6:19" ht="12.75"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170"/>
      <c r="Q800" s="170"/>
      <c r="R800" s="94"/>
      <c r="S800" s="67"/>
    </row>
    <row r="801" spans="6:19" ht="12.75"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170"/>
      <c r="Q801" s="170"/>
      <c r="R801" s="94"/>
      <c r="S801" s="67"/>
    </row>
    <row r="802" spans="6:19" ht="12.75"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170"/>
      <c r="Q802" s="170"/>
      <c r="R802" s="94"/>
      <c r="S802" s="67"/>
    </row>
    <row r="803" spans="6:19" ht="12.75"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170"/>
      <c r="Q803" s="170"/>
      <c r="R803" s="94"/>
      <c r="S803" s="67"/>
    </row>
    <row r="804" spans="6:19" ht="12.75"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170"/>
      <c r="Q804" s="170"/>
      <c r="R804" s="94"/>
      <c r="S804" s="67"/>
    </row>
    <row r="805" spans="6:19" ht="12.75"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170"/>
      <c r="Q805" s="170"/>
      <c r="R805" s="94"/>
      <c r="S805" s="67"/>
    </row>
    <row r="806" spans="6:19" ht="12.75"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170"/>
      <c r="Q806" s="170"/>
      <c r="R806" s="94"/>
      <c r="S806" s="67"/>
    </row>
    <row r="807" spans="6:19" ht="12.75"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170"/>
      <c r="Q807" s="170"/>
      <c r="R807" s="94"/>
      <c r="S807" s="67"/>
    </row>
    <row r="808" spans="6:19" ht="12.75"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170"/>
      <c r="Q808" s="170"/>
      <c r="R808" s="94"/>
      <c r="S808" s="67"/>
    </row>
    <row r="809" spans="6:19" ht="12.75"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170"/>
      <c r="Q809" s="170"/>
      <c r="R809" s="94"/>
      <c r="S809" s="67"/>
    </row>
    <row r="810" spans="6:19" ht="12.75"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170"/>
      <c r="Q810" s="170"/>
      <c r="R810" s="94"/>
      <c r="S810" s="67"/>
    </row>
    <row r="811" spans="6:19" ht="12.75"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170"/>
      <c r="Q811" s="170"/>
      <c r="R811" s="94"/>
      <c r="S811" s="67"/>
    </row>
    <row r="812" spans="6:19" ht="12.75"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170"/>
      <c r="Q812" s="170"/>
      <c r="R812" s="94"/>
      <c r="S812" s="67"/>
    </row>
    <row r="813" spans="6:19" ht="12.75"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170"/>
      <c r="Q813" s="170"/>
      <c r="R813" s="94"/>
      <c r="S813" s="67"/>
    </row>
    <row r="814" spans="6:19" ht="12.75"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170"/>
      <c r="Q814" s="170"/>
      <c r="R814" s="94"/>
      <c r="S814" s="67"/>
    </row>
    <row r="815" spans="6:19" ht="12.75"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170"/>
      <c r="Q815" s="170"/>
      <c r="R815" s="94"/>
      <c r="S815" s="67"/>
    </row>
    <row r="816" spans="6:19" ht="12.75"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170"/>
      <c r="Q816" s="170"/>
      <c r="R816" s="94"/>
      <c r="S816" s="67"/>
    </row>
    <row r="817" spans="6:19" ht="12.75"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170"/>
      <c r="Q817" s="170"/>
      <c r="R817" s="94"/>
      <c r="S817" s="67"/>
    </row>
    <row r="818" spans="6:19" ht="12.75"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170"/>
      <c r="Q818" s="170"/>
      <c r="R818" s="94"/>
      <c r="S818" s="67"/>
    </row>
    <row r="819" spans="6:19" ht="12.75"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170"/>
      <c r="Q819" s="170"/>
      <c r="R819" s="94"/>
      <c r="S819" s="67"/>
    </row>
    <row r="820" spans="6:19" ht="12.75"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170"/>
      <c r="Q820" s="170"/>
      <c r="R820" s="94"/>
      <c r="S820" s="67"/>
    </row>
    <row r="821" spans="6:19" ht="12.75"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170"/>
      <c r="Q821" s="170"/>
      <c r="R821" s="94"/>
      <c r="S821" s="67"/>
    </row>
    <row r="822" spans="6:19" ht="12.75"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170"/>
      <c r="Q822" s="170"/>
      <c r="R822" s="94"/>
      <c r="S822" s="67"/>
    </row>
    <row r="823" spans="6:19" ht="12.75"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170"/>
      <c r="Q823" s="170"/>
      <c r="R823" s="94"/>
      <c r="S823" s="67"/>
    </row>
    <row r="824" spans="6:19" ht="12.75"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170"/>
      <c r="Q824" s="170"/>
      <c r="R824" s="94"/>
      <c r="S824" s="67"/>
    </row>
    <row r="825" spans="6:19" ht="12.75"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170"/>
      <c r="Q825" s="170"/>
      <c r="R825" s="94"/>
      <c r="S825" s="67"/>
    </row>
    <row r="826" spans="6:19" ht="12.75"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170"/>
      <c r="Q826" s="170"/>
      <c r="R826" s="94"/>
      <c r="S826" s="67"/>
    </row>
    <row r="827" spans="6:19" ht="12.75"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170"/>
      <c r="Q827" s="170"/>
      <c r="R827" s="94"/>
      <c r="S827" s="67"/>
    </row>
    <row r="828" spans="6:19" ht="12.75"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170"/>
      <c r="Q828" s="170"/>
      <c r="R828" s="94"/>
      <c r="S828" s="67"/>
    </row>
    <row r="829" spans="6:19" ht="12.75"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170"/>
      <c r="Q829" s="170"/>
      <c r="R829" s="94"/>
      <c r="S829" s="67"/>
    </row>
    <row r="830" spans="6:19" ht="12.75"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170"/>
      <c r="Q830" s="170"/>
      <c r="R830" s="94"/>
      <c r="S830" s="67"/>
    </row>
    <row r="831" spans="6:19" ht="12.75"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170"/>
      <c r="Q831" s="170"/>
      <c r="R831" s="94"/>
      <c r="S831" s="67"/>
    </row>
    <row r="832" spans="6:19" ht="12.75"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170"/>
      <c r="Q832" s="170"/>
      <c r="R832" s="94"/>
      <c r="S832" s="67"/>
    </row>
    <row r="833" spans="6:19" ht="12.75"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170"/>
      <c r="Q833" s="170"/>
      <c r="R833" s="94"/>
      <c r="S833" s="67"/>
    </row>
    <row r="834" spans="6:19" ht="12.75"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170"/>
      <c r="Q834" s="170"/>
      <c r="R834" s="94"/>
      <c r="S834" s="67"/>
    </row>
    <row r="835" spans="6:19" ht="12.75"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170"/>
      <c r="Q835" s="170"/>
      <c r="R835" s="94"/>
      <c r="S835" s="67"/>
    </row>
    <row r="836" spans="6:19" ht="12.75"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170"/>
      <c r="Q836" s="170"/>
      <c r="R836" s="94"/>
      <c r="S836" s="67"/>
    </row>
    <row r="837" spans="6:19" ht="12.75"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170"/>
      <c r="Q837" s="170"/>
      <c r="R837" s="94"/>
      <c r="S837" s="67"/>
    </row>
    <row r="838" spans="6:19" ht="12.75"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170"/>
      <c r="Q838" s="170"/>
      <c r="R838" s="94"/>
      <c r="S838" s="67"/>
    </row>
    <row r="839" spans="6:19" ht="12.75"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170"/>
      <c r="Q839" s="170"/>
      <c r="R839" s="94"/>
      <c r="S839" s="67"/>
    </row>
    <row r="840" spans="6:19" ht="12.75"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170"/>
      <c r="Q840" s="170"/>
      <c r="R840" s="94"/>
      <c r="S840" s="67"/>
    </row>
    <row r="841" spans="6:19" ht="12.75"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170"/>
      <c r="Q841" s="170"/>
      <c r="R841" s="94"/>
      <c r="S841" s="67"/>
    </row>
    <row r="842" spans="6:19" ht="12.75"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170"/>
      <c r="Q842" s="170"/>
      <c r="R842" s="94"/>
      <c r="S842" s="67"/>
    </row>
    <row r="843" spans="6:19" ht="12.75"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170"/>
      <c r="Q843" s="170"/>
      <c r="R843" s="94"/>
      <c r="S843" s="67"/>
    </row>
    <row r="844" spans="6:19" ht="12.75"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170"/>
      <c r="Q844" s="170"/>
      <c r="R844" s="94"/>
      <c r="S844" s="67"/>
    </row>
    <row r="845" spans="6:19" ht="12.75"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170"/>
      <c r="Q845" s="170"/>
      <c r="R845" s="94"/>
      <c r="S845" s="67"/>
    </row>
    <row r="846" spans="6:19" ht="12.75"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170"/>
      <c r="Q846" s="170"/>
      <c r="R846" s="94"/>
      <c r="S846" s="67"/>
    </row>
    <row r="847" spans="6:19" ht="12.75"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170"/>
      <c r="Q847" s="170"/>
      <c r="R847" s="94"/>
      <c r="S847" s="67"/>
    </row>
    <row r="848" spans="6:19" ht="12.75"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170"/>
      <c r="Q848" s="170"/>
      <c r="R848" s="94"/>
      <c r="S848" s="67"/>
    </row>
    <row r="849" spans="6:19" ht="12.75"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170"/>
      <c r="Q849" s="170"/>
      <c r="R849" s="94"/>
      <c r="S849" s="67"/>
    </row>
    <row r="850" spans="6:19" ht="12.75"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170"/>
      <c r="Q850" s="170"/>
      <c r="R850" s="94"/>
      <c r="S850" s="67"/>
    </row>
    <row r="851" spans="6:19" ht="12.75"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170"/>
      <c r="Q851" s="170"/>
      <c r="R851" s="94"/>
      <c r="S851" s="67"/>
    </row>
    <row r="852" spans="6:19" ht="12.75"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170"/>
      <c r="Q852" s="170"/>
      <c r="R852" s="94"/>
      <c r="S852" s="67"/>
    </row>
    <row r="853" spans="6:19" ht="12.75"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170"/>
      <c r="Q853" s="170"/>
      <c r="R853" s="94"/>
      <c r="S853" s="67"/>
    </row>
    <row r="854" spans="6:19" ht="12.75"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170"/>
      <c r="Q854" s="170"/>
      <c r="R854" s="94"/>
      <c r="S854" s="67"/>
    </row>
    <row r="855" spans="6:19" ht="12.75"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170"/>
      <c r="Q855" s="170"/>
      <c r="R855" s="94"/>
      <c r="S855" s="67"/>
    </row>
    <row r="856" spans="6:19" ht="12.75"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170"/>
      <c r="Q856" s="170"/>
      <c r="R856" s="94"/>
      <c r="S856" s="67"/>
    </row>
    <row r="857" spans="6:19" ht="12.75"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170"/>
      <c r="Q857" s="170"/>
      <c r="R857" s="94"/>
      <c r="S857" s="67"/>
    </row>
    <row r="858" spans="6:19" ht="12.75"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170"/>
      <c r="Q858" s="170"/>
      <c r="R858" s="94"/>
      <c r="S858" s="67"/>
    </row>
    <row r="859" spans="6:19" ht="12.75"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170"/>
      <c r="Q859" s="170"/>
      <c r="R859" s="94"/>
      <c r="S859" s="67"/>
    </row>
    <row r="860" spans="6:19" ht="12.75"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170"/>
      <c r="Q860" s="170"/>
      <c r="R860" s="94"/>
      <c r="S860" s="67"/>
    </row>
    <row r="861" spans="6:19" ht="12.75"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170"/>
      <c r="Q861" s="170"/>
      <c r="R861" s="94"/>
      <c r="S861" s="67"/>
    </row>
    <row r="862" spans="6:19" ht="12.75"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170"/>
      <c r="Q862" s="170"/>
      <c r="R862" s="94"/>
      <c r="S862" s="67"/>
    </row>
    <row r="863" spans="6:19" ht="12.75"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170"/>
      <c r="Q863" s="170"/>
      <c r="R863" s="94"/>
      <c r="S863" s="67"/>
    </row>
    <row r="864" spans="6:19" ht="12.75"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170"/>
      <c r="Q864" s="170"/>
      <c r="R864" s="94"/>
      <c r="S864" s="67"/>
    </row>
    <row r="865" spans="6:19" ht="12.75"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170"/>
      <c r="Q865" s="170"/>
      <c r="R865" s="94"/>
      <c r="S865" s="67"/>
    </row>
    <row r="866" spans="6:19" ht="12.75"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170"/>
      <c r="Q866" s="170"/>
      <c r="R866" s="94"/>
      <c r="S866" s="67"/>
    </row>
    <row r="867" spans="6:19" ht="12.75"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170"/>
      <c r="Q867" s="170"/>
      <c r="R867" s="94"/>
      <c r="S867" s="67"/>
    </row>
    <row r="868" spans="6:19" ht="12.75"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170"/>
      <c r="Q868" s="170"/>
      <c r="R868" s="94"/>
      <c r="S868" s="67"/>
    </row>
    <row r="869" spans="6:19" ht="12.75"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170"/>
      <c r="Q869" s="170"/>
      <c r="R869" s="94"/>
      <c r="S869" s="67"/>
    </row>
    <row r="870" spans="6:19" ht="12.75"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170"/>
      <c r="Q870" s="170"/>
      <c r="R870" s="94"/>
      <c r="S870" s="67"/>
    </row>
    <row r="871" spans="6:19" ht="12.75"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170"/>
      <c r="Q871" s="170"/>
      <c r="R871" s="94"/>
      <c r="S871" s="67"/>
    </row>
    <row r="872" spans="6:19" ht="12.75"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170"/>
      <c r="Q872" s="170"/>
      <c r="R872" s="94"/>
      <c r="S872" s="67"/>
    </row>
    <row r="873" spans="6:19" ht="12.75"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170"/>
      <c r="Q873" s="170"/>
      <c r="R873" s="94"/>
      <c r="S873" s="67"/>
    </row>
    <row r="874" spans="6:19" ht="12.75"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170"/>
      <c r="Q874" s="170"/>
      <c r="R874" s="94"/>
      <c r="S874" s="67"/>
    </row>
    <row r="875" spans="6:19" ht="12.75"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170"/>
      <c r="Q875" s="170"/>
      <c r="R875" s="94"/>
      <c r="S875" s="67"/>
    </row>
    <row r="876" spans="6:19" ht="12.75"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170"/>
      <c r="Q876" s="170"/>
      <c r="R876" s="94"/>
      <c r="S876" s="67"/>
    </row>
    <row r="877" spans="6:19" ht="12.75"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170"/>
      <c r="Q877" s="170"/>
      <c r="R877" s="94"/>
      <c r="S877" s="67"/>
    </row>
    <row r="878" spans="6:19" ht="12.75"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170"/>
      <c r="Q878" s="170"/>
      <c r="R878" s="94"/>
      <c r="S878" s="67"/>
    </row>
    <row r="879" spans="6:19" ht="12.75"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170"/>
      <c r="Q879" s="170"/>
      <c r="R879" s="94"/>
      <c r="S879" s="67"/>
    </row>
    <row r="880" spans="6:19" ht="12.75"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170"/>
      <c r="Q880" s="170"/>
      <c r="R880" s="94"/>
      <c r="S880" s="67"/>
    </row>
    <row r="881" spans="6:19" ht="12.75"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170"/>
      <c r="Q881" s="170"/>
      <c r="R881" s="94"/>
      <c r="S881" s="67"/>
    </row>
    <row r="882" spans="6:19" ht="12.75"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170"/>
      <c r="Q882" s="170"/>
      <c r="R882" s="94"/>
      <c r="S882" s="67"/>
    </row>
    <row r="883" spans="6:19" ht="12.75"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170"/>
      <c r="Q883" s="170"/>
      <c r="R883" s="94"/>
      <c r="S883" s="67"/>
    </row>
    <row r="884" spans="6:19" ht="12.75"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170"/>
      <c r="Q884" s="170"/>
      <c r="R884" s="94"/>
      <c r="S884" s="67"/>
    </row>
    <row r="885" spans="6:19" ht="12.75"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170"/>
      <c r="Q885" s="170"/>
      <c r="R885" s="94"/>
      <c r="S885" s="67"/>
    </row>
    <row r="886" spans="6:19" ht="12.75"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170"/>
      <c r="Q886" s="170"/>
      <c r="R886" s="94"/>
      <c r="S886" s="67"/>
    </row>
    <row r="887" spans="6:19" ht="12.75"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170"/>
      <c r="Q887" s="170"/>
      <c r="R887" s="94"/>
      <c r="S887" s="67"/>
    </row>
    <row r="888" spans="6:19" ht="12.75"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170"/>
      <c r="Q888" s="170"/>
      <c r="R888" s="94"/>
      <c r="S888" s="67"/>
    </row>
    <row r="889" spans="6:19" ht="12.75"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170"/>
      <c r="Q889" s="170"/>
      <c r="R889" s="94"/>
      <c r="S889" s="67"/>
    </row>
    <row r="890" spans="6:19" ht="12.75"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170"/>
      <c r="Q890" s="170"/>
      <c r="R890" s="94"/>
      <c r="S890" s="67"/>
    </row>
    <row r="891" spans="6:19" ht="12.75"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170"/>
      <c r="Q891" s="170"/>
      <c r="R891" s="94"/>
      <c r="S891" s="67"/>
    </row>
    <row r="892" spans="6:19" ht="12.75"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170"/>
      <c r="Q892" s="170"/>
      <c r="R892" s="94"/>
      <c r="S892" s="67"/>
    </row>
    <row r="893" spans="6:19" ht="12.75"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170"/>
      <c r="Q893" s="170"/>
      <c r="R893" s="94"/>
      <c r="S893" s="67"/>
    </row>
    <row r="894" spans="6:19" ht="12.75"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170"/>
      <c r="Q894" s="170"/>
      <c r="R894" s="94"/>
      <c r="S894" s="67"/>
    </row>
    <row r="895" spans="6:19" ht="12.75"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170"/>
      <c r="Q895" s="170"/>
      <c r="R895" s="94"/>
      <c r="S895" s="67"/>
    </row>
    <row r="896" spans="6:19" ht="12.75"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170"/>
      <c r="Q896" s="170"/>
      <c r="R896" s="94"/>
      <c r="S896" s="67"/>
    </row>
    <row r="897" spans="6:19" ht="12.75"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170"/>
      <c r="Q897" s="170"/>
      <c r="R897" s="94"/>
      <c r="S897" s="67"/>
    </row>
    <row r="898" spans="6:19" ht="12.75"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170"/>
      <c r="Q898" s="170"/>
      <c r="R898" s="94"/>
      <c r="S898" s="67"/>
    </row>
    <row r="899" spans="6:19" ht="12.75"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170"/>
      <c r="Q899" s="170"/>
      <c r="R899" s="94"/>
      <c r="S899" s="67"/>
    </row>
    <row r="900" spans="6:19" ht="12.75"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170"/>
      <c r="Q900" s="170"/>
      <c r="R900" s="94"/>
      <c r="S900" s="67"/>
    </row>
    <row r="901" spans="6:19" ht="12.75"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170"/>
      <c r="Q901" s="170"/>
      <c r="R901" s="94"/>
      <c r="S901" s="67"/>
    </row>
    <row r="902" spans="6:19" ht="12.75"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170"/>
      <c r="Q902" s="170"/>
      <c r="R902" s="94"/>
      <c r="S902" s="67"/>
    </row>
    <row r="903" spans="6:19" ht="12.75"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170"/>
      <c r="Q903" s="170"/>
      <c r="R903" s="94"/>
      <c r="S903" s="67"/>
    </row>
    <row r="904" spans="6:19" ht="12.75"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170"/>
      <c r="Q904" s="170"/>
      <c r="R904" s="94"/>
      <c r="S904" s="67"/>
    </row>
    <row r="905" spans="6:19" ht="12.75"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170"/>
      <c r="Q905" s="170"/>
      <c r="R905" s="94"/>
      <c r="S905" s="67"/>
    </row>
    <row r="906" spans="6:19" ht="12.75"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170"/>
      <c r="Q906" s="170"/>
      <c r="R906" s="94"/>
      <c r="S906" s="67"/>
    </row>
    <row r="907" spans="6:19" ht="12.75"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170"/>
      <c r="Q907" s="170"/>
      <c r="R907" s="94"/>
      <c r="S907" s="67"/>
    </row>
    <row r="908" spans="6:19" ht="12.75"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170"/>
      <c r="Q908" s="170"/>
      <c r="R908" s="94"/>
      <c r="S908" s="67"/>
    </row>
    <row r="909" spans="6:19" ht="12.75"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170"/>
      <c r="Q909" s="170"/>
      <c r="R909" s="94"/>
      <c r="S909" s="67"/>
    </row>
    <row r="910" spans="6:19" ht="12.75"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170"/>
      <c r="Q910" s="170"/>
      <c r="R910" s="94"/>
      <c r="S910" s="67"/>
    </row>
    <row r="911" spans="6:19" ht="12.75"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170"/>
      <c r="Q911" s="170"/>
      <c r="R911" s="94"/>
      <c r="S911" s="67"/>
    </row>
    <row r="912" spans="6:19" ht="12.75"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170"/>
      <c r="Q912" s="170"/>
      <c r="R912" s="94"/>
      <c r="S912" s="67"/>
    </row>
    <row r="913" spans="6:19" ht="12.75"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170"/>
      <c r="Q913" s="170"/>
      <c r="R913" s="94"/>
      <c r="S913" s="67"/>
    </row>
    <row r="914" spans="6:19" ht="12.75"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170"/>
      <c r="Q914" s="170"/>
      <c r="R914" s="94"/>
      <c r="S914" s="67"/>
    </row>
    <row r="915" spans="6:19" ht="12.75"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170"/>
      <c r="Q915" s="170"/>
      <c r="R915" s="94"/>
      <c r="S915" s="67"/>
    </row>
    <row r="916" spans="6:19" ht="12.75"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170"/>
      <c r="Q916" s="170"/>
      <c r="R916" s="94"/>
      <c r="S916" s="67"/>
    </row>
    <row r="917" spans="6:19" ht="12.75"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170"/>
      <c r="Q917" s="170"/>
      <c r="R917" s="94"/>
      <c r="S917" s="67"/>
    </row>
    <row r="918" spans="6:19" ht="12.75"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170"/>
      <c r="Q918" s="170"/>
      <c r="R918" s="94"/>
      <c r="S918" s="67"/>
    </row>
    <row r="919" spans="6:19" ht="12.75"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170"/>
      <c r="Q919" s="170"/>
      <c r="R919" s="94"/>
      <c r="S919" s="67"/>
    </row>
    <row r="920" spans="6:19" ht="12.75"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170"/>
      <c r="Q920" s="170"/>
      <c r="R920" s="94"/>
      <c r="S920" s="67"/>
    </row>
    <row r="921" spans="6:19" ht="12.75"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170"/>
      <c r="Q921" s="170"/>
      <c r="R921" s="94"/>
      <c r="S921" s="67"/>
    </row>
    <row r="922" spans="6:19" ht="12.75"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170"/>
      <c r="Q922" s="170"/>
      <c r="R922" s="94"/>
      <c r="S922" s="67"/>
    </row>
    <row r="923" spans="6:19" ht="12.75"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170"/>
      <c r="Q923" s="170"/>
      <c r="R923" s="94"/>
      <c r="S923" s="67"/>
    </row>
    <row r="924" spans="6:19" ht="12.75"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170"/>
      <c r="Q924" s="170"/>
      <c r="R924" s="94"/>
      <c r="S924" s="67"/>
    </row>
    <row r="925" spans="6:19" ht="12.75"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170"/>
      <c r="Q925" s="170"/>
      <c r="R925" s="94"/>
      <c r="S925" s="67"/>
    </row>
    <row r="926" spans="6:19" ht="12.75"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170"/>
      <c r="Q926" s="170"/>
      <c r="R926" s="94"/>
      <c r="S926" s="67"/>
    </row>
    <row r="927" spans="6:19" ht="12.75"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170"/>
      <c r="Q927" s="170"/>
      <c r="R927" s="94"/>
      <c r="S927" s="67"/>
    </row>
    <row r="928" spans="6:19" ht="12.75"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170"/>
      <c r="Q928" s="170"/>
      <c r="R928" s="94"/>
      <c r="S928" s="67"/>
    </row>
    <row r="929" spans="6:19" ht="12.75"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170"/>
      <c r="Q929" s="170"/>
      <c r="R929" s="94"/>
      <c r="S929" s="67"/>
    </row>
    <row r="930" spans="6:19" ht="12.75"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170"/>
      <c r="Q930" s="170"/>
      <c r="R930" s="94"/>
      <c r="S930" s="67"/>
    </row>
    <row r="931" spans="6:19" ht="12.75"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170"/>
      <c r="Q931" s="170"/>
      <c r="R931" s="94"/>
      <c r="S931" s="67"/>
    </row>
    <row r="932" spans="6:19" ht="12.75"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170"/>
      <c r="Q932" s="170"/>
      <c r="R932" s="94"/>
      <c r="S932" s="67"/>
    </row>
    <row r="933" spans="6:19" ht="12.75"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170"/>
      <c r="Q933" s="170"/>
      <c r="R933" s="94"/>
      <c r="S933" s="67"/>
    </row>
    <row r="934" spans="6:19" ht="12.75"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170"/>
      <c r="Q934" s="170"/>
      <c r="R934" s="94"/>
      <c r="S934" s="67"/>
    </row>
    <row r="935" spans="6:19" ht="12.75"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170"/>
      <c r="Q935" s="170"/>
      <c r="R935" s="94"/>
      <c r="S935" s="67"/>
    </row>
    <row r="936" spans="6:19" ht="12.75"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170"/>
      <c r="Q936" s="170"/>
      <c r="R936" s="94"/>
      <c r="S936" s="67"/>
    </row>
    <row r="937" spans="6:19" ht="12.75"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170"/>
      <c r="Q937" s="170"/>
      <c r="R937" s="94"/>
      <c r="S937" s="67"/>
    </row>
    <row r="938" spans="6:19" ht="12.75"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170"/>
      <c r="Q938" s="170"/>
      <c r="R938" s="94"/>
      <c r="S938" s="67"/>
    </row>
    <row r="939" spans="6:19" ht="12.75"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170"/>
      <c r="Q939" s="170"/>
      <c r="R939" s="94"/>
      <c r="S939" s="67"/>
    </row>
    <row r="940" spans="6:19" ht="12.75"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170"/>
      <c r="Q940" s="170"/>
      <c r="R940" s="94"/>
      <c r="S940" s="67"/>
    </row>
    <row r="941" spans="6:19" ht="12.75"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170"/>
      <c r="Q941" s="170"/>
      <c r="R941" s="94"/>
      <c r="S941" s="67"/>
    </row>
    <row r="942" spans="6:19" ht="12.75"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170"/>
      <c r="Q942" s="170"/>
      <c r="R942" s="94"/>
      <c r="S942" s="67"/>
    </row>
    <row r="943" spans="6:19" ht="12.75"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170"/>
      <c r="Q943" s="170"/>
      <c r="R943" s="94"/>
      <c r="S943" s="67"/>
    </row>
    <row r="944" spans="6:19" ht="12.75"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170"/>
      <c r="Q944" s="170"/>
      <c r="R944" s="94"/>
      <c r="S944" s="67"/>
    </row>
    <row r="945" spans="6:19" ht="12.75"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170"/>
      <c r="Q945" s="170"/>
      <c r="R945" s="94"/>
      <c r="S945" s="67"/>
    </row>
    <row r="946" spans="6:19" ht="12.75"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170"/>
      <c r="Q946" s="170"/>
      <c r="R946" s="94"/>
      <c r="S946" s="67"/>
    </row>
    <row r="947" spans="6:19" ht="12.75"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170"/>
      <c r="Q947" s="170"/>
      <c r="R947" s="94"/>
      <c r="S947" s="67"/>
    </row>
    <row r="948" spans="6:19" ht="12.75"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170"/>
      <c r="Q948" s="170"/>
      <c r="R948" s="94"/>
      <c r="S948" s="67"/>
    </row>
    <row r="949" spans="6:19" ht="12.75"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170"/>
      <c r="Q949" s="170"/>
      <c r="R949" s="94"/>
      <c r="S949" s="67"/>
    </row>
    <row r="950" spans="6:19" ht="12.75"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170"/>
      <c r="Q950" s="170"/>
      <c r="R950" s="94"/>
      <c r="S950" s="67"/>
    </row>
    <row r="951" spans="6:19" ht="12.75"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170"/>
      <c r="Q951" s="170"/>
      <c r="R951" s="94"/>
      <c r="S951" s="67"/>
    </row>
    <row r="952" spans="6:19" ht="12.75"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170"/>
      <c r="Q952" s="170"/>
      <c r="R952" s="94"/>
      <c r="S952" s="67"/>
    </row>
    <row r="953" spans="6:19" ht="12.75"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170"/>
      <c r="Q953" s="170"/>
      <c r="R953" s="94"/>
      <c r="S953" s="67"/>
    </row>
    <row r="954" spans="6:19" ht="12.75"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170"/>
      <c r="Q954" s="170"/>
      <c r="R954" s="94"/>
      <c r="S954" s="67"/>
    </row>
    <row r="955" spans="6:19" ht="12.75"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170"/>
      <c r="Q955" s="170"/>
      <c r="R955" s="94"/>
      <c r="S955" s="67"/>
    </row>
    <row r="956" spans="6:19" ht="12.75"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170"/>
      <c r="Q956" s="170"/>
      <c r="R956" s="94"/>
      <c r="S956" s="67"/>
    </row>
    <row r="957" spans="6:19" ht="12.75"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170"/>
      <c r="Q957" s="170"/>
      <c r="R957" s="94"/>
      <c r="S957" s="67"/>
    </row>
    <row r="958" spans="6:19" ht="12.75"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170"/>
      <c r="Q958" s="170"/>
      <c r="R958" s="94"/>
      <c r="S958" s="67"/>
    </row>
    <row r="959" spans="6:19" ht="12.75"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170"/>
      <c r="Q959" s="170"/>
      <c r="R959" s="94"/>
      <c r="S959" s="67"/>
    </row>
    <row r="960" spans="6:19" ht="12.75"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170"/>
      <c r="Q960" s="170"/>
      <c r="R960" s="94"/>
      <c r="S960" s="67"/>
    </row>
    <row r="961" spans="6:19" ht="12.75"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170"/>
      <c r="Q961" s="170"/>
      <c r="R961" s="94"/>
      <c r="S961" s="67"/>
    </row>
    <row r="962" spans="6:19" ht="12.75"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170"/>
      <c r="Q962" s="170"/>
      <c r="R962" s="94"/>
      <c r="S962" s="67"/>
    </row>
    <row r="963" spans="6:19" ht="12.75"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170"/>
      <c r="Q963" s="170"/>
      <c r="R963" s="94"/>
      <c r="S963" s="67"/>
    </row>
    <row r="964" spans="6:19" ht="12.75"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170"/>
      <c r="Q964" s="170"/>
      <c r="R964" s="94"/>
      <c r="S964" s="67"/>
    </row>
    <row r="965" spans="6:19" ht="12.75"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170"/>
      <c r="Q965" s="170"/>
      <c r="R965" s="94"/>
      <c r="S965" s="67"/>
    </row>
    <row r="966" spans="6:19" ht="12.75"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170"/>
      <c r="Q966" s="170"/>
      <c r="R966" s="94"/>
      <c r="S966" s="67"/>
    </row>
    <row r="967" spans="6:19" ht="12.75"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170"/>
      <c r="Q967" s="170"/>
      <c r="R967" s="94"/>
      <c r="S967" s="67"/>
    </row>
    <row r="968" spans="6:19" ht="12.75"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170"/>
      <c r="Q968" s="170"/>
      <c r="R968" s="94"/>
      <c r="S968" s="67"/>
    </row>
    <row r="969" spans="6:19" ht="12.75"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170"/>
      <c r="Q969" s="170"/>
      <c r="R969" s="94"/>
      <c r="S969" s="67"/>
    </row>
    <row r="970" spans="6:19" ht="12.75"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170"/>
      <c r="Q970" s="170"/>
      <c r="R970" s="94"/>
      <c r="S970" s="67"/>
    </row>
    <row r="971" spans="6:19" ht="12.75"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170"/>
      <c r="Q971" s="170"/>
      <c r="R971" s="94"/>
      <c r="S971" s="67"/>
    </row>
    <row r="972" spans="6:19" ht="12.75"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170"/>
      <c r="Q972" s="170"/>
      <c r="R972" s="94"/>
      <c r="S972" s="67"/>
    </row>
    <row r="973" spans="6:19" ht="12.75"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170"/>
      <c r="Q973" s="170"/>
      <c r="R973" s="94"/>
      <c r="S973" s="67"/>
    </row>
    <row r="974" spans="6:19" ht="12.75"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170"/>
      <c r="Q974" s="170"/>
      <c r="R974" s="94"/>
      <c r="S974" s="67"/>
    </row>
    <row r="975" spans="6:19" ht="12.75"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170"/>
      <c r="Q975" s="170"/>
      <c r="R975" s="94"/>
      <c r="S975" s="67"/>
    </row>
    <row r="976" spans="6:19" ht="12.75"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170"/>
      <c r="Q976" s="170"/>
      <c r="R976" s="94"/>
      <c r="S976" s="67"/>
    </row>
    <row r="977" spans="6:19" ht="12.75"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170"/>
      <c r="Q977" s="170"/>
      <c r="R977" s="94"/>
      <c r="S977" s="67"/>
    </row>
    <row r="978" spans="6:19" ht="12.75"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170"/>
      <c r="Q978" s="170"/>
      <c r="R978" s="94"/>
      <c r="S978" s="67"/>
    </row>
    <row r="979" spans="6:19" ht="12.75"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170"/>
      <c r="Q979" s="170"/>
      <c r="R979" s="94"/>
      <c r="S979" s="67"/>
    </row>
    <row r="980" spans="6:19" ht="12.75"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170"/>
      <c r="Q980" s="170"/>
      <c r="R980" s="94"/>
      <c r="S980" s="67"/>
    </row>
    <row r="981" spans="6:19" ht="12.75"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170"/>
      <c r="Q981" s="170"/>
      <c r="R981" s="94"/>
      <c r="S981" s="67"/>
    </row>
    <row r="982" spans="6:19" ht="12.75"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170"/>
      <c r="Q982" s="170"/>
      <c r="R982" s="94"/>
      <c r="S982" s="67"/>
    </row>
    <row r="983" spans="6:19" ht="12.75"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170"/>
      <c r="Q983" s="170"/>
      <c r="R983" s="94"/>
      <c r="S983" s="67"/>
    </row>
    <row r="984" spans="6:19" ht="12.75"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170"/>
      <c r="Q984" s="170"/>
      <c r="R984" s="94"/>
      <c r="S984" s="67"/>
    </row>
    <row r="985" spans="6:19" ht="12.75"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170"/>
      <c r="Q985" s="170"/>
      <c r="R985" s="94"/>
      <c r="S985" s="67"/>
    </row>
    <row r="986" spans="6:19" ht="12.75"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170"/>
      <c r="Q986" s="170"/>
      <c r="R986" s="94"/>
      <c r="S986" s="67"/>
    </row>
    <row r="987" spans="6:19" ht="12.75"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170"/>
      <c r="Q987" s="170"/>
      <c r="R987" s="94"/>
      <c r="S987" s="67"/>
    </row>
    <row r="988" spans="6:19" ht="12.75"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170"/>
      <c r="Q988" s="170"/>
      <c r="R988" s="94"/>
      <c r="S988" s="67"/>
    </row>
    <row r="989" spans="6:19" ht="12.75"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170"/>
      <c r="Q989" s="170"/>
      <c r="R989" s="94"/>
      <c r="S989" s="67"/>
    </row>
    <row r="990" spans="6:19" ht="12.75"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170"/>
      <c r="Q990" s="170"/>
      <c r="R990" s="94"/>
      <c r="S990" s="67"/>
    </row>
    <row r="991" spans="6:19" ht="12.75"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170"/>
      <c r="Q991" s="170"/>
      <c r="R991" s="94"/>
      <c r="S991" s="67"/>
    </row>
    <row r="992" spans="6:19" ht="12.75"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170"/>
      <c r="Q992" s="170"/>
      <c r="R992" s="94"/>
      <c r="S992" s="67"/>
    </row>
    <row r="993" spans="6:19" ht="12.75"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170"/>
      <c r="Q993" s="170"/>
      <c r="R993" s="94"/>
      <c r="S993" s="67"/>
    </row>
    <row r="994" spans="6:19" ht="12.75"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170"/>
      <c r="Q994" s="170"/>
      <c r="R994" s="94"/>
      <c r="S994" s="67"/>
    </row>
    <row r="995" spans="6:19" ht="12.75"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170"/>
      <c r="Q995" s="170"/>
      <c r="R995" s="94"/>
      <c r="S995" s="67"/>
    </row>
    <row r="996" spans="6:19" ht="12.75"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170"/>
      <c r="Q996" s="170"/>
      <c r="R996" s="94"/>
      <c r="S996" s="67"/>
    </row>
    <row r="997" spans="6:19" ht="12.75"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170"/>
      <c r="Q997" s="170"/>
      <c r="R997" s="94"/>
      <c r="S997" s="67"/>
    </row>
    <row r="998" spans="6:19" ht="12.75"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170"/>
      <c r="Q998" s="170"/>
      <c r="R998" s="94"/>
      <c r="S998" s="67"/>
    </row>
    <row r="999" spans="6:19" ht="12.75"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170"/>
      <c r="Q999" s="170"/>
      <c r="R999" s="94"/>
      <c r="S999" s="67"/>
    </row>
    <row r="1000" spans="6:19" ht="12.75"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170"/>
      <c r="Q1000" s="170"/>
      <c r="R1000" s="94"/>
      <c r="S1000" s="67"/>
    </row>
    <row r="1001" spans="6:19" ht="12.75"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170"/>
      <c r="Q1001" s="170"/>
      <c r="R1001" s="94"/>
      <c r="S1001" s="67"/>
    </row>
    <row r="1002" spans="6:19" ht="12.75">
      <c r="F1002" s="67"/>
      <c r="G1002" s="67"/>
      <c r="H1002" s="67"/>
      <c r="I1002" s="67"/>
      <c r="J1002" s="67"/>
      <c r="K1002" s="67"/>
      <c r="L1002" s="67"/>
      <c r="M1002" s="67"/>
      <c r="N1002" s="67"/>
      <c r="O1002" s="67"/>
      <c r="P1002" s="170"/>
      <c r="Q1002" s="170"/>
      <c r="R1002" s="94"/>
      <c r="S1002" s="67"/>
    </row>
    <row r="1003" spans="6:19" ht="12.75">
      <c r="F1003" s="67"/>
      <c r="G1003" s="67"/>
      <c r="H1003" s="67"/>
      <c r="I1003" s="67"/>
      <c r="J1003" s="67"/>
      <c r="K1003" s="67"/>
      <c r="L1003" s="67"/>
      <c r="M1003" s="67"/>
      <c r="N1003" s="67"/>
      <c r="O1003" s="67"/>
      <c r="P1003" s="170"/>
      <c r="Q1003" s="170"/>
      <c r="R1003" s="94"/>
      <c r="S1003" s="67"/>
    </row>
    <row r="1004" spans="6:19" ht="12.75">
      <c r="F1004" s="67"/>
      <c r="G1004" s="67"/>
      <c r="H1004" s="67"/>
      <c r="I1004" s="67"/>
      <c r="J1004" s="67"/>
      <c r="K1004" s="67"/>
      <c r="L1004" s="67"/>
      <c r="M1004" s="67"/>
      <c r="N1004" s="67"/>
      <c r="O1004" s="67"/>
      <c r="P1004" s="170"/>
      <c r="Q1004" s="170"/>
      <c r="R1004" s="94"/>
      <c r="S1004" s="67"/>
    </row>
    <row r="1005" spans="6:19" ht="12.75">
      <c r="F1005" s="67"/>
      <c r="G1005" s="67"/>
      <c r="H1005" s="67"/>
      <c r="I1005" s="67"/>
      <c r="J1005" s="67"/>
      <c r="K1005" s="67"/>
      <c r="L1005" s="67"/>
      <c r="M1005" s="67"/>
      <c r="N1005" s="67"/>
      <c r="O1005" s="67"/>
      <c r="P1005" s="170"/>
      <c r="Q1005" s="170"/>
      <c r="R1005" s="94"/>
      <c r="S1005" s="67"/>
    </row>
    <row r="1006" spans="6:19" ht="12.75">
      <c r="F1006" s="67"/>
      <c r="G1006" s="67"/>
      <c r="H1006" s="67"/>
      <c r="I1006" s="67"/>
      <c r="J1006" s="67"/>
      <c r="K1006" s="67"/>
      <c r="L1006" s="67"/>
      <c r="M1006" s="67"/>
      <c r="N1006" s="67"/>
      <c r="O1006" s="67"/>
      <c r="P1006" s="170"/>
      <c r="Q1006" s="170"/>
      <c r="R1006" s="94"/>
      <c r="S1006" s="67"/>
    </row>
    <row r="1007" spans="6:19" ht="12.75">
      <c r="F1007" s="67"/>
      <c r="G1007" s="67"/>
      <c r="H1007" s="67"/>
      <c r="I1007" s="67"/>
      <c r="J1007" s="67"/>
      <c r="K1007" s="67"/>
      <c r="L1007" s="67"/>
      <c r="M1007" s="67"/>
      <c r="N1007" s="67"/>
      <c r="O1007" s="67"/>
      <c r="P1007" s="170"/>
      <c r="Q1007" s="170"/>
      <c r="R1007" s="94"/>
      <c r="S1007" s="67"/>
    </row>
    <row r="1008" spans="6:19" ht="12.75">
      <c r="F1008" s="67"/>
      <c r="G1008" s="67"/>
      <c r="H1008" s="67"/>
      <c r="I1008" s="67"/>
      <c r="J1008" s="67"/>
      <c r="K1008" s="67"/>
      <c r="L1008" s="67"/>
      <c r="M1008" s="67"/>
      <c r="N1008" s="67"/>
      <c r="O1008" s="67"/>
      <c r="P1008" s="170"/>
      <c r="Q1008" s="170"/>
      <c r="R1008" s="94"/>
      <c r="S1008" s="67"/>
    </row>
    <row r="1009" spans="6:19" ht="12.75">
      <c r="F1009" s="67"/>
      <c r="G1009" s="67"/>
      <c r="H1009" s="67"/>
      <c r="I1009" s="67"/>
      <c r="J1009" s="67"/>
      <c r="K1009" s="67"/>
      <c r="L1009" s="67"/>
      <c r="M1009" s="67"/>
      <c r="N1009" s="67"/>
      <c r="O1009" s="67"/>
      <c r="P1009" s="170"/>
      <c r="Q1009" s="170"/>
      <c r="R1009" s="94"/>
      <c r="S1009" s="67"/>
    </row>
    <row r="1010" spans="6:19" ht="12.75">
      <c r="F1010" s="67"/>
      <c r="G1010" s="67"/>
      <c r="H1010" s="67"/>
      <c r="I1010" s="67"/>
      <c r="J1010" s="67"/>
      <c r="K1010" s="67"/>
      <c r="L1010" s="67"/>
      <c r="M1010" s="67"/>
      <c r="N1010" s="67"/>
      <c r="O1010" s="67"/>
      <c r="P1010" s="170"/>
      <c r="Q1010" s="170"/>
      <c r="R1010" s="94"/>
      <c r="S1010" s="67"/>
    </row>
    <row r="1011" spans="6:19" ht="12.75">
      <c r="F1011" s="67"/>
      <c r="G1011" s="67"/>
      <c r="H1011" s="67"/>
      <c r="I1011" s="67"/>
      <c r="J1011" s="67"/>
      <c r="K1011" s="67"/>
      <c r="L1011" s="67"/>
      <c r="M1011" s="67"/>
      <c r="N1011" s="67"/>
      <c r="O1011" s="67"/>
      <c r="P1011" s="170"/>
      <c r="Q1011" s="170"/>
      <c r="R1011" s="94"/>
      <c r="S1011" s="67"/>
    </row>
    <row r="1012" spans="6:19" ht="12.75">
      <c r="F1012" s="67"/>
      <c r="G1012" s="67"/>
      <c r="H1012" s="67"/>
      <c r="I1012" s="67"/>
      <c r="J1012" s="67"/>
      <c r="K1012" s="67"/>
      <c r="L1012" s="67"/>
      <c r="M1012" s="67"/>
      <c r="N1012" s="67"/>
      <c r="O1012" s="67"/>
      <c r="P1012" s="170"/>
      <c r="Q1012" s="170"/>
      <c r="R1012" s="94"/>
      <c r="S1012" s="67"/>
    </row>
    <row r="1013" spans="6:19" ht="12.75">
      <c r="F1013" s="67"/>
      <c r="G1013" s="67"/>
      <c r="H1013" s="67"/>
      <c r="I1013" s="67"/>
      <c r="J1013" s="67"/>
      <c r="K1013" s="67"/>
      <c r="L1013" s="67"/>
      <c r="M1013" s="67"/>
      <c r="N1013" s="67"/>
      <c r="O1013" s="67"/>
      <c r="P1013" s="170"/>
      <c r="Q1013" s="170"/>
      <c r="R1013" s="94"/>
      <c r="S1013" s="67"/>
    </row>
    <row r="1014" spans="6:19" ht="12.75">
      <c r="F1014" s="67"/>
      <c r="G1014" s="67"/>
      <c r="H1014" s="67"/>
      <c r="I1014" s="67"/>
      <c r="J1014" s="67"/>
      <c r="K1014" s="67"/>
      <c r="L1014" s="67"/>
      <c r="M1014" s="67"/>
      <c r="N1014" s="67"/>
      <c r="O1014" s="67"/>
      <c r="P1014" s="170"/>
      <c r="Q1014" s="170"/>
      <c r="R1014" s="94"/>
      <c r="S1014" s="67"/>
    </row>
    <row r="1015" spans="6:19" ht="12.75">
      <c r="F1015" s="67"/>
      <c r="G1015" s="67"/>
      <c r="H1015" s="67"/>
      <c r="I1015" s="67"/>
      <c r="J1015" s="67"/>
      <c r="K1015" s="67"/>
      <c r="L1015" s="67"/>
      <c r="M1015" s="67"/>
      <c r="N1015" s="67"/>
      <c r="O1015" s="67"/>
      <c r="P1015" s="170"/>
      <c r="Q1015" s="170"/>
      <c r="R1015" s="94"/>
      <c r="S1015" s="67"/>
    </row>
    <row r="1016" spans="6:19" ht="12.75">
      <c r="F1016" s="67"/>
      <c r="G1016" s="67"/>
      <c r="H1016" s="67"/>
      <c r="I1016" s="67"/>
      <c r="J1016" s="67"/>
      <c r="K1016" s="67"/>
      <c r="L1016" s="67"/>
      <c r="M1016" s="67"/>
      <c r="N1016" s="67"/>
      <c r="O1016" s="67"/>
      <c r="P1016" s="170"/>
      <c r="Q1016" s="170"/>
      <c r="R1016" s="94"/>
      <c r="S1016" s="67"/>
    </row>
    <row r="1017" spans="6:19" ht="12.75">
      <c r="F1017" s="67"/>
      <c r="G1017" s="67"/>
      <c r="H1017" s="67"/>
      <c r="I1017" s="67"/>
      <c r="J1017" s="67"/>
      <c r="K1017" s="67"/>
      <c r="L1017" s="67"/>
      <c r="M1017" s="67"/>
      <c r="N1017" s="67"/>
      <c r="O1017" s="67"/>
      <c r="P1017" s="170"/>
      <c r="Q1017" s="170"/>
      <c r="R1017" s="94"/>
      <c r="S1017" s="67"/>
    </row>
    <row r="1018" spans="6:19" ht="12.75">
      <c r="F1018" s="67"/>
      <c r="G1018" s="67"/>
      <c r="H1018" s="67"/>
      <c r="I1018" s="67"/>
      <c r="J1018" s="67"/>
      <c r="K1018" s="67"/>
      <c r="L1018" s="67"/>
      <c r="M1018" s="67"/>
      <c r="N1018" s="67"/>
      <c r="O1018" s="67"/>
      <c r="P1018" s="170"/>
      <c r="Q1018" s="170"/>
      <c r="R1018" s="94"/>
      <c r="S1018" s="67"/>
    </row>
    <row r="1019" spans="6:19" ht="12.75">
      <c r="F1019" s="67"/>
      <c r="G1019" s="67"/>
      <c r="H1019" s="67"/>
      <c r="I1019" s="67"/>
      <c r="J1019" s="67"/>
      <c r="K1019" s="67"/>
      <c r="L1019" s="67"/>
      <c r="M1019" s="67"/>
      <c r="N1019" s="67"/>
      <c r="O1019" s="67"/>
      <c r="P1019" s="170"/>
      <c r="Q1019" s="170"/>
      <c r="R1019" s="94"/>
      <c r="S1019" s="67"/>
    </row>
    <row r="1020" spans="6:19" ht="12.75">
      <c r="F1020" s="67"/>
      <c r="G1020" s="67"/>
      <c r="H1020" s="67"/>
      <c r="I1020" s="67"/>
      <c r="J1020" s="67"/>
      <c r="K1020" s="67"/>
      <c r="L1020" s="67"/>
      <c r="M1020" s="67"/>
      <c r="N1020" s="67"/>
      <c r="O1020" s="67"/>
      <c r="P1020" s="170"/>
      <c r="Q1020" s="170"/>
      <c r="R1020" s="94"/>
      <c r="S1020" s="67"/>
    </row>
    <row r="1021" spans="6:19" ht="12.75">
      <c r="F1021" s="67"/>
      <c r="G1021" s="67"/>
      <c r="H1021" s="67"/>
      <c r="I1021" s="67"/>
      <c r="J1021" s="67"/>
      <c r="K1021" s="67"/>
      <c r="L1021" s="67"/>
      <c r="M1021" s="67"/>
      <c r="N1021" s="67"/>
      <c r="O1021" s="67"/>
      <c r="P1021" s="170"/>
      <c r="Q1021" s="170"/>
      <c r="R1021" s="94"/>
      <c r="S1021" s="67"/>
    </row>
    <row r="1022" spans="6:19" ht="12.75">
      <c r="F1022" s="67"/>
      <c r="G1022" s="67"/>
      <c r="H1022" s="67"/>
      <c r="I1022" s="67"/>
      <c r="J1022" s="67"/>
      <c r="K1022" s="67"/>
      <c r="L1022" s="67"/>
      <c r="M1022" s="67"/>
      <c r="N1022" s="67"/>
      <c r="O1022" s="67"/>
      <c r="P1022" s="170"/>
      <c r="Q1022" s="170"/>
      <c r="R1022" s="94"/>
      <c r="S1022" s="67"/>
    </row>
    <row r="1023" spans="6:19" ht="12.75">
      <c r="F1023" s="67"/>
      <c r="G1023" s="67"/>
      <c r="H1023" s="67"/>
      <c r="I1023" s="67"/>
      <c r="J1023" s="67"/>
      <c r="K1023" s="67"/>
      <c r="L1023" s="67"/>
      <c r="M1023" s="67"/>
      <c r="N1023" s="67"/>
      <c r="O1023" s="67"/>
      <c r="P1023" s="170"/>
      <c r="Q1023" s="170"/>
      <c r="R1023" s="94"/>
      <c r="S1023" s="67"/>
    </row>
    <row r="1024" spans="6:19" ht="12.75">
      <c r="F1024" s="67"/>
      <c r="G1024" s="67"/>
      <c r="H1024" s="67"/>
      <c r="I1024" s="67"/>
      <c r="J1024" s="67"/>
      <c r="K1024" s="67"/>
      <c r="L1024" s="67"/>
      <c r="M1024" s="67"/>
      <c r="N1024" s="67"/>
      <c r="O1024" s="67"/>
      <c r="P1024" s="170"/>
      <c r="Q1024" s="170"/>
      <c r="R1024" s="94"/>
      <c r="S1024" s="67"/>
    </row>
    <row r="1025" spans="6:19" ht="12.75">
      <c r="F1025" s="67"/>
      <c r="G1025" s="67"/>
      <c r="H1025" s="67"/>
      <c r="I1025" s="67"/>
      <c r="J1025" s="67"/>
      <c r="K1025" s="67"/>
      <c r="L1025" s="67"/>
      <c r="M1025" s="67"/>
      <c r="N1025" s="67"/>
      <c r="O1025" s="67"/>
      <c r="P1025" s="170"/>
      <c r="Q1025" s="170"/>
      <c r="R1025" s="94"/>
      <c r="S1025" s="67"/>
    </row>
    <row r="1026" spans="6:19" ht="12.75">
      <c r="F1026" s="67"/>
      <c r="G1026" s="67"/>
      <c r="H1026" s="67"/>
      <c r="I1026" s="67"/>
      <c r="J1026" s="67"/>
      <c r="K1026" s="67"/>
      <c r="L1026" s="67"/>
      <c r="M1026" s="67"/>
      <c r="N1026" s="67"/>
      <c r="O1026" s="67"/>
      <c r="P1026" s="170"/>
      <c r="Q1026" s="170"/>
      <c r="R1026" s="94"/>
      <c r="S1026" s="67"/>
    </row>
    <row r="1027" spans="6:19" ht="12.75">
      <c r="F1027" s="67"/>
      <c r="G1027" s="67"/>
      <c r="H1027" s="67"/>
      <c r="I1027" s="67"/>
      <c r="J1027" s="67"/>
      <c r="K1027" s="67"/>
      <c r="L1027" s="67"/>
      <c r="M1027" s="67"/>
      <c r="N1027" s="67"/>
      <c r="O1027" s="67"/>
      <c r="P1027" s="170"/>
      <c r="Q1027" s="170"/>
      <c r="R1027" s="94"/>
      <c r="S1027" s="67"/>
    </row>
    <row r="1028" spans="6:19" ht="12.75">
      <c r="F1028" s="67"/>
      <c r="G1028" s="67"/>
      <c r="H1028" s="67"/>
      <c r="I1028" s="67"/>
      <c r="J1028" s="67"/>
      <c r="K1028" s="67"/>
      <c r="L1028" s="67"/>
      <c r="M1028" s="67"/>
      <c r="N1028" s="67"/>
      <c r="O1028" s="67"/>
      <c r="P1028" s="170"/>
      <c r="Q1028" s="170"/>
      <c r="R1028" s="94"/>
      <c r="S1028" s="67"/>
    </row>
    <row r="1029" spans="6:19" ht="12.75">
      <c r="F1029" s="67"/>
      <c r="G1029" s="67"/>
      <c r="H1029" s="67"/>
      <c r="I1029" s="67"/>
      <c r="J1029" s="67"/>
      <c r="K1029" s="67"/>
      <c r="L1029" s="67"/>
      <c r="M1029" s="67"/>
      <c r="N1029" s="67"/>
      <c r="O1029" s="67"/>
      <c r="P1029" s="170"/>
      <c r="Q1029" s="170"/>
      <c r="R1029" s="94"/>
      <c r="S1029" s="67"/>
    </row>
    <row r="1030" spans="6:19" ht="12.75">
      <c r="F1030" s="67"/>
      <c r="G1030" s="67"/>
      <c r="H1030" s="67"/>
      <c r="I1030" s="67"/>
      <c r="J1030" s="67"/>
      <c r="K1030" s="67"/>
      <c r="L1030" s="67"/>
      <c r="M1030" s="67"/>
      <c r="N1030" s="67"/>
      <c r="O1030" s="67"/>
      <c r="P1030" s="170"/>
      <c r="Q1030" s="170"/>
      <c r="R1030" s="94"/>
      <c r="S1030" s="67"/>
    </row>
    <row r="1031" spans="6:19" ht="12.75">
      <c r="F1031" s="67"/>
      <c r="G1031" s="67"/>
      <c r="H1031" s="67"/>
      <c r="I1031" s="67"/>
      <c r="J1031" s="67"/>
      <c r="K1031" s="67"/>
      <c r="L1031" s="67"/>
      <c r="M1031" s="67"/>
      <c r="N1031" s="67"/>
      <c r="O1031" s="67"/>
      <c r="P1031" s="170"/>
      <c r="Q1031" s="170"/>
      <c r="R1031" s="94"/>
      <c r="S1031" s="67"/>
    </row>
    <row r="1032" spans="6:19" ht="12.75">
      <c r="F1032" s="67"/>
      <c r="G1032" s="67"/>
      <c r="H1032" s="67"/>
      <c r="I1032" s="67"/>
      <c r="J1032" s="67"/>
      <c r="K1032" s="67"/>
      <c r="L1032" s="67"/>
      <c r="M1032" s="67"/>
      <c r="N1032" s="67"/>
      <c r="O1032" s="67"/>
      <c r="P1032" s="170"/>
      <c r="Q1032" s="170"/>
      <c r="R1032" s="94"/>
      <c r="S1032" s="67"/>
    </row>
    <row r="1033" spans="6:19" ht="12.75">
      <c r="F1033" s="67"/>
      <c r="G1033" s="67"/>
      <c r="H1033" s="67"/>
      <c r="I1033" s="67"/>
      <c r="J1033" s="67"/>
      <c r="K1033" s="67"/>
      <c r="L1033" s="67"/>
      <c r="M1033" s="67"/>
      <c r="N1033" s="67"/>
      <c r="O1033" s="67"/>
      <c r="P1033" s="170"/>
      <c r="Q1033" s="170"/>
      <c r="R1033" s="94"/>
      <c r="S1033" s="67"/>
    </row>
    <row r="1034" spans="6:19" ht="12.75">
      <c r="F1034" s="67"/>
      <c r="G1034" s="67"/>
      <c r="H1034" s="67"/>
      <c r="I1034" s="67"/>
      <c r="J1034" s="67"/>
      <c r="K1034" s="67"/>
      <c r="L1034" s="67"/>
      <c r="M1034" s="67"/>
      <c r="N1034" s="67"/>
      <c r="O1034" s="67"/>
      <c r="P1034" s="170"/>
      <c r="Q1034" s="170"/>
      <c r="R1034" s="94"/>
      <c r="S1034" s="67"/>
    </row>
    <row r="1035" spans="6:19" ht="12.75">
      <c r="F1035" s="67"/>
      <c r="G1035" s="67"/>
      <c r="H1035" s="67"/>
      <c r="I1035" s="67"/>
      <c r="J1035" s="67"/>
      <c r="K1035" s="67"/>
      <c r="L1035" s="67"/>
      <c r="M1035" s="67"/>
      <c r="N1035" s="67"/>
      <c r="O1035" s="67"/>
      <c r="P1035" s="170"/>
      <c r="Q1035" s="170"/>
      <c r="R1035" s="94"/>
      <c r="S1035" s="67"/>
    </row>
    <row r="1036" spans="6:19" ht="12.75">
      <c r="F1036" s="67"/>
      <c r="G1036" s="67"/>
      <c r="H1036" s="67"/>
      <c r="I1036" s="67"/>
      <c r="J1036" s="67"/>
      <c r="K1036" s="67"/>
      <c r="L1036" s="67"/>
      <c r="M1036" s="67"/>
      <c r="N1036" s="67"/>
      <c r="O1036" s="67"/>
      <c r="P1036" s="170"/>
      <c r="Q1036" s="170"/>
      <c r="R1036" s="94"/>
      <c r="S1036" s="67"/>
    </row>
    <row r="1037" spans="6:19" ht="12.75">
      <c r="F1037" s="67"/>
      <c r="G1037" s="67"/>
      <c r="H1037" s="67"/>
      <c r="I1037" s="67"/>
      <c r="J1037" s="67"/>
      <c r="K1037" s="67"/>
      <c r="L1037" s="67"/>
      <c r="M1037" s="67"/>
      <c r="N1037" s="67"/>
      <c r="O1037" s="67"/>
      <c r="P1037" s="170"/>
      <c r="Q1037" s="170"/>
      <c r="R1037" s="94"/>
      <c r="S1037" s="67"/>
    </row>
    <row r="1038" spans="6:19" ht="12.75">
      <c r="F1038" s="67"/>
      <c r="G1038" s="67"/>
      <c r="H1038" s="67"/>
      <c r="I1038" s="67"/>
      <c r="J1038" s="67"/>
      <c r="K1038" s="67"/>
      <c r="L1038" s="67"/>
      <c r="M1038" s="67"/>
      <c r="N1038" s="67"/>
      <c r="O1038" s="67"/>
      <c r="P1038" s="170"/>
      <c r="Q1038" s="170"/>
      <c r="R1038" s="94"/>
      <c r="S1038" s="67"/>
    </row>
    <row r="1039" spans="6:19" ht="12.75">
      <c r="F1039" s="67"/>
      <c r="G1039" s="67"/>
      <c r="H1039" s="67"/>
      <c r="I1039" s="67"/>
      <c r="J1039" s="67"/>
      <c r="K1039" s="67"/>
      <c r="L1039" s="67"/>
      <c r="M1039" s="67"/>
      <c r="N1039" s="67"/>
      <c r="O1039" s="67"/>
      <c r="P1039" s="170"/>
      <c r="Q1039" s="170"/>
      <c r="R1039" s="94"/>
      <c r="S1039" s="67"/>
    </row>
  </sheetData>
  <dataValidations count="4">
    <dataValidation type="custom" allowBlank="1" showDropDown="1" sqref="A2:A65" xr:uid="{00000000-0002-0000-0B00-000000000000}">
      <formula1>OR(NOT(ISERROR(DATEVALUE(A2))), AND(ISNUMBER(A2), LEFT(CELL("format", A2))="D"))</formula1>
    </dataValidation>
    <dataValidation type="custom" allowBlank="1" showDropDown="1" sqref="F2:F65 L2:S65" xr:uid="{00000000-0002-0000-0B00-000001000000}">
      <formula1>AND(ISNUMBER(F2),(NOT(OR(NOT(ISERROR(DATEVALUE(F2))), AND(ISNUMBER(F2), LEFT(CELL("format", F2))="D")))))</formula1>
    </dataValidation>
    <dataValidation type="list" allowBlank="1" showErrorMessage="1" sqref="B2:B92" xr:uid="{00000000-0002-0000-0B00-000002000000}">
      <formula1>"CIBiogás,Itaipu Parquetec,Itaipu"</formula1>
    </dataValidation>
    <dataValidation type="list" allowBlank="1" showErrorMessage="1" sqref="C2:C92" xr:uid="{00000000-0002-0000-0B00-000003000000}">
      <formula1>"SIENA,ÔNIBUS,LOGAN"</formula1>
    </dataValidation>
  </dataValidations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Z998"/>
  <sheetViews>
    <sheetView workbookViewId="0">
      <pane ySplit="1" topLeftCell="A5" activePane="bottomLeft" state="frozen"/>
      <selection pane="bottomLeft" activeCell="B3" sqref="B3"/>
    </sheetView>
  </sheetViews>
  <sheetFormatPr defaultColWidth="12.7109375" defaultRowHeight="15" customHeight="1"/>
  <cols>
    <col min="1" max="10" width="14.140625" customWidth="1"/>
    <col min="11" max="11" width="14.85546875" customWidth="1"/>
    <col min="12" max="12" width="23.140625" customWidth="1"/>
    <col min="13" max="17" width="14.140625" customWidth="1"/>
    <col min="18" max="18" width="16.42578125" customWidth="1"/>
    <col min="19" max="20" width="14.140625" customWidth="1"/>
    <col min="21" max="26" width="12.7109375" hidden="1"/>
  </cols>
  <sheetData>
    <row r="1" spans="1:26" ht="22.5" customHeight="1">
      <c r="A1" s="177" t="s">
        <v>130</v>
      </c>
      <c r="B1" s="178" t="s">
        <v>332</v>
      </c>
      <c r="C1" s="178" t="s">
        <v>333</v>
      </c>
      <c r="D1" s="178" t="s">
        <v>334</v>
      </c>
      <c r="E1" s="144" t="s">
        <v>379</v>
      </c>
      <c r="F1" s="178" t="s">
        <v>380</v>
      </c>
      <c r="G1" s="144" t="s">
        <v>337</v>
      </c>
      <c r="H1" s="144" t="s">
        <v>338</v>
      </c>
      <c r="I1" s="144" t="s">
        <v>339</v>
      </c>
      <c r="J1" s="144" t="s">
        <v>340</v>
      </c>
      <c r="K1" s="178" t="s">
        <v>381</v>
      </c>
      <c r="L1" s="144" t="s">
        <v>382</v>
      </c>
      <c r="M1" s="177" t="s">
        <v>383</v>
      </c>
      <c r="N1" s="177" t="s">
        <v>342</v>
      </c>
      <c r="O1" s="177" t="s">
        <v>384</v>
      </c>
      <c r="P1" s="177" t="s">
        <v>385</v>
      </c>
      <c r="Q1" s="177" t="s">
        <v>346</v>
      </c>
      <c r="R1" s="178" t="s">
        <v>386</v>
      </c>
      <c r="S1" s="178" t="s">
        <v>387</v>
      </c>
      <c r="T1" s="178" t="s">
        <v>388</v>
      </c>
      <c r="U1" s="55"/>
      <c r="V1" s="55"/>
      <c r="W1" s="55"/>
      <c r="X1" s="55"/>
      <c r="Y1" s="55"/>
      <c r="Z1" s="55"/>
    </row>
    <row r="2" spans="1:26" ht="22.5" customHeight="1">
      <c r="A2" s="179">
        <v>45520</v>
      </c>
      <c r="B2" s="55" t="s">
        <v>258</v>
      </c>
      <c r="C2" s="55" t="s">
        <v>389</v>
      </c>
      <c r="D2" s="180" t="s">
        <v>390</v>
      </c>
      <c r="E2" s="181">
        <v>29.88</v>
      </c>
      <c r="F2" s="181">
        <f t="shared" ref="F2:F20" si="0">E2/0.7</f>
        <v>42.68571428571429</v>
      </c>
      <c r="G2" s="181">
        <v>20</v>
      </c>
      <c r="H2" s="181">
        <v>205</v>
      </c>
      <c r="I2" s="181">
        <v>427529</v>
      </c>
      <c r="J2" s="181">
        <v>428014</v>
      </c>
      <c r="K2" s="181">
        <f t="shared" ref="K2:K20" si="1">J2-I2</f>
        <v>485</v>
      </c>
      <c r="L2" s="181">
        <v>629</v>
      </c>
      <c r="M2" s="181">
        <f t="shared" ref="M2:M20" si="2">((F2*33.1)/36.09)</f>
        <v>39.149269682935518</v>
      </c>
      <c r="N2" s="181">
        <f t="shared" ref="N2:N20" si="3">F2*2.5</f>
        <v>106.71428571428572</v>
      </c>
      <c r="O2" s="181">
        <f t="shared" ref="O2:O20" si="4">F2*33.1</f>
        <v>1412.8971428571431</v>
      </c>
      <c r="P2" s="181">
        <f t="shared" ref="P2:P20" si="5">M2*36.09</f>
        <v>1412.8971428571431</v>
      </c>
      <c r="Q2" s="181">
        <f t="shared" ref="Q2:Q20" si="6">O2*0.01</f>
        <v>14.128971428571431</v>
      </c>
      <c r="R2" s="181">
        <f t="shared" ref="R2:R20" si="7">P2*0.0865</f>
        <v>122.21560285714287</v>
      </c>
      <c r="S2" s="181">
        <f t="shared" ref="S2:S20" si="8">R2-Q2</f>
        <v>108.08663142857144</v>
      </c>
      <c r="T2" s="181">
        <f t="shared" ref="T2:T20" si="9">M2*6.1</f>
        <v>238.81054506590664</v>
      </c>
    </row>
    <row r="3" spans="1:26" ht="22.5" customHeight="1">
      <c r="A3" s="179">
        <v>45534</v>
      </c>
      <c r="B3" s="55" t="s">
        <v>258</v>
      </c>
      <c r="C3" s="55" t="s">
        <v>389</v>
      </c>
      <c r="D3" s="180" t="s">
        <v>390</v>
      </c>
      <c r="E3" s="181">
        <v>23.12</v>
      </c>
      <c r="F3" s="181">
        <f t="shared" si="0"/>
        <v>33.028571428571432</v>
      </c>
      <c r="G3" s="181">
        <v>0</v>
      </c>
      <c r="H3" s="181">
        <v>200</v>
      </c>
      <c r="I3" s="181"/>
      <c r="J3" s="181"/>
      <c r="K3" s="181">
        <f t="shared" si="1"/>
        <v>0</v>
      </c>
      <c r="L3" s="181"/>
      <c r="M3" s="181">
        <f t="shared" si="2"/>
        <v>30.292205992954127</v>
      </c>
      <c r="N3" s="181">
        <f t="shared" si="3"/>
        <v>82.571428571428584</v>
      </c>
      <c r="O3" s="181">
        <f t="shared" si="4"/>
        <v>1093.2457142857145</v>
      </c>
      <c r="P3" s="181">
        <f t="shared" si="5"/>
        <v>1093.2457142857145</v>
      </c>
      <c r="Q3" s="181">
        <f t="shared" si="6"/>
        <v>10.932457142857144</v>
      </c>
      <c r="R3" s="181">
        <f t="shared" si="7"/>
        <v>94.565754285714291</v>
      </c>
      <c r="S3" s="181">
        <f t="shared" si="8"/>
        <v>83.633297142857145</v>
      </c>
      <c r="T3" s="181">
        <f t="shared" si="9"/>
        <v>184.78245655702017</v>
      </c>
    </row>
    <row r="4" spans="1:26" ht="22.5" customHeight="1">
      <c r="A4" s="179">
        <v>45548</v>
      </c>
      <c r="B4" s="55" t="s">
        <v>258</v>
      </c>
      <c r="C4" s="55" t="s">
        <v>389</v>
      </c>
      <c r="D4" s="180" t="s">
        <v>390</v>
      </c>
      <c r="E4" s="181">
        <v>26.72</v>
      </c>
      <c r="F4" s="181">
        <f t="shared" si="0"/>
        <v>38.171428571428571</v>
      </c>
      <c r="G4" s="181">
        <v>30</v>
      </c>
      <c r="H4" s="181">
        <v>210</v>
      </c>
      <c r="I4" s="181"/>
      <c r="J4" s="181"/>
      <c r="K4" s="181">
        <f t="shared" si="1"/>
        <v>0</v>
      </c>
      <c r="L4" s="181"/>
      <c r="M4" s="181">
        <f t="shared" si="2"/>
        <v>35.00898547282587</v>
      </c>
      <c r="N4" s="181">
        <f t="shared" si="3"/>
        <v>95.428571428571431</v>
      </c>
      <c r="O4" s="181">
        <f t="shared" si="4"/>
        <v>1263.4742857142858</v>
      </c>
      <c r="P4" s="181">
        <f t="shared" si="5"/>
        <v>1263.4742857142858</v>
      </c>
      <c r="Q4" s="181">
        <f t="shared" si="6"/>
        <v>12.634742857142857</v>
      </c>
      <c r="R4" s="181">
        <f t="shared" si="7"/>
        <v>109.29052571428571</v>
      </c>
      <c r="S4" s="181">
        <f t="shared" si="8"/>
        <v>96.655782857142853</v>
      </c>
      <c r="T4" s="181">
        <f t="shared" si="9"/>
        <v>213.55481138423781</v>
      </c>
    </row>
    <row r="5" spans="1:26" ht="22.5" customHeight="1">
      <c r="A5" s="179">
        <v>45565</v>
      </c>
      <c r="B5" s="55" t="s">
        <v>258</v>
      </c>
      <c r="C5" s="55" t="s">
        <v>389</v>
      </c>
      <c r="D5" s="180" t="s">
        <v>390</v>
      </c>
      <c r="E5" s="181">
        <v>23.41</v>
      </c>
      <c r="F5" s="181">
        <f t="shared" si="0"/>
        <v>33.442857142857143</v>
      </c>
      <c r="G5" s="181">
        <v>20</v>
      </c>
      <c r="H5" s="181">
        <v>205</v>
      </c>
      <c r="I5" s="181"/>
      <c r="J5" s="181"/>
      <c r="K5" s="181">
        <f t="shared" si="1"/>
        <v>0</v>
      </c>
      <c r="L5" s="181"/>
      <c r="M5" s="181">
        <f t="shared" si="2"/>
        <v>30.672168784388237</v>
      </c>
      <c r="N5" s="181">
        <f t="shared" si="3"/>
        <v>83.607142857142861</v>
      </c>
      <c r="O5" s="181">
        <f t="shared" si="4"/>
        <v>1106.9585714285715</v>
      </c>
      <c r="P5" s="181">
        <f t="shared" si="5"/>
        <v>1106.9585714285715</v>
      </c>
      <c r="Q5" s="181">
        <f t="shared" si="6"/>
        <v>11.069585714285715</v>
      </c>
      <c r="R5" s="181">
        <f t="shared" si="7"/>
        <v>95.751916428571434</v>
      </c>
      <c r="S5" s="181">
        <f t="shared" si="8"/>
        <v>84.682330714285712</v>
      </c>
      <c r="T5" s="181">
        <f t="shared" si="9"/>
        <v>187.10022958476824</v>
      </c>
    </row>
    <row r="6" spans="1:26" ht="22.5" customHeight="1">
      <c r="A6" s="179">
        <v>45588</v>
      </c>
      <c r="B6" s="55" t="s">
        <v>258</v>
      </c>
      <c r="C6" s="55" t="s">
        <v>389</v>
      </c>
      <c r="D6" s="180" t="s">
        <v>390</v>
      </c>
      <c r="E6" s="181">
        <v>28.31</v>
      </c>
      <c r="F6" s="181">
        <f t="shared" si="0"/>
        <v>40.442857142857143</v>
      </c>
      <c r="G6" s="181">
        <v>0</v>
      </c>
      <c r="H6" s="181">
        <v>195</v>
      </c>
      <c r="I6" s="181"/>
      <c r="J6" s="181"/>
      <c r="K6" s="181">
        <f t="shared" si="1"/>
        <v>0</v>
      </c>
      <c r="L6" s="181"/>
      <c r="M6" s="181">
        <f t="shared" si="2"/>
        <v>37.092229743102564</v>
      </c>
      <c r="N6" s="181">
        <f t="shared" si="3"/>
        <v>101.10714285714286</v>
      </c>
      <c r="O6" s="181">
        <f t="shared" si="4"/>
        <v>1338.6585714285716</v>
      </c>
      <c r="P6" s="181">
        <f t="shared" si="5"/>
        <v>1338.6585714285716</v>
      </c>
      <c r="Q6" s="181">
        <f t="shared" si="6"/>
        <v>13.386585714285715</v>
      </c>
      <c r="R6" s="181">
        <f t="shared" si="7"/>
        <v>115.79396642857144</v>
      </c>
      <c r="S6" s="181">
        <f t="shared" si="8"/>
        <v>102.40738071428572</v>
      </c>
      <c r="T6" s="181">
        <f t="shared" si="9"/>
        <v>226.26260143292563</v>
      </c>
    </row>
    <row r="7" spans="1:26" ht="22.5" customHeight="1">
      <c r="A7" s="179">
        <v>45643</v>
      </c>
      <c r="B7" s="55" t="s">
        <v>258</v>
      </c>
      <c r="C7" s="55" t="s">
        <v>389</v>
      </c>
      <c r="D7" s="180" t="s">
        <v>390</v>
      </c>
      <c r="E7" s="181">
        <v>30.43</v>
      </c>
      <c r="F7" s="181">
        <f t="shared" si="0"/>
        <v>43.471428571428575</v>
      </c>
      <c r="G7" s="181">
        <v>0</v>
      </c>
      <c r="H7" s="181">
        <v>210</v>
      </c>
      <c r="I7" s="181"/>
      <c r="J7" s="181">
        <v>435251</v>
      </c>
      <c r="K7" s="181">
        <f t="shared" si="1"/>
        <v>435251</v>
      </c>
      <c r="L7" s="181"/>
      <c r="M7" s="181">
        <f t="shared" si="2"/>
        <v>39.869888770138147</v>
      </c>
      <c r="N7" s="181">
        <f t="shared" si="3"/>
        <v>108.67857142857144</v>
      </c>
      <c r="O7" s="181">
        <f t="shared" si="4"/>
        <v>1438.9042857142858</v>
      </c>
      <c r="P7" s="181">
        <f t="shared" si="5"/>
        <v>1438.9042857142858</v>
      </c>
      <c r="Q7" s="181">
        <f t="shared" si="6"/>
        <v>14.389042857142858</v>
      </c>
      <c r="R7" s="181">
        <f t="shared" si="7"/>
        <v>124.46522071428572</v>
      </c>
      <c r="S7" s="181">
        <f t="shared" si="8"/>
        <v>110.07617785714287</v>
      </c>
      <c r="T7" s="181">
        <f t="shared" si="9"/>
        <v>243.20632149784268</v>
      </c>
    </row>
    <row r="8" spans="1:26" ht="22.5" customHeight="1">
      <c r="A8" s="179">
        <v>45653</v>
      </c>
      <c r="B8" s="55" t="s">
        <v>258</v>
      </c>
      <c r="C8" s="55" t="s">
        <v>389</v>
      </c>
      <c r="D8" s="180" t="s">
        <v>390</v>
      </c>
      <c r="E8" s="181">
        <v>25.78</v>
      </c>
      <c r="F8" s="181">
        <f t="shared" si="0"/>
        <v>36.828571428571429</v>
      </c>
      <c r="G8" s="181">
        <v>50</v>
      </c>
      <c r="H8" s="181">
        <v>210</v>
      </c>
      <c r="I8" s="181"/>
      <c r="J8" s="181">
        <v>436025</v>
      </c>
      <c r="K8" s="181">
        <f t="shared" si="1"/>
        <v>436025</v>
      </c>
      <c r="L8" s="181"/>
      <c r="M8" s="181">
        <f t="shared" si="2"/>
        <v>33.777381941970475</v>
      </c>
      <c r="N8" s="181">
        <f t="shared" si="3"/>
        <v>92.071428571428569</v>
      </c>
      <c r="O8" s="181">
        <f t="shared" si="4"/>
        <v>1219.0257142857145</v>
      </c>
      <c r="P8" s="181">
        <f t="shared" si="5"/>
        <v>1219.0257142857145</v>
      </c>
      <c r="Q8" s="181">
        <f t="shared" si="6"/>
        <v>12.190257142857146</v>
      </c>
      <c r="R8" s="181">
        <f t="shared" si="7"/>
        <v>105.44572428571429</v>
      </c>
      <c r="S8" s="181">
        <f t="shared" si="8"/>
        <v>93.255467142857142</v>
      </c>
      <c r="T8" s="181">
        <f t="shared" si="9"/>
        <v>206.04202984601989</v>
      </c>
    </row>
    <row r="9" spans="1:26" ht="22.5" customHeight="1">
      <c r="A9" s="179">
        <v>45673</v>
      </c>
      <c r="B9" s="55" t="s">
        <v>258</v>
      </c>
      <c r="C9" s="55" t="s">
        <v>389</v>
      </c>
      <c r="D9" s="180" t="s">
        <v>390</v>
      </c>
      <c r="E9" s="181">
        <v>7.89</v>
      </c>
      <c r="F9" s="181">
        <f t="shared" si="0"/>
        <v>11.271428571428572</v>
      </c>
      <c r="G9" s="181">
        <v>160</v>
      </c>
      <c r="H9" s="181">
        <v>210</v>
      </c>
      <c r="I9" s="181"/>
      <c r="J9" s="181"/>
      <c r="K9" s="181">
        <f t="shared" si="1"/>
        <v>0</v>
      </c>
      <c r="L9" s="181"/>
      <c r="M9" s="181">
        <f t="shared" si="2"/>
        <v>10.337608360052251</v>
      </c>
      <c r="N9" s="181">
        <f t="shared" si="3"/>
        <v>28.178571428571431</v>
      </c>
      <c r="O9" s="181">
        <f t="shared" si="4"/>
        <v>373.08428571428578</v>
      </c>
      <c r="P9" s="181">
        <f t="shared" si="5"/>
        <v>373.08428571428578</v>
      </c>
      <c r="Q9" s="181">
        <f t="shared" si="6"/>
        <v>3.730842857142858</v>
      </c>
      <c r="R9" s="181">
        <f t="shared" si="7"/>
        <v>32.271790714285721</v>
      </c>
      <c r="S9" s="181">
        <f t="shared" si="8"/>
        <v>28.540947857142864</v>
      </c>
      <c r="T9" s="181">
        <f t="shared" si="9"/>
        <v>63.059410996318725</v>
      </c>
    </row>
    <row r="10" spans="1:26" ht="22.5" customHeight="1">
      <c r="A10" s="179">
        <v>45684</v>
      </c>
      <c r="B10" s="55" t="s">
        <v>258</v>
      </c>
      <c r="C10" s="55" t="s">
        <v>389</v>
      </c>
      <c r="D10" s="180" t="s">
        <v>390</v>
      </c>
      <c r="E10" s="181">
        <v>24.56</v>
      </c>
      <c r="F10" s="181">
        <f t="shared" si="0"/>
        <v>35.085714285714289</v>
      </c>
      <c r="G10" s="181">
        <v>40</v>
      </c>
      <c r="H10" s="181">
        <v>210</v>
      </c>
      <c r="I10" s="181">
        <v>436025</v>
      </c>
      <c r="J10" s="181">
        <v>438157</v>
      </c>
      <c r="K10" s="181">
        <f t="shared" si="1"/>
        <v>2132</v>
      </c>
      <c r="L10" s="181"/>
      <c r="M10" s="181">
        <f t="shared" si="2"/>
        <v>32.178917784902822</v>
      </c>
      <c r="N10" s="181">
        <f t="shared" si="3"/>
        <v>87.714285714285722</v>
      </c>
      <c r="O10" s="181">
        <f t="shared" si="4"/>
        <v>1161.3371428571429</v>
      </c>
      <c r="P10" s="181">
        <f t="shared" si="5"/>
        <v>1161.3371428571429</v>
      </c>
      <c r="Q10" s="181">
        <f t="shared" si="6"/>
        <v>11.61337142857143</v>
      </c>
      <c r="R10" s="181">
        <f t="shared" si="7"/>
        <v>100.45566285714285</v>
      </c>
      <c r="S10" s="181">
        <f t="shared" si="8"/>
        <v>88.842291428571428</v>
      </c>
      <c r="T10" s="181">
        <f t="shared" si="9"/>
        <v>196.2913984879072</v>
      </c>
    </row>
    <row r="11" spans="1:26" ht="22.5" customHeight="1">
      <c r="A11" s="179">
        <v>45691</v>
      </c>
      <c r="B11" s="55" t="s">
        <v>258</v>
      </c>
      <c r="C11" s="55" t="s">
        <v>389</v>
      </c>
      <c r="D11" s="180" t="s">
        <v>390</v>
      </c>
      <c r="E11" s="181">
        <v>20.66</v>
      </c>
      <c r="F11" s="181">
        <f t="shared" si="0"/>
        <v>29.514285714285716</v>
      </c>
      <c r="G11" s="181">
        <v>60</v>
      </c>
      <c r="H11" s="181">
        <v>220</v>
      </c>
      <c r="I11" s="181">
        <v>438157</v>
      </c>
      <c r="J11" s="181">
        <v>438715</v>
      </c>
      <c r="K11" s="181">
        <f t="shared" si="1"/>
        <v>558</v>
      </c>
      <c r="L11" s="181"/>
      <c r="M11" s="181">
        <f t="shared" si="2"/>
        <v>27.069073348375092</v>
      </c>
      <c r="N11" s="181">
        <f t="shared" si="3"/>
        <v>73.785714285714292</v>
      </c>
      <c r="O11" s="181">
        <f t="shared" si="4"/>
        <v>976.9228571428572</v>
      </c>
      <c r="P11" s="181">
        <f t="shared" si="5"/>
        <v>976.9228571428572</v>
      </c>
      <c r="Q11" s="181">
        <f t="shared" si="6"/>
        <v>9.769228571428572</v>
      </c>
      <c r="R11" s="181">
        <f t="shared" si="7"/>
        <v>84.503827142857148</v>
      </c>
      <c r="S11" s="181">
        <f t="shared" si="8"/>
        <v>74.734598571428577</v>
      </c>
      <c r="T11" s="181">
        <f t="shared" si="9"/>
        <v>165.12134742508806</v>
      </c>
    </row>
    <row r="12" spans="1:26" ht="22.5" customHeight="1">
      <c r="A12" s="179">
        <v>45722</v>
      </c>
      <c r="B12" s="55" t="s">
        <v>258</v>
      </c>
      <c r="C12" s="55" t="s">
        <v>389</v>
      </c>
      <c r="D12" s="180" t="s">
        <v>390</v>
      </c>
      <c r="E12" s="181">
        <v>28.73</v>
      </c>
      <c r="F12" s="181">
        <f t="shared" si="0"/>
        <v>41.042857142857144</v>
      </c>
      <c r="G12" s="181">
        <v>0</v>
      </c>
      <c r="H12" s="181">
        <v>200</v>
      </c>
      <c r="I12" s="181">
        <v>438715</v>
      </c>
      <c r="J12" s="181">
        <v>439923</v>
      </c>
      <c r="K12" s="181">
        <f t="shared" si="1"/>
        <v>1208</v>
      </c>
      <c r="L12" s="181"/>
      <c r="M12" s="181">
        <f t="shared" si="2"/>
        <v>37.64252068242093</v>
      </c>
      <c r="N12" s="181">
        <f t="shared" si="3"/>
        <v>102.60714285714286</v>
      </c>
      <c r="O12" s="181">
        <f t="shared" si="4"/>
        <v>1358.5185714285715</v>
      </c>
      <c r="P12" s="181">
        <f t="shared" si="5"/>
        <v>1358.5185714285715</v>
      </c>
      <c r="Q12" s="181">
        <f t="shared" si="6"/>
        <v>13.585185714285714</v>
      </c>
      <c r="R12" s="181">
        <f t="shared" si="7"/>
        <v>117.51185642857142</v>
      </c>
      <c r="S12" s="181">
        <f t="shared" si="8"/>
        <v>103.92667071428571</v>
      </c>
      <c r="T12" s="181">
        <f t="shared" si="9"/>
        <v>229.61937616276765</v>
      </c>
    </row>
    <row r="13" spans="1:26" ht="22.5" customHeight="1">
      <c r="A13" s="179">
        <v>45751</v>
      </c>
      <c r="B13" s="55" t="s">
        <v>258</v>
      </c>
      <c r="C13" s="55" t="s">
        <v>389</v>
      </c>
      <c r="D13" s="180" t="s">
        <v>390</v>
      </c>
      <c r="E13" s="181">
        <v>17.37</v>
      </c>
      <c r="F13" s="181">
        <f t="shared" si="0"/>
        <v>24.814285714285717</v>
      </c>
      <c r="G13" s="181">
        <v>85</v>
      </c>
      <c r="H13" s="181">
        <v>220</v>
      </c>
      <c r="I13" s="181">
        <v>439923</v>
      </c>
      <c r="J13" s="181">
        <v>441537</v>
      </c>
      <c r="K13" s="181">
        <f t="shared" si="1"/>
        <v>1614</v>
      </c>
      <c r="L13" s="181"/>
      <c r="M13" s="181">
        <f t="shared" si="2"/>
        <v>22.758460990381192</v>
      </c>
      <c r="N13" s="181">
        <f t="shared" si="3"/>
        <v>62.035714285714292</v>
      </c>
      <c r="O13" s="181">
        <f t="shared" si="4"/>
        <v>821.35285714285726</v>
      </c>
      <c r="P13" s="181">
        <f t="shared" si="5"/>
        <v>821.35285714285726</v>
      </c>
      <c r="Q13" s="181">
        <f t="shared" si="6"/>
        <v>8.2135285714285722</v>
      </c>
      <c r="R13" s="181">
        <f t="shared" si="7"/>
        <v>71.047022142857145</v>
      </c>
      <c r="S13" s="181">
        <f t="shared" si="8"/>
        <v>62.833493571428576</v>
      </c>
      <c r="T13" s="181">
        <f t="shared" si="9"/>
        <v>138.82661204132526</v>
      </c>
    </row>
    <row r="14" spans="1:26" ht="22.5" customHeight="1">
      <c r="A14" s="179">
        <v>45758</v>
      </c>
      <c r="B14" s="55" t="s">
        <v>258</v>
      </c>
      <c r="C14" s="55" t="s">
        <v>389</v>
      </c>
      <c r="D14" s="180" t="s">
        <v>390</v>
      </c>
      <c r="E14" s="181">
        <v>8.91</v>
      </c>
      <c r="F14" s="181">
        <f t="shared" si="0"/>
        <v>12.72857142857143</v>
      </c>
      <c r="G14" s="181">
        <v>20</v>
      </c>
      <c r="H14" s="181">
        <v>160</v>
      </c>
      <c r="I14" s="181">
        <v>441537</v>
      </c>
      <c r="J14" s="181">
        <v>442201</v>
      </c>
      <c r="K14" s="181">
        <f t="shared" si="1"/>
        <v>664</v>
      </c>
      <c r="L14" s="181"/>
      <c r="M14" s="181">
        <f t="shared" si="2"/>
        <v>11.67402921268258</v>
      </c>
      <c r="N14" s="181">
        <f t="shared" si="3"/>
        <v>31.821428571428573</v>
      </c>
      <c r="O14" s="181">
        <f t="shared" si="4"/>
        <v>421.31571428571436</v>
      </c>
      <c r="P14" s="181">
        <f t="shared" si="5"/>
        <v>421.31571428571436</v>
      </c>
      <c r="Q14" s="181">
        <f t="shared" si="6"/>
        <v>4.2131571428571437</v>
      </c>
      <c r="R14" s="181">
        <f t="shared" si="7"/>
        <v>36.443809285714288</v>
      </c>
      <c r="S14" s="181">
        <f t="shared" si="8"/>
        <v>32.230652142857146</v>
      </c>
      <c r="T14" s="181">
        <f t="shared" si="9"/>
        <v>71.211578197363735</v>
      </c>
    </row>
    <row r="15" spans="1:26" ht="22.5" customHeight="1">
      <c r="A15" s="179">
        <v>45763</v>
      </c>
      <c r="B15" s="55" t="s">
        <v>258</v>
      </c>
      <c r="C15" s="55" t="s">
        <v>389</v>
      </c>
      <c r="D15" s="180" t="s">
        <v>390</v>
      </c>
      <c r="E15" s="181">
        <v>19.8</v>
      </c>
      <c r="F15" s="181">
        <f t="shared" si="0"/>
        <v>28.285714285714288</v>
      </c>
      <c r="G15" s="181">
        <v>80</v>
      </c>
      <c r="H15" s="181">
        <v>220</v>
      </c>
      <c r="I15" s="181">
        <v>442469.4</v>
      </c>
      <c r="J15" s="181"/>
      <c r="K15" s="181">
        <f t="shared" si="1"/>
        <v>-442469.4</v>
      </c>
      <c r="L15" s="181"/>
      <c r="M15" s="181">
        <f t="shared" si="2"/>
        <v>25.942287139294621</v>
      </c>
      <c r="N15" s="181">
        <f t="shared" si="3"/>
        <v>70.714285714285722</v>
      </c>
      <c r="O15" s="181">
        <f t="shared" si="4"/>
        <v>936.25714285714298</v>
      </c>
      <c r="P15" s="181">
        <f t="shared" si="5"/>
        <v>936.25714285714298</v>
      </c>
      <c r="Q15" s="181">
        <f t="shared" si="6"/>
        <v>9.3625714285714299</v>
      </c>
      <c r="R15" s="181">
        <f t="shared" si="7"/>
        <v>80.986242857142855</v>
      </c>
      <c r="S15" s="181">
        <f t="shared" si="8"/>
        <v>71.623671428571427</v>
      </c>
      <c r="T15" s="181">
        <f t="shared" si="9"/>
        <v>158.24795154969718</v>
      </c>
    </row>
    <row r="16" spans="1:26" ht="22.5" customHeight="1">
      <c r="A16" s="179">
        <v>45784</v>
      </c>
      <c r="B16" s="55" t="s">
        <v>258</v>
      </c>
      <c r="C16" s="55" t="s">
        <v>389</v>
      </c>
      <c r="D16" s="180" t="s">
        <v>390</v>
      </c>
      <c r="E16" s="181">
        <v>29.72</v>
      </c>
      <c r="F16" s="181">
        <f t="shared" si="0"/>
        <v>42.457142857142856</v>
      </c>
      <c r="G16" s="181">
        <v>0</v>
      </c>
      <c r="H16" s="181">
        <v>220</v>
      </c>
      <c r="I16" s="181">
        <v>443911.7</v>
      </c>
      <c r="J16" s="181"/>
      <c r="K16" s="181">
        <f t="shared" si="1"/>
        <v>-443911.7</v>
      </c>
      <c r="L16" s="181"/>
      <c r="M16" s="181">
        <f t="shared" si="2"/>
        <v>38.939635039385664</v>
      </c>
      <c r="N16" s="181">
        <f t="shared" si="3"/>
        <v>106.14285714285714</v>
      </c>
      <c r="O16" s="181">
        <f t="shared" si="4"/>
        <v>1405.3314285714287</v>
      </c>
      <c r="P16" s="181">
        <f t="shared" si="5"/>
        <v>1405.3314285714287</v>
      </c>
      <c r="Q16" s="181">
        <f t="shared" si="6"/>
        <v>14.053314285714286</v>
      </c>
      <c r="R16" s="181">
        <f t="shared" si="7"/>
        <v>121.56116857142857</v>
      </c>
      <c r="S16" s="181">
        <f t="shared" si="8"/>
        <v>107.50785428571427</v>
      </c>
      <c r="T16" s="181">
        <f t="shared" si="9"/>
        <v>237.53177374025253</v>
      </c>
    </row>
    <row r="17" spans="1:20" ht="22.5" customHeight="1">
      <c r="A17" s="179">
        <v>45859</v>
      </c>
      <c r="B17" s="55" t="s">
        <v>258</v>
      </c>
      <c r="C17" s="55" t="s">
        <v>389</v>
      </c>
      <c r="D17" s="180" t="s">
        <v>390</v>
      </c>
      <c r="E17" s="181">
        <v>20.82</v>
      </c>
      <c r="F17" s="181">
        <f t="shared" si="0"/>
        <v>29.742857142857144</v>
      </c>
      <c r="G17" s="181">
        <v>30</v>
      </c>
      <c r="H17" s="181">
        <v>200</v>
      </c>
      <c r="I17" s="181">
        <v>444581</v>
      </c>
      <c r="J17" s="181"/>
      <c r="K17" s="181">
        <f t="shared" si="1"/>
        <v>-444581</v>
      </c>
      <c r="L17" s="181"/>
      <c r="M17" s="181">
        <f t="shared" si="2"/>
        <v>27.27870799192495</v>
      </c>
      <c r="N17" s="181">
        <f t="shared" si="3"/>
        <v>74.357142857142861</v>
      </c>
      <c r="O17" s="181">
        <f t="shared" si="4"/>
        <v>984.4885714285715</v>
      </c>
      <c r="P17" s="181">
        <f t="shared" si="5"/>
        <v>984.4885714285715</v>
      </c>
      <c r="Q17" s="181">
        <f t="shared" si="6"/>
        <v>9.8448857142857147</v>
      </c>
      <c r="R17" s="181">
        <f t="shared" si="7"/>
        <v>85.158261428571436</v>
      </c>
      <c r="S17" s="181">
        <f t="shared" si="8"/>
        <v>75.313375714285726</v>
      </c>
      <c r="T17" s="181">
        <f t="shared" si="9"/>
        <v>166.40011875074219</v>
      </c>
    </row>
    <row r="18" spans="1:20" ht="22.5" customHeight="1">
      <c r="A18" s="179">
        <v>45863</v>
      </c>
      <c r="B18" s="55" t="s">
        <v>258</v>
      </c>
      <c r="C18" s="55" t="s">
        <v>389</v>
      </c>
      <c r="D18" s="180" t="s">
        <v>390</v>
      </c>
      <c r="E18" s="181">
        <v>22.85</v>
      </c>
      <c r="F18" s="181">
        <f t="shared" si="0"/>
        <v>32.642857142857146</v>
      </c>
      <c r="G18" s="181">
        <v>40</v>
      </c>
      <c r="H18" s="181">
        <v>220</v>
      </c>
      <c r="I18" s="181">
        <v>445028</v>
      </c>
      <c r="J18" s="181">
        <v>446081</v>
      </c>
      <c r="K18" s="181">
        <f t="shared" si="1"/>
        <v>1053</v>
      </c>
      <c r="L18" s="181"/>
      <c r="M18" s="181">
        <f t="shared" si="2"/>
        <v>29.938447531963742</v>
      </c>
      <c r="N18" s="181">
        <f t="shared" si="3"/>
        <v>81.607142857142861</v>
      </c>
      <c r="O18" s="181">
        <f t="shared" si="4"/>
        <v>1080.4785714285715</v>
      </c>
      <c r="P18" s="181">
        <f t="shared" si="5"/>
        <v>1080.4785714285715</v>
      </c>
      <c r="Q18" s="181">
        <f t="shared" si="6"/>
        <v>10.804785714285716</v>
      </c>
      <c r="R18" s="181">
        <f t="shared" si="7"/>
        <v>93.461396428571433</v>
      </c>
      <c r="S18" s="181">
        <f t="shared" si="8"/>
        <v>82.656610714285719</v>
      </c>
      <c r="T18" s="181">
        <f t="shared" si="9"/>
        <v>182.62452994497883</v>
      </c>
    </row>
    <row r="19" spans="1:20" ht="22.5" customHeight="1">
      <c r="A19" s="179">
        <v>45889</v>
      </c>
      <c r="B19" s="55" t="s">
        <v>258</v>
      </c>
      <c r="C19" s="55" t="s">
        <v>389</v>
      </c>
      <c r="D19" s="180" t="s">
        <v>392</v>
      </c>
      <c r="E19" s="181">
        <v>17.27</v>
      </c>
      <c r="F19" s="181">
        <f t="shared" si="0"/>
        <v>24.671428571428571</v>
      </c>
      <c r="G19" s="181">
        <v>100</v>
      </c>
      <c r="H19" s="181">
        <v>200</v>
      </c>
      <c r="I19" s="181">
        <v>446081</v>
      </c>
      <c r="J19" s="181">
        <v>446288</v>
      </c>
      <c r="K19" s="181">
        <f t="shared" si="1"/>
        <v>207</v>
      </c>
      <c r="L19" s="181"/>
      <c r="M19" s="181">
        <f t="shared" si="2"/>
        <v>22.627439338162528</v>
      </c>
      <c r="N19" s="181">
        <f t="shared" si="3"/>
        <v>61.678571428571431</v>
      </c>
      <c r="O19" s="181">
        <f t="shared" si="4"/>
        <v>816.62428571428575</v>
      </c>
      <c r="P19" s="181">
        <f t="shared" si="5"/>
        <v>816.62428571428575</v>
      </c>
      <c r="Q19" s="181">
        <f t="shared" si="6"/>
        <v>8.1662428571428585</v>
      </c>
      <c r="R19" s="181">
        <f t="shared" si="7"/>
        <v>70.63800071428571</v>
      </c>
      <c r="S19" s="181">
        <f t="shared" si="8"/>
        <v>62.471757857142848</v>
      </c>
      <c r="T19" s="181">
        <f t="shared" si="9"/>
        <v>138.0273799627914</v>
      </c>
    </row>
    <row r="20" spans="1:20" ht="22.5" customHeight="1">
      <c r="A20" s="179">
        <v>45895</v>
      </c>
      <c r="B20" s="55" t="s">
        <v>258</v>
      </c>
      <c r="C20" s="55" t="s">
        <v>389</v>
      </c>
      <c r="D20" s="180" t="s">
        <v>393</v>
      </c>
      <c r="E20" s="181">
        <v>12.37</v>
      </c>
      <c r="F20" s="181">
        <f t="shared" si="0"/>
        <v>17.671428571428571</v>
      </c>
      <c r="G20" s="181">
        <v>120</v>
      </c>
      <c r="H20" s="181">
        <v>220</v>
      </c>
      <c r="I20" s="181">
        <v>446288</v>
      </c>
      <c r="J20" s="181"/>
      <c r="K20" s="181">
        <f t="shared" si="1"/>
        <v>-446288</v>
      </c>
      <c r="L20" s="181"/>
      <c r="M20" s="181">
        <f t="shared" si="2"/>
        <v>16.207378379448205</v>
      </c>
      <c r="N20" s="181">
        <f t="shared" si="3"/>
        <v>44.178571428571431</v>
      </c>
      <c r="O20" s="181">
        <f t="shared" si="4"/>
        <v>584.9242857142857</v>
      </c>
      <c r="P20" s="181">
        <f t="shared" si="5"/>
        <v>584.92428571428582</v>
      </c>
      <c r="Q20" s="181">
        <f t="shared" si="6"/>
        <v>5.8492428571428574</v>
      </c>
      <c r="R20" s="181">
        <f t="shared" si="7"/>
        <v>50.595950714285721</v>
      </c>
      <c r="S20" s="181">
        <f t="shared" si="8"/>
        <v>44.746707857142866</v>
      </c>
      <c r="T20" s="181">
        <f t="shared" si="9"/>
        <v>98.865008114634037</v>
      </c>
    </row>
    <row r="21" spans="1:20" ht="12.75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</row>
    <row r="22" spans="1:20" ht="12.75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</row>
    <row r="23" spans="1:20" ht="12.75">
      <c r="A23" s="55"/>
      <c r="B23" s="55"/>
      <c r="C23" s="55"/>
      <c r="D23" s="55"/>
      <c r="E23" s="55"/>
      <c r="F23" s="58">
        <f>SUM(F17:F20)</f>
        <v>104.72857142857143</v>
      </c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</row>
    <row r="24" spans="1:20" ht="12.75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</row>
    <row r="25" spans="1:20" ht="12.75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</row>
    <row r="26" spans="1:20" ht="12.75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</row>
    <row r="27" spans="1:20" ht="12.75">
      <c r="A27" s="55"/>
      <c r="B27" s="55"/>
      <c r="C27" s="55"/>
      <c r="D27" s="55"/>
      <c r="E27" s="55"/>
      <c r="F27" s="58">
        <f>SUM(F17:F18)</f>
        <v>62.385714285714286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</row>
    <row r="28" spans="1:20" ht="12.75">
      <c r="A28" s="55"/>
      <c r="B28" s="55"/>
      <c r="C28" s="55"/>
      <c r="D28" s="55"/>
      <c r="E28" s="55"/>
      <c r="F28" s="58">
        <f>SUM(F19:F20)</f>
        <v>42.342857142857142</v>
      </c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</row>
    <row r="29" spans="1:20" ht="12.75">
      <c r="A29" s="55"/>
      <c r="B29" s="55"/>
      <c r="C29" s="55"/>
      <c r="D29" s="55"/>
      <c r="E29" s="55"/>
      <c r="F29" s="55">
        <v>62.4</v>
      </c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</row>
    <row r="30" spans="1:20" ht="12.75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</row>
    <row r="31" spans="1:20" ht="12.75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</row>
    <row r="32" spans="1:20" ht="12.75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</row>
    <row r="33" spans="1:20" ht="12.7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</row>
    <row r="34" spans="1:20" ht="12.75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</row>
    <row r="35" spans="1:20" ht="12.75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</row>
    <row r="36" spans="1:20" ht="12.75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</row>
    <row r="37" spans="1:20" ht="12.7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</row>
    <row r="38" spans="1:20" ht="12.7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</row>
    <row r="39" spans="1:20" ht="12.75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</row>
    <row r="40" spans="1:20" ht="12.75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</row>
    <row r="41" spans="1:20" ht="12.75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</row>
    <row r="42" spans="1:20" ht="12.7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</row>
    <row r="43" spans="1:20" ht="12.7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</row>
    <row r="44" spans="1:20" ht="12.7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</row>
    <row r="45" spans="1:20" ht="12.7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</row>
    <row r="46" spans="1:20" ht="12.7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</row>
    <row r="47" spans="1:20" ht="12.7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</row>
    <row r="48" spans="1:20" ht="12.7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</row>
    <row r="49" spans="1:20" ht="12.7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</row>
    <row r="50" spans="1:20" ht="12.7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</row>
    <row r="51" spans="1:20" ht="12.7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</row>
    <row r="52" spans="1:20" ht="12.7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</row>
    <row r="53" spans="1:20" ht="12.7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</row>
    <row r="54" spans="1:20" ht="12.7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</row>
    <row r="55" spans="1:20" ht="12.7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</row>
    <row r="56" spans="1:20" ht="12.7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</row>
    <row r="57" spans="1:20" ht="12.7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</row>
    <row r="58" spans="1:20" ht="12.7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</row>
    <row r="59" spans="1:20" ht="12.7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</row>
    <row r="60" spans="1:20" ht="12.7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</row>
    <row r="61" spans="1:20" ht="12.7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</row>
    <row r="62" spans="1:20" ht="12.7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</row>
    <row r="63" spans="1:20" ht="12.7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</row>
    <row r="64" spans="1:20" ht="12.7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</row>
    <row r="65" spans="1:20" ht="12.7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</row>
    <row r="66" spans="1:20" ht="12.7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</row>
    <row r="67" spans="1:20" ht="12.7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</row>
    <row r="68" spans="1:20" ht="12.7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</row>
    <row r="69" spans="1:20" ht="12.7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</row>
    <row r="70" spans="1:20" ht="12.7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</row>
    <row r="71" spans="1:20" ht="12.7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</row>
    <row r="72" spans="1:20" ht="12.7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</row>
    <row r="73" spans="1:20" ht="12.7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</row>
    <row r="74" spans="1:20" ht="12.7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</row>
    <row r="75" spans="1:20" ht="12.7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</row>
    <row r="76" spans="1:20" ht="12.7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</row>
    <row r="77" spans="1:20" ht="12.7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</row>
    <row r="78" spans="1:20" ht="12.7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</row>
    <row r="79" spans="1:20" ht="12.7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</row>
    <row r="80" spans="1:20" ht="12.7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</row>
    <row r="81" spans="1:20" ht="12.7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</row>
    <row r="82" spans="1:20" ht="12.7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</row>
    <row r="83" spans="1:20" ht="12.7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</row>
    <row r="84" spans="1:20" ht="12.7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</row>
    <row r="85" spans="1:20" ht="12.7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</row>
    <row r="86" spans="1:20" ht="12.7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</row>
    <row r="87" spans="1:20" ht="12.7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</row>
    <row r="88" spans="1:20" ht="12.7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</row>
    <row r="89" spans="1:20" ht="12.7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</row>
    <row r="90" spans="1:20" ht="12.7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</row>
    <row r="91" spans="1:20" ht="12.7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</row>
    <row r="92" spans="1:20" ht="12.7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</row>
    <row r="93" spans="1:20" ht="12.7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</row>
    <row r="94" spans="1:20" ht="12.7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</row>
    <row r="95" spans="1:20" ht="12.7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</row>
    <row r="96" spans="1:20" ht="12.7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</row>
    <row r="97" spans="1:20" ht="12.7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</row>
    <row r="98" spans="1:20" ht="12.7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</row>
    <row r="99" spans="1:20" ht="12.7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</row>
    <row r="100" spans="1:20" ht="12.7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</row>
    <row r="101" spans="1:20" ht="12.7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</row>
    <row r="102" spans="1:20" ht="12.7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</row>
    <row r="103" spans="1:20" ht="12.7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</row>
    <row r="104" spans="1:20" ht="12.7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</row>
    <row r="105" spans="1:20" ht="12.7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</row>
    <row r="106" spans="1:20" ht="12.7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</row>
    <row r="107" spans="1:20" ht="12.7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</row>
    <row r="108" spans="1:20" ht="12.7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</row>
    <row r="109" spans="1:20" ht="12.7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</row>
    <row r="110" spans="1:20" ht="12.7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</row>
    <row r="111" spans="1:20" ht="12.7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</row>
    <row r="112" spans="1:20" ht="12.7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</row>
    <row r="113" spans="1:20" ht="12.7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</row>
    <row r="114" spans="1:20" ht="12.7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</row>
    <row r="115" spans="1:20" ht="12.7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</row>
    <row r="116" spans="1:20" ht="12.7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</row>
    <row r="117" spans="1:20" ht="12.7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</row>
    <row r="118" spans="1:20" ht="12.7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</row>
    <row r="119" spans="1:20" ht="12.7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</row>
    <row r="120" spans="1:20" ht="12.7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</row>
    <row r="121" spans="1:20" ht="12.7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</row>
    <row r="122" spans="1:20" ht="12.7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</row>
    <row r="123" spans="1:20" ht="12.7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</row>
    <row r="124" spans="1:20" ht="12.7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</row>
    <row r="125" spans="1:20" ht="12.7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</row>
    <row r="126" spans="1:20" ht="12.7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</row>
    <row r="127" spans="1:20" ht="12.7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</row>
    <row r="128" spans="1:20" ht="12.7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</row>
    <row r="129" spans="1:20" ht="12.7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</row>
    <row r="130" spans="1:20" ht="12.7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</row>
    <row r="131" spans="1:20" ht="12.7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</row>
    <row r="132" spans="1:20" ht="12.7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</row>
    <row r="133" spans="1:20" ht="12.7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</row>
    <row r="134" spans="1:20" ht="12.7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</row>
    <row r="135" spans="1:20" ht="12.7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</row>
    <row r="136" spans="1:20" ht="12.7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</row>
    <row r="137" spans="1:20" ht="12.7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</row>
    <row r="138" spans="1:20" ht="12.7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</row>
    <row r="139" spans="1:20" ht="12.7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</row>
    <row r="140" spans="1:20" ht="12.7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</row>
    <row r="141" spans="1:20" ht="12.7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</row>
    <row r="142" spans="1:20" ht="12.7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</row>
    <row r="143" spans="1:20" ht="12.7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</row>
    <row r="144" spans="1:20" ht="12.7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</row>
    <row r="145" spans="1:20" ht="12.7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</row>
    <row r="146" spans="1:20" ht="12.7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</row>
    <row r="147" spans="1:20" ht="12.7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</row>
    <row r="148" spans="1:20" ht="12.7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</row>
    <row r="149" spans="1:20" ht="12.7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</row>
    <row r="150" spans="1:20" ht="12.7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</row>
    <row r="151" spans="1:20" ht="12.7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</row>
    <row r="152" spans="1:20" ht="12.7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</row>
    <row r="153" spans="1:20" ht="12.7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</row>
    <row r="154" spans="1:20" ht="12.7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</row>
    <row r="155" spans="1:20" ht="12.7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</row>
    <row r="156" spans="1:20" ht="12.7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</row>
    <row r="157" spans="1:20" ht="12.7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</row>
    <row r="158" spans="1:20" ht="12.7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</row>
    <row r="159" spans="1:20" ht="12.7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</row>
    <row r="160" spans="1:20" ht="12.7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</row>
    <row r="161" spans="1:20" ht="12.7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</row>
    <row r="162" spans="1:20" ht="12.7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</row>
    <row r="163" spans="1:20" ht="12.7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</row>
    <row r="164" spans="1:20" ht="12.7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</row>
    <row r="165" spans="1:20" ht="12.7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</row>
    <row r="166" spans="1:20" ht="12.7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</row>
    <row r="167" spans="1:20" ht="12.7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</row>
    <row r="168" spans="1:20" ht="12.7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</row>
    <row r="169" spans="1:20" ht="12.7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</row>
    <row r="170" spans="1:20" ht="12.7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</row>
    <row r="171" spans="1:20" ht="12.7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</row>
    <row r="172" spans="1:20" ht="12.7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</row>
    <row r="173" spans="1:20" ht="12.7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</row>
    <row r="174" spans="1:20" ht="12.7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</row>
    <row r="175" spans="1:20" ht="12.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</row>
    <row r="176" spans="1:20" ht="12.7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</row>
    <row r="177" spans="1:20" ht="12.7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</row>
    <row r="178" spans="1:20" ht="12.7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</row>
    <row r="179" spans="1:20" ht="12.7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</row>
    <row r="180" spans="1:20" ht="12.7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</row>
    <row r="181" spans="1:20" ht="12.7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</row>
    <row r="182" spans="1:20" ht="12.7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</row>
    <row r="183" spans="1:20" ht="12.7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</row>
    <row r="184" spans="1:20" ht="12.7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</row>
    <row r="185" spans="1:20" ht="12.7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</row>
    <row r="186" spans="1:20" ht="12.7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</row>
    <row r="187" spans="1:20" ht="12.7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</row>
    <row r="188" spans="1:20" ht="12.7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</row>
    <row r="189" spans="1:20" ht="12.7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</row>
    <row r="190" spans="1:20" ht="12.7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</row>
    <row r="191" spans="1:20" ht="12.7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</row>
    <row r="192" spans="1:20" ht="12.7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</row>
    <row r="193" spans="1:20" ht="12.7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</row>
    <row r="194" spans="1:20" ht="12.7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</row>
    <row r="195" spans="1:20" ht="12.7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</row>
    <row r="196" spans="1:20" ht="12.7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</row>
    <row r="197" spans="1:20" ht="12.7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</row>
    <row r="198" spans="1:20" ht="12.7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</row>
    <row r="199" spans="1:20" ht="12.7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</row>
    <row r="200" spans="1:20" ht="12.7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</row>
    <row r="201" spans="1:20" ht="12.7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</row>
    <row r="202" spans="1:20" ht="12.7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</row>
    <row r="203" spans="1:20" ht="12.7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</row>
    <row r="204" spans="1:20" ht="12.7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</row>
    <row r="205" spans="1:20" ht="12.7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</row>
    <row r="206" spans="1:20" ht="12.7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</row>
    <row r="207" spans="1:20" ht="12.7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</row>
    <row r="208" spans="1:20" ht="12.7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</row>
    <row r="209" spans="1:20" ht="12.7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</row>
    <row r="210" spans="1:20" ht="12.7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</row>
    <row r="211" spans="1:20" ht="12.7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</row>
    <row r="212" spans="1:20" ht="12.7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</row>
    <row r="213" spans="1:20" ht="12.7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</row>
    <row r="214" spans="1:20" ht="12.7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</row>
    <row r="215" spans="1:20" ht="12.7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</row>
    <row r="216" spans="1:20" ht="12.7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</row>
    <row r="217" spans="1:20" ht="12.7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</row>
    <row r="218" spans="1:20" ht="12.7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</row>
    <row r="219" spans="1:20" ht="12.7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</row>
    <row r="220" spans="1:20" ht="12.7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</row>
    <row r="221" spans="1:20" ht="12.7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</row>
    <row r="222" spans="1:20" ht="12.7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</row>
    <row r="223" spans="1:20" ht="12.7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</row>
    <row r="224" spans="1:20" ht="12.7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</row>
    <row r="225" spans="1:20" ht="12.7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</row>
    <row r="226" spans="1:20" ht="12.7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</row>
    <row r="227" spans="1:20" ht="12.7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</row>
    <row r="228" spans="1:20" ht="12.7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</row>
    <row r="229" spans="1:20" ht="12.7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</row>
    <row r="230" spans="1:20" ht="12.7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</row>
    <row r="231" spans="1:20" ht="12.7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</row>
    <row r="232" spans="1:20" ht="12.7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</row>
    <row r="233" spans="1:20" ht="12.7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</row>
    <row r="234" spans="1:20" ht="12.7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</row>
    <row r="235" spans="1:20" ht="12.7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</row>
    <row r="236" spans="1:20" ht="12.7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</row>
    <row r="237" spans="1:20" ht="12.75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</row>
    <row r="238" spans="1:20" ht="12.75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</row>
    <row r="239" spans="1:20" ht="12.7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</row>
    <row r="240" spans="1:20" ht="12.7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</row>
    <row r="241" spans="1:20" ht="12.7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</row>
    <row r="242" spans="1:20" ht="12.7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</row>
    <row r="243" spans="1:20" ht="12.75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</row>
    <row r="244" spans="1:20" ht="12.75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</row>
    <row r="245" spans="1:20" ht="12.7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</row>
    <row r="246" spans="1:20" ht="12.75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</row>
    <row r="247" spans="1:20" ht="12.75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</row>
    <row r="248" spans="1:20" ht="12.75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</row>
    <row r="249" spans="1:20" ht="12.75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</row>
    <row r="250" spans="1:20" ht="12.75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</row>
    <row r="251" spans="1:20" ht="12.75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</row>
    <row r="252" spans="1:20" ht="12.75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</row>
    <row r="253" spans="1:20" ht="12.75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</row>
    <row r="254" spans="1:20" ht="12.75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</row>
    <row r="255" spans="1:20" ht="12.7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</row>
    <row r="256" spans="1:20" ht="12.7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</row>
    <row r="257" spans="1:20" ht="12.7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</row>
    <row r="258" spans="1:20" ht="12.7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</row>
    <row r="259" spans="1:20" ht="12.7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</row>
    <row r="260" spans="1:20" ht="12.7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</row>
    <row r="261" spans="1:20" ht="12.75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</row>
    <row r="262" spans="1:20" ht="12.75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</row>
    <row r="263" spans="1:20" ht="12.75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</row>
    <row r="264" spans="1:20" ht="12.75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</row>
    <row r="265" spans="1:20" ht="12.7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</row>
    <row r="266" spans="1:20" ht="12.75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</row>
    <row r="267" spans="1:20" ht="12.75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</row>
    <row r="268" spans="1:20" ht="12.75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</row>
    <row r="269" spans="1:20" ht="12.75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</row>
    <row r="270" spans="1:20" ht="12.75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</row>
    <row r="271" spans="1:20" ht="12.75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</row>
    <row r="272" spans="1:20" ht="12.75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</row>
    <row r="273" spans="1:20" ht="12.75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</row>
    <row r="274" spans="1:20" ht="12.75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</row>
    <row r="275" spans="1:20" ht="12.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</row>
    <row r="276" spans="1:20" ht="12.75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</row>
    <row r="277" spans="1:20" ht="12.75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</row>
    <row r="278" spans="1:20" ht="12.75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</row>
    <row r="279" spans="1:20" ht="12.75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</row>
    <row r="280" spans="1:20" ht="12.75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</row>
    <row r="281" spans="1:20" ht="12.75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</row>
    <row r="282" spans="1:20" ht="12.75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</row>
    <row r="283" spans="1:20" ht="12.75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</row>
    <row r="284" spans="1:20" ht="12.75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</row>
    <row r="285" spans="1:20" ht="12.7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</row>
    <row r="286" spans="1:20" ht="12.75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</row>
    <row r="287" spans="1:20" ht="12.75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</row>
    <row r="288" spans="1:20" ht="12.75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</row>
    <row r="289" spans="1:20" ht="12.75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</row>
    <row r="290" spans="1:20" ht="12.75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</row>
    <row r="291" spans="1:20" ht="12.75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</row>
    <row r="292" spans="1:20" ht="12.75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</row>
    <row r="293" spans="1:20" ht="12.75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</row>
    <row r="294" spans="1:20" ht="12.75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</row>
    <row r="295" spans="1:20" ht="12.7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</row>
    <row r="296" spans="1:20" ht="12.75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</row>
    <row r="297" spans="1:20" ht="12.75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</row>
    <row r="298" spans="1:20" ht="12.75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</row>
    <row r="299" spans="1:20" ht="12.75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</row>
    <row r="300" spans="1:20" ht="12.75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</row>
    <row r="301" spans="1:20" ht="12.75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</row>
    <row r="302" spans="1:20" ht="12.75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</row>
    <row r="303" spans="1:20" ht="12.75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</row>
    <row r="304" spans="1:20" ht="12.75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</row>
    <row r="305" spans="1:20" ht="12.7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</row>
    <row r="306" spans="1:20" ht="12.75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</row>
    <row r="307" spans="1:20" ht="12.75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</row>
    <row r="308" spans="1:20" ht="12.75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</row>
    <row r="309" spans="1:20" ht="12.75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</row>
    <row r="310" spans="1:20" ht="12.75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</row>
    <row r="311" spans="1:20" ht="12.75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</row>
    <row r="312" spans="1:20" ht="12.75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</row>
    <row r="313" spans="1:20" ht="12.75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</row>
    <row r="314" spans="1:20" ht="12.75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</row>
    <row r="315" spans="1:20" ht="12.7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</row>
    <row r="316" spans="1:20" ht="12.75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</row>
    <row r="317" spans="1:20" ht="12.75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</row>
    <row r="318" spans="1:20" ht="12.75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</row>
    <row r="319" spans="1:20" ht="12.75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</row>
    <row r="320" spans="1:20" ht="12.75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</row>
    <row r="321" spans="1:20" ht="12.75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</row>
    <row r="322" spans="1:20" ht="12.75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</row>
    <row r="323" spans="1:20" ht="12.75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</row>
    <row r="324" spans="1:20" ht="12.75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</row>
    <row r="325" spans="1:20" ht="12.7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</row>
    <row r="326" spans="1:20" ht="12.75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</row>
    <row r="327" spans="1:20" ht="12.75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</row>
    <row r="328" spans="1:20" ht="12.75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</row>
    <row r="329" spans="1:20" ht="12.75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</row>
    <row r="330" spans="1:20" ht="12.75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</row>
    <row r="331" spans="1:20" ht="12.75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</row>
    <row r="332" spans="1:20" ht="12.75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</row>
    <row r="333" spans="1:20" ht="12.75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</row>
    <row r="334" spans="1:20" ht="12.75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</row>
    <row r="335" spans="1:20" ht="12.7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</row>
    <row r="336" spans="1:20" ht="12.75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</row>
    <row r="337" spans="1:20" ht="12.75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</row>
    <row r="338" spans="1:20" ht="12.75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</row>
    <row r="339" spans="1:20" ht="12.75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</row>
    <row r="340" spans="1:20" ht="12.75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</row>
    <row r="341" spans="1:20" ht="12.75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</row>
    <row r="342" spans="1:20" ht="12.75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</row>
    <row r="343" spans="1:20" ht="12.75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</row>
    <row r="344" spans="1:20" ht="12.75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</row>
    <row r="345" spans="1:20" ht="12.7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</row>
    <row r="346" spans="1:20" ht="12.75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</row>
    <row r="347" spans="1:20" ht="12.75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</row>
    <row r="348" spans="1:20" ht="12.75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</row>
    <row r="349" spans="1:20" ht="12.75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</row>
    <row r="350" spans="1:20" ht="12.75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</row>
    <row r="351" spans="1:20" ht="12.75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</row>
    <row r="352" spans="1:20" ht="12.75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</row>
    <row r="353" spans="1:20" ht="12.75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</row>
    <row r="354" spans="1:20" ht="12.75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</row>
    <row r="355" spans="1:20" ht="12.7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</row>
    <row r="356" spans="1:20" ht="12.75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</row>
    <row r="357" spans="1:20" ht="12.75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</row>
    <row r="358" spans="1:20" ht="12.75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</row>
    <row r="359" spans="1:20" ht="12.75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</row>
    <row r="360" spans="1:20" ht="12.75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</row>
    <row r="361" spans="1:20" ht="12.75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</row>
    <row r="362" spans="1:20" ht="12.75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</row>
    <row r="363" spans="1:20" ht="12.75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</row>
    <row r="364" spans="1:20" ht="12.75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</row>
    <row r="365" spans="1:20" ht="12.7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</row>
    <row r="366" spans="1:20" ht="12.75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</row>
    <row r="367" spans="1:20" ht="12.75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</row>
    <row r="368" spans="1:20" ht="12.75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</row>
    <row r="369" spans="1:20" ht="12.75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</row>
    <row r="370" spans="1:20" ht="12.75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</row>
    <row r="371" spans="1:20" ht="12.75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</row>
    <row r="372" spans="1:20" ht="12.75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</row>
    <row r="373" spans="1:20" ht="12.75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</row>
    <row r="374" spans="1:20" ht="12.75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</row>
    <row r="375" spans="1:20" ht="12.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</row>
    <row r="376" spans="1:20" ht="12.75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</row>
    <row r="377" spans="1:20" ht="12.75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</row>
    <row r="378" spans="1:20" ht="12.75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</row>
    <row r="379" spans="1:20" ht="12.75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</row>
    <row r="380" spans="1:20" ht="12.75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</row>
    <row r="381" spans="1:20" ht="12.75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</row>
    <row r="382" spans="1:20" ht="12.75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</row>
    <row r="383" spans="1:20" ht="12.75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</row>
    <row r="384" spans="1:20" ht="12.75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</row>
    <row r="385" spans="1:20" ht="12.7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</row>
    <row r="386" spans="1:20" ht="12.75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</row>
    <row r="387" spans="1:20" ht="12.75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</row>
    <row r="388" spans="1:20" ht="12.75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</row>
    <row r="389" spans="1:20" ht="12.75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</row>
    <row r="390" spans="1:20" ht="12.75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</row>
    <row r="391" spans="1:20" ht="12.75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</row>
    <row r="392" spans="1:20" ht="12.75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</row>
    <row r="393" spans="1:20" ht="12.75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</row>
    <row r="394" spans="1:20" ht="12.75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</row>
    <row r="395" spans="1:20" ht="12.7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</row>
    <row r="396" spans="1:20" ht="12.75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</row>
    <row r="397" spans="1:20" ht="12.75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</row>
    <row r="398" spans="1:20" ht="12.75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</row>
    <row r="399" spans="1:20" ht="12.75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</row>
    <row r="400" spans="1:20" ht="12.75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</row>
    <row r="401" spans="1:20" ht="12.75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</row>
    <row r="402" spans="1:20" ht="12.75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</row>
    <row r="403" spans="1:20" ht="12.75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</row>
    <row r="404" spans="1:20" ht="12.75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</row>
    <row r="405" spans="1:20" ht="12.7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</row>
    <row r="406" spans="1:20" ht="12.75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</row>
    <row r="407" spans="1:20" ht="12.75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</row>
    <row r="408" spans="1:20" ht="12.75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</row>
    <row r="409" spans="1:20" ht="12.75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</row>
    <row r="410" spans="1:20" ht="12.75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</row>
    <row r="411" spans="1:20" ht="12.75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</row>
    <row r="412" spans="1:20" ht="12.75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</row>
    <row r="413" spans="1:20" ht="12.75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</row>
    <row r="414" spans="1:20" ht="12.75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</row>
    <row r="415" spans="1:20" ht="12.7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</row>
    <row r="416" spans="1:20" ht="12.75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</row>
    <row r="417" spans="1:20" ht="12.75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</row>
    <row r="418" spans="1:20" ht="12.75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</row>
    <row r="419" spans="1:20" ht="12.75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</row>
    <row r="420" spans="1:20" ht="12.75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</row>
    <row r="421" spans="1:20" ht="12.75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</row>
    <row r="422" spans="1:20" ht="12.75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</row>
    <row r="423" spans="1:20" ht="12.75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</row>
    <row r="424" spans="1:20" ht="12.75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</row>
    <row r="425" spans="1:20" ht="12.7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</row>
    <row r="426" spans="1:20" ht="12.75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</row>
    <row r="427" spans="1:20" ht="12.75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</row>
    <row r="428" spans="1:20" ht="12.75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</row>
    <row r="429" spans="1:20" ht="12.75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</row>
    <row r="430" spans="1:20" ht="12.75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</row>
    <row r="431" spans="1:20" ht="12.75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</row>
    <row r="432" spans="1:20" ht="12.75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</row>
    <row r="433" spans="1:20" ht="12.75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</row>
    <row r="434" spans="1:20" ht="12.75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</row>
    <row r="435" spans="1:20" ht="12.7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</row>
    <row r="436" spans="1:20" ht="12.75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</row>
    <row r="437" spans="1:20" ht="12.75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</row>
    <row r="438" spans="1:20" ht="12.75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</row>
    <row r="439" spans="1:20" ht="12.75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</row>
    <row r="440" spans="1:20" ht="12.75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</row>
    <row r="441" spans="1:20" ht="12.75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</row>
    <row r="442" spans="1:20" ht="12.75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</row>
    <row r="443" spans="1:20" ht="12.75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</row>
    <row r="444" spans="1:20" ht="12.75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</row>
    <row r="445" spans="1:20" ht="12.7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</row>
    <row r="446" spans="1:20" ht="12.75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</row>
    <row r="447" spans="1:20" ht="12.75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</row>
    <row r="448" spans="1:20" ht="12.75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</row>
    <row r="449" spans="1:20" ht="12.75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</row>
    <row r="450" spans="1:20" ht="12.75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</row>
    <row r="451" spans="1:20" ht="12.75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</row>
    <row r="452" spans="1:20" ht="12.75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</row>
    <row r="453" spans="1:20" ht="12.75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</row>
    <row r="454" spans="1:20" ht="12.75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</row>
    <row r="455" spans="1:20" ht="12.7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</row>
    <row r="456" spans="1:20" ht="12.75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</row>
    <row r="457" spans="1:20" ht="12.75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</row>
    <row r="458" spans="1:20" ht="12.75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</row>
    <row r="459" spans="1:20" ht="12.75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</row>
    <row r="460" spans="1:20" ht="12.75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</row>
    <row r="461" spans="1:20" ht="12.75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</row>
    <row r="462" spans="1:20" ht="12.75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</row>
    <row r="463" spans="1:20" ht="12.75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</row>
    <row r="464" spans="1:20" ht="12.75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</row>
    <row r="465" spans="1:20" ht="12.7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</row>
    <row r="466" spans="1:20" ht="12.75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</row>
    <row r="467" spans="1:20" ht="12.75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</row>
    <row r="468" spans="1:20" ht="12.75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</row>
    <row r="469" spans="1:20" ht="12.75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</row>
    <row r="470" spans="1:20" ht="12.75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</row>
    <row r="471" spans="1:20" ht="12.75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</row>
    <row r="472" spans="1:20" ht="12.75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</row>
    <row r="473" spans="1:20" ht="12.75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</row>
    <row r="474" spans="1:20" ht="12.75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</row>
    <row r="475" spans="1:20" ht="12.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</row>
    <row r="476" spans="1:20" ht="12.75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</row>
    <row r="477" spans="1:20" ht="12.75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</row>
    <row r="478" spans="1:20" ht="12.75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</row>
    <row r="479" spans="1:20" ht="12.75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</row>
    <row r="480" spans="1:20" ht="12.75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</row>
    <row r="481" spans="1:20" ht="12.75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</row>
    <row r="482" spans="1:20" ht="12.75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</row>
    <row r="483" spans="1:20" ht="12.75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</row>
    <row r="484" spans="1:20" ht="12.75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</row>
    <row r="485" spans="1:20" ht="12.7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</row>
    <row r="486" spans="1:20" ht="12.75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</row>
    <row r="487" spans="1:20" ht="12.75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</row>
    <row r="488" spans="1:20" ht="12.75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</row>
    <row r="489" spans="1:20" ht="12.75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</row>
    <row r="490" spans="1:20" ht="12.75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</row>
    <row r="491" spans="1:20" ht="12.75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</row>
    <row r="492" spans="1:20" ht="12.75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</row>
    <row r="493" spans="1:20" ht="12.75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</row>
    <row r="494" spans="1:20" ht="12.75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</row>
    <row r="495" spans="1:20" ht="12.7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</row>
    <row r="496" spans="1:20" ht="12.75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</row>
    <row r="497" spans="1:20" ht="12.75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</row>
    <row r="498" spans="1:20" ht="12.75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</row>
    <row r="499" spans="1:20" ht="12.75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</row>
    <row r="500" spans="1:20" ht="12.75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</row>
    <row r="501" spans="1:20" ht="12.75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</row>
    <row r="502" spans="1:20" ht="12.75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</row>
    <row r="503" spans="1:20" ht="12.75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</row>
    <row r="504" spans="1:20" ht="12.75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</row>
    <row r="505" spans="1:20" ht="12.7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</row>
    <row r="506" spans="1:20" ht="12.75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</row>
    <row r="507" spans="1:20" ht="12.75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</row>
    <row r="508" spans="1:20" ht="12.75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</row>
    <row r="509" spans="1:20" ht="12.75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</row>
    <row r="510" spans="1:20" ht="12.75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</row>
    <row r="511" spans="1:20" ht="12.75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</row>
    <row r="512" spans="1:20" ht="12.75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</row>
    <row r="513" spans="1:20" ht="12.75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</row>
    <row r="514" spans="1:20" ht="12.75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</row>
    <row r="515" spans="1:20" ht="12.7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</row>
    <row r="516" spans="1:20" ht="12.75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</row>
    <row r="517" spans="1:20" ht="12.75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</row>
    <row r="518" spans="1:20" ht="12.75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</row>
    <row r="519" spans="1:20" ht="12.75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</row>
    <row r="520" spans="1:20" ht="12.75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</row>
    <row r="521" spans="1:20" ht="12.75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</row>
    <row r="522" spans="1:20" ht="12.75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</row>
    <row r="523" spans="1:20" ht="12.75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</row>
    <row r="524" spans="1:20" ht="12.75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</row>
    <row r="525" spans="1:20" ht="12.7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</row>
    <row r="526" spans="1:20" ht="12.75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</row>
    <row r="527" spans="1:20" ht="12.75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</row>
    <row r="528" spans="1:20" ht="12.75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</row>
    <row r="529" spans="1:20" ht="12.75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</row>
    <row r="530" spans="1:20" ht="12.75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</row>
    <row r="531" spans="1:20" ht="12.75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</row>
    <row r="532" spans="1:20" ht="12.75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</row>
    <row r="533" spans="1:20" ht="12.75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</row>
    <row r="534" spans="1:20" ht="12.75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</row>
    <row r="535" spans="1:20" ht="12.7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</row>
    <row r="536" spans="1:20" ht="12.75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</row>
    <row r="537" spans="1:20" ht="12.75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</row>
    <row r="538" spans="1:20" ht="12.75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</row>
    <row r="539" spans="1:20" ht="12.75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</row>
    <row r="540" spans="1:20" ht="12.75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</row>
    <row r="541" spans="1:20" ht="12.75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</row>
    <row r="542" spans="1:20" ht="12.75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</row>
    <row r="543" spans="1:20" ht="12.75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</row>
    <row r="544" spans="1:20" ht="12.75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</row>
    <row r="545" spans="1:20" ht="12.7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</row>
    <row r="546" spans="1:20" ht="12.75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</row>
    <row r="547" spans="1:20" ht="12.75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</row>
    <row r="548" spans="1:20" ht="12.75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</row>
    <row r="549" spans="1:20" ht="12.75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</row>
    <row r="550" spans="1:20" ht="12.75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</row>
    <row r="551" spans="1:20" ht="12.75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</row>
    <row r="552" spans="1:20" ht="12.75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</row>
    <row r="553" spans="1:20" ht="12.75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</row>
    <row r="554" spans="1:20" ht="12.75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</row>
    <row r="555" spans="1:20" ht="12.7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</row>
    <row r="556" spans="1:20" ht="12.75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</row>
    <row r="557" spans="1:20" ht="12.75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</row>
    <row r="558" spans="1:20" ht="12.75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</row>
    <row r="559" spans="1:20" ht="12.75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</row>
    <row r="560" spans="1:20" ht="12.75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</row>
    <row r="561" spans="1:20" ht="12.75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</row>
    <row r="562" spans="1:20" ht="12.75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</row>
    <row r="563" spans="1:20" ht="12.75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</row>
    <row r="564" spans="1:20" ht="12.75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</row>
    <row r="565" spans="1:20" ht="12.7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</row>
    <row r="566" spans="1:20" ht="12.75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</row>
    <row r="567" spans="1:20" ht="12.75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</row>
    <row r="568" spans="1:20" ht="12.75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</row>
    <row r="569" spans="1:20" ht="12.75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</row>
    <row r="570" spans="1:20" ht="12.75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</row>
    <row r="571" spans="1:20" ht="12.75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</row>
    <row r="572" spans="1:20" ht="12.75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</row>
    <row r="573" spans="1:20" ht="12.75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</row>
    <row r="574" spans="1:20" ht="12.75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</row>
    <row r="575" spans="1:20" ht="12.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</row>
    <row r="576" spans="1:20" ht="12.75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</row>
    <row r="577" spans="1:20" ht="12.75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</row>
    <row r="578" spans="1:20" ht="12.75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</row>
    <row r="579" spans="1:20" ht="12.75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</row>
    <row r="580" spans="1:20" ht="12.75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</row>
    <row r="581" spans="1:20" ht="12.75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</row>
    <row r="582" spans="1:20" ht="12.75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</row>
    <row r="583" spans="1:20" ht="12.75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</row>
    <row r="584" spans="1:20" ht="12.75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</row>
    <row r="585" spans="1:20" ht="12.7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</row>
    <row r="586" spans="1:20" ht="12.75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</row>
    <row r="587" spans="1:20" ht="12.75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</row>
    <row r="588" spans="1:20" ht="12.75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</row>
    <row r="589" spans="1:20" ht="12.75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</row>
    <row r="590" spans="1:20" ht="12.75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</row>
    <row r="591" spans="1:20" ht="12.75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</row>
    <row r="592" spans="1:20" ht="12.75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</row>
    <row r="593" spans="1:20" ht="12.75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</row>
    <row r="594" spans="1:20" ht="12.75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</row>
    <row r="595" spans="1:20" ht="12.7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</row>
    <row r="596" spans="1:20" ht="12.75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</row>
    <row r="597" spans="1:20" ht="12.75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</row>
    <row r="598" spans="1:20" ht="12.75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</row>
    <row r="599" spans="1:20" ht="12.75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</row>
    <row r="600" spans="1:20" ht="12.75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</row>
    <row r="601" spans="1:20" ht="12.75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</row>
    <row r="602" spans="1:20" ht="12.75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</row>
    <row r="603" spans="1:20" ht="12.75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</row>
    <row r="604" spans="1:20" ht="12.75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</row>
    <row r="605" spans="1:20" ht="12.7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</row>
    <row r="606" spans="1:20" ht="12.75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</row>
    <row r="607" spans="1:20" ht="12.75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</row>
    <row r="608" spans="1:20" ht="12.75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</row>
    <row r="609" spans="1:20" ht="12.75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</row>
    <row r="610" spans="1:20" ht="12.75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</row>
    <row r="611" spans="1:20" ht="12.75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</row>
    <row r="612" spans="1:20" ht="12.75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</row>
    <row r="613" spans="1:20" ht="12.75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</row>
    <row r="614" spans="1:20" ht="12.75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</row>
    <row r="615" spans="1:20" ht="12.7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</row>
    <row r="616" spans="1:20" ht="12.75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</row>
    <row r="617" spans="1:20" ht="12.75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</row>
    <row r="618" spans="1:20" ht="12.75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</row>
    <row r="619" spans="1:20" ht="12.75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</row>
    <row r="620" spans="1:20" ht="12.75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</row>
    <row r="621" spans="1:20" ht="12.75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</row>
    <row r="622" spans="1:20" ht="12.75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</row>
    <row r="623" spans="1:20" ht="12.75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</row>
    <row r="624" spans="1:20" ht="12.75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</row>
    <row r="625" spans="1:20" ht="12.7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</row>
    <row r="626" spans="1:20" ht="12.75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</row>
    <row r="627" spans="1:20" ht="12.75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</row>
    <row r="628" spans="1:20" ht="12.75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</row>
    <row r="629" spans="1:20" ht="12.75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</row>
    <row r="630" spans="1:20" ht="12.75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</row>
    <row r="631" spans="1:20" ht="12.75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</row>
    <row r="632" spans="1:20" ht="12.75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</row>
    <row r="633" spans="1:20" ht="12.75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</row>
    <row r="634" spans="1:20" ht="12.75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</row>
    <row r="635" spans="1:20" ht="12.7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</row>
    <row r="636" spans="1:20" ht="12.75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</row>
    <row r="637" spans="1:20" ht="12.75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</row>
    <row r="638" spans="1:20" ht="12.75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</row>
    <row r="639" spans="1:20" ht="12.75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</row>
    <row r="640" spans="1:20" ht="12.75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</row>
    <row r="641" spans="1:20" ht="12.75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</row>
    <row r="642" spans="1:20" ht="12.75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</row>
    <row r="643" spans="1:20" ht="12.75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</row>
    <row r="644" spans="1:20" ht="12.75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</row>
    <row r="645" spans="1:20" ht="12.7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</row>
    <row r="646" spans="1:20" ht="12.75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</row>
    <row r="647" spans="1:20" ht="12.75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</row>
    <row r="648" spans="1:20" ht="12.75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</row>
    <row r="649" spans="1:20" ht="12.75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</row>
    <row r="650" spans="1:20" ht="12.75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</row>
    <row r="651" spans="1:20" ht="12.75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</row>
    <row r="652" spans="1:20" ht="12.75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</row>
    <row r="653" spans="1:20" ht="12.75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</row>
    <row r="654" spans="1:20" ht="12.75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</row>
    <row r="655" spans="1:20" ht="12.7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</row>
    <row r="656" spans="1:20" ht="12.75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</row>
    <row r="657" spans="1:20" ht="12.75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</row>
    <row r="658" spans="1:20" ht="12.75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</row>
    <row r="659" spans="1:20" ht="12.75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</row>
    <row r="660" spans="1:20" ht="12.75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</row>
    <row r="661" spans="1:20" ht="12.75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</row>
    <row r="662" spans="1:20" ht="12.75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</row>
    <row r="663" spans="1:20" ht="12.75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</row>
    <row r="664" spans="1:20" ht="12.75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</row>
    <row r="665" spans="1:20" ht="12.7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</row>
    <row r="666" spans="1:20" ht="12.75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</row>
    <row r="667" spans="1:20" ht="12.75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</row>
    <row r="668" spans="1:20" ht="12.75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</row>
    <row r="669" spans="1:20" ht="12.75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</row>
    <row r="670" spans="1:20" ht="12.75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</row>
    <row r="671" spans="1:20" ht="12.75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</row>
    <row r="672" spans="1:20" ht="12.75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</row>
    <row r="673" spans="1:20" ht="12.75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</row>
    <row r="674" spans="1:20" ht="12.75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</row>
    <row r="675" spans="1:20" ht="12.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</row>
    <row r="676" spans="1:20" ht="12.75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</row>
    <row r="677" spans="1:20" ht="12.75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</row>
    <row r="678" spans="1:20" ht="12.75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</row>
    <row r="679" spans="1:20" ht="12.75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</row>
    <row r="680" spans="1:20" ht="12.75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</row>
    <row r="681" spans="1:20" ht="12.75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</row>
    <row r="682" spans="1:20" ht="12.75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</row>
    <row r="683" spans="1:20" ht="12.75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</row>
    <row r="684" spans="1:20" ht="12.75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</row>
    <row r="685" spans="1:20" ht="12.7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</row>
    <row r="686" spans="1:20" ht="12.75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</row>
    <row r="687" spans="1:20" ht="12.75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</row>
    <row r="688" spans="1:20" ht="12.75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</row>
    <row r="689" spans="1:20" ht="12.75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</row>
    <row r="690" spans="1:20" ht="12.75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</row>
    <row r="691" spans="1:20" ht="12.75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</row>
    <row r="692" spans="1:20" ht="12.75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</row>
    <row r="693" spans="1:20" ht="12.75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</row>
    <row r="694" spans="1:20" ht="12.75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</row>
    <row r="695" spans="1:20" ht="12.7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</row>
    <row r="696" spans="1:20" ht="12.75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</row>
    <row r="697" spans="1:20" ht="12.75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</row>
    <row r="698" spans="1:20" ht="12.75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</row>
    <row r="699" spans="1:20" ht="12.75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</row>
    <row r="700" spans="1:20" ht="12.75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</row>
    <row r="701" spans="1:20" ht="12.75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</row>
    <row r="702" spans="1:20" ht="12.75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</row>
    <row r="703" spans="1:20" ht="12.75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</row>
    <row r="704" spans="1:20" ht="12.75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</row>
    <row r="705" spans="1:20" ht="12.7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</row>
    <row r="706" spans="1:20" ht="12.75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</row>
    <row r="707" spans="1:20" ht="12.75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</row>
    <row r="708" spans="1:20" ht="12.75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</row>
    <row r="709" spans="1:20" ht="12.75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</row>
    <row r="710" spans="1:20" ht="12.75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</row>
    <row r="711" spans="1:20" ht="12.75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</row>
    <row r="712" spans="1:20" ht="12.75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</row>
    <row r="713" spans="1:20" ht="12.75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</row>
    <row r="714" spans="1:20" ht="12.75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</row>
    <row r="715" spans="1:20" ht="12.7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</row>
    <row r="716" spans="1:20" ht="12.75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</row>
    <row r="717" spans="1:20" ht="12.75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</row>
    <row r="718" spans="1:20" ht="12.75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</row>
    <row r="719" spans="1:20" ht="12.75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</row>
    <row r="720" spans="1:20" ht="12.75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</row>
    <row r="721" spans="1:20" ht="12.75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</row>
    <row r="722" spans="1:20" ht="12.75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</row>
    <row r="723" spans="1:20" ht="12.75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</row>
    <row r="724" spans="1:20" ht="12.75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</row>
    <row r="725" spans="1:20" ht="12.7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</row>
    <row r="726" spans="1:20" ht="12.75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</row>
    <row r="727" spans="1:20" ht="12.75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</row>
    <row r="728" spans="1:20" ht="12.75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</row>
    <row r="729" spans="1:20" ht="12.75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</row>
    <row r="730" spans="1:20" ht="12.75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</row>
    <row r="731" spans="1:20" ht="12.75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</row>
    <row r="732" spans="1:20" ht="12.75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</row>
    <row r="733" spans="1:20" ht="12.75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</row>
    <row r="734" spans="1:20" ht="12.75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</row>
    <row r="735" spans="1:20" ht="12.7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</row>
    <row r="736" spans="1:20" ht="12.75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</row>
    <row r="737" spans="1:20" ht="12.75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</row>
    <row r="738" spans="1:20" ht="12.75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</row>
    <row r="739" spans="1:20" ht="12.75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</row>
    <row r="740" spans="1:20" ht="12.75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</row>
    <row r="741" spans="1:20" ht="12.75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</row>
    <row r="742" spans="1:20" ht="12.75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</row>
    <row r="743" spans="1:20" ht="12.75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</row>
    <row r="744" spans="1:20" ht="12.75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</row>
    <row r="745" spans="1:20" ht="12.7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</row>
    <row r="746" spans="1:20" ht="12.75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</row>
    <row r="747" spans="1:20" ht="12.75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</row>
    <row r="748" spans="1:20" ht="12.75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</row>
    <row r="749" spans="1:20" ht="12.75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</row>
    <row r="750" spans="1:20" ht="12.75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</row>
    <row r="751" spans="1:20" ht="12.75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</row>
    <row r="752" spans="1:20" ht="12.75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</row>
    <row r="753" spans="1:20" ht="12.75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</row>
    <row r="754" spans="1:20" ht="12.75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</row>
    <row r="755" spans="1:20" ht="12.7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</row>
    <row r="756" spans="1:20" ht="12.75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</row>
    <row r="757" spans="1:20" ht="12.75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</row>
    <row r="758" spans="1:20" ht="12.75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</row>
    <row r="759" spans="1:20" ht="12.75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</row>
    <row r="760" spans="1:20" ht="12.75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</row>
    <row r="761" spans="1:20" ht="12.75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</row>
    <row r="762" spans="1:20" ht="12.75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</row>
    <row r="763" spans="1:20" ht="12.75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</row>
    <row r="764" spans="1:20" ht="12.75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</row>
    <row r="765" spans="1:20" ht="12.7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</row>
    <row r="766" spans="1:20" ht="12.75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</row>
    <row r="767" spans="1:20" ht="12.75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</row>
    <row r="768" spans="1:20" ht="12.75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</row>
    <row r="769" spans="1:20" ht="12.75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</row>
    <row r="770" spans="1:20" ht="12.75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</row>
    <row r="771" spans="1:20" ht="12.75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</row>
    <row r="772" spans="1:20" ht="12.75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</row>
    <row r="773" spans="1:20" ht="12.75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</row>
    <row r="774" spans="1:20" ht="12.75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</row>
    <row r="775" spans="1:20" ht="12.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</row>
    <row r="776" spans="1:20" ht="12.75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</row>
    <row r="777" spans="1:20" ht="12.75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</row>
    <row r="778" spans="1:20" ht="12.75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</row>
    <row r="779" spans="1:20" ht="12.75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</row>
    <row r="780" spans="1:20" ht="12.75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</row>
    <row r="781" spans="1:20" ht="12.75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</row>
    <row r="782" spans="1:20" ht="12.75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</row>
    <row r="783" spans="1:20" ht="12.75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</row>
    <row r="784" spans="1:20" ht="12.75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</row>
    <row r="785" spans="1:20" ht="12.7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</row>
    <row r="786" spans="1:20" ht="12.75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</row>
    <row r="787" spans="1:20" ht="12.75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</row>
    <row r="788" spans="1:20" ht="12.75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</row>
    <row r="789" spans="1:20" ht="12.75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</row>
    <row r="790" spans="1:20" ht="12.75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</row>
    <row r="791" spans="1:20" ht="12.75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</row>
    <row r="792" spans="1:20" ht="12.75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</row>
    <row r="793" spans="1:20" ht="12.75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</row>
    <row r="794" spans="1:20" ht="12.75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</row>
    <row r="795" spans="1:20" ht="12.7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</row>
    <row r="796" spans="1:20" ht="12.75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</row>
    <row r="797" spans="1:20" ht="12.75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</row>
    <row r="798" spans="1:20" ht="12.75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</row>
    <row r="799" spans="1:20" ht="12.75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</row>
    <row r="800" spans="1:20" ht="12.75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</row>
    <row r="801" spans="1:20" ht="12.75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</row>
    <row r="802" spans="1:20" ht="12.75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</row>
    <row r="803" spans="1:20" ht="12.75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</row>
    <row r="804" spans="1:20" ht="12.75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</row>
    <row r="805" spans="1:20" ht="12.7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</row>
    <row r="806" spans="1:20" ht="12.75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</row>
    <row r="807" spans="1:20" ht="12.75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</row>
    <row r="808" spans="1:20" ht="12.75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</row>
    <row r="809" spans="1:20" ht="12.75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</row>
    <row r="810" spans="1:20" ht="12.75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</row>
    <row r="811" spans="1:20" ht="12.75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</row>
    <row r="812" spans="1:20" ht="12.75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</row>
    <row r="813" spans="1:20" ht="12.75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</row>
    <row r="814" spans="1:20" ht="12.75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</row>
    <row r="815" spans="1:20" ht="12.7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</row>
    <row r="816" spans="1:20" ht="12.75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</row>
    <row r="817" spans="1:20" ht="12.75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</row>
    <row r="818" spans="1:20" ht="12.75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</row>
    <row r="819" spans="1:20" ht="12.75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</row>
    <row r="820" spans="1:20" ht="12.75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</row>
    <row r="821" spans="1:20" ht="12.75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</row>
    <row r="822" spans="1:20" ht="12.75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</row>
    <row r="823" spans="1:20" ht="12.75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</row>
    <row r="824" spans="1:20" ht="12.75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</row>
    <row r="825" spans="1:20" ht="12.7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</row>
    <row r="826" spans="1:20" ht="12.75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</row>
    <row r="827" spans="1:20" ht="12.75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</row>
    <row r="828" spans="1:20" ht="12.75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</row>
    <row r="829" spans="1:20" ht="12.75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</row>
    <row r="830" spans="1:20" ht="12.75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</row>
    <row r="831" spans="1:20" ht="12.75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</row>
    <row r="832" spans="1:20" ht="12.75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</row>
    <row r="833" spans="1:20" ht="12.75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</row>
    <row r="834" spans="1:20" ht="12.75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</row>
    <row r="835" spans="1:20" ht="12.7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</row>
    <row r="836" spans="1:20" ht="12.75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</row>
    <row r="837" spans="1:20" ht="12.75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</row>
    <row r="838" spans="1:20" ht="12.75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</row>
    <row r="839" spans="1:20" ht="12.75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</row>
    <row r="840" spans="1:20" ht="12.75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</row>
    <row r="841" spans="1:20" ht="12.75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</row>
    <row r="842" spans="1:20" ht="12.75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</row>
    <row r="843" spans="1:20" ht="12.75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</row>
    <row r="844" spans="1:20" ht="12.75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</row>
    <row r="845" spans="1:20" ht="12.7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</row>
    <row r="846" spans="1:20" ht="12.75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</row>
    <row r="847" spans="1:20" ht="12.75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</row>
    <row r="848" spans="1:20" ht="12.75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</row>
    <row r="849" spans="1:20" ht="12.75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</row>
    <row r="850" spans="1:20" ht="12.75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</row>
    <row r="851" spans="1:20" ht="12.75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</row>
    <row r="852" spans="1:20" ht="12.75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</row>
    <row r="853" spans="1:20" ht="12.75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</row>
    <row r="854" spans="1:20" ht="12.75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</row>
    <row r="855" spans="1:20" ht="12.7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</row>
    <row r="856" spans="1:20" ht="12.75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</row>
    <row r="857" spans="1:20" ht="12.75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</row>
    <row r="858" spans="1:20" ht="12.75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</row>
    <row r="859" spans="1:20" ht="12.75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</row>
    <row r="860" spans="1:20" ht="12.75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</row>
    <row r="861" spans="1:20" ht="12.75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</row>
    <row r="862" spans="1:20" ht="12.75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</row>
    <row r="863" spans="1:20" ht="12.75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</row>
    <row r="864" spans="1:20" ht="12.75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</row>
    <row r="865" spans="1:20" ht="12.7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</row>
    <row r="866" spans="1:20" ht="12.75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</row>
    <row r="867" spans="1:20" ht="12.75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</row>
    <row r="868" spans="1:20" ht="12.75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</row>
    <row r="869" spans="1:20" ht="12.75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</row>
    <row r="870" spans="1:20" ht="12.75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</row>
    <row r="871" spans="1:20" ht="12.75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</row>
    <row r="872" spans="1:20" ht="12.75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</row>
    <row r="873" spans="1:20" ht="12.75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</row>
    <row r="874" spans="1:20" ht="12.75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</row>
    <row r="875" spans="1:20" ht="12.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</row>
    <row r="876" spans="1:20" ht="12.75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</row>
    <row r="877" spans="1:20" ht="12.75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</row>
    <row r="878" spans="1:20" ht="12.75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</row>
    <row r="879" spans="1:20" ht="12.75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</row>
    <row r="880" spans="1:20" ht="12.75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</row>
    <row r="881" spans="1:20" ht="12.75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</row>
    <row r="882" spans="1:20" ht="12.75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</row>
    <row r="883" spans="1:20" ht="12.75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</row>
    <row r="884" spans="1:20" ht="12.75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</row>
    <row r="885" spans="1:20" ht="12.7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</row>
    <row r="886" spans="1:20" ht="12.75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</row>
    <row r="887" spans="1:20" ht="12.75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</row>
    <row r="888" spans="1:20" ht="12.75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</row>
    <row r="889" spans="1:20" ht="12.75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</row>
    <row r="890" spans="1:20" ht="12.75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</row>
    <row r="891" spans="1:20" ht="12.75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</row>
    <row r="892" spans="1:20" ht="12.75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</row>
    <row r="893" spans="1:20" ht="12.75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</row>
    <row r="894" spans="1:20" ht="12.75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</row>
    <row r="895" spans="1:20" ht="12.7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</row>
    <row r="896" spans="1:20" ht="12.75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</row>
    <row r="897" spans="1:20" ht="12.75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</row>
    <row r="898" spans="1:20" ht="12.75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</row>
    <row r="899" spans="1:20" ht="12.75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</row>
    <row r="900" spans="1:20" ht="12.75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</row>
    <row r="901" spans="1:20" ht="12.75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</row>
    <row r="902" spans="1:20" ht="12.75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</row>
    <row r="903" spans="1:20" ht="12.75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</row>
    <row r="904" spans="1:20" ht="12.75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</row>
    <row r="905" spans="1:20" ht="12.7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</row>
    <row r="906" spans="1:20" ht="12.75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</row>
    <row r="907" spans="1:20" ht="12.75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</row>
    <row r="908" spans="1:20" ht="12.75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</row>
    <row r="909" spans="1:20" ht="12.75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</row>
    <row r="910" spans="1:20" ht="12.75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</row>
    <row r="911" spans="1:20" ht="12.75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</row>
    <row r="912" spans="1:20" ht="12.75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</row>
    <row r="913" spans="1:20" ht="12.75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</row>
    <row r="914" spans="1:20" ht="12.75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</row>
    <row r="915" spans="1:20" ht="12.7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</row>
    <row r="916" spans="1:20" ht="12.75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</row>
    <row r="917" spans="1:20" ht="12.75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</row>
    <row r="918" spans="1:20" ht="12.75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</row>
    <row r="919" spans="1:20" ht="12.75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</row>
    <row r="920" spans="1:20" ht="12.75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</row>
    <row r="921" spans="1:20" ht="12.75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</row>
    <row r="922" spans="1:20" ht="12.75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</row>
    <row r="923" spans="1:20" ht="12.75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</row>
    <row r="924" spans="1:20" ht="12.75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</row>
    <row r="925" spans="1:20" ht="12.7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</row>
    <row r="926" spans="1:20" ht="12.75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</row>
    <row r="927" spans="1:20" ht="12.75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</row>
    <row r="928" spans="1:20" ht="12.75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</row>
    <row r="929" spans="1:20" ht="12.75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</row>
    <row r="930" spans="1:20" ht="12.75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</row>
    <row r="931" spans="1:20" ht="12.75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</row>
    <row r="932" spans="1:20" ht="12.75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</row>
    <row r="933" spans="1:20" ht="12.75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</row>
    <row r="934" spans="1:20" ht="12.75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</row>
    <row r="935" spans="1:20" ht="12.7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</row>
    <row r="936" spans="1:20" ht="12.75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</row>
    <row r="937" spans="1:20" ht="12.75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</row>
    <row r="938" spans="1:20" ht="12.75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</row>
    <row r="939" spans="1:20" ht="12.75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</row>
    <row r="940" spans="1:20" ht="12.75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</row>
    <row r="941" spans="1:20" ht="12.75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</row>
    <row r="942" spans="1:20" ht="12.75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</row>
    <row r="943" spans="1:20" ht="12.75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</row>
    <row r="944" spans="1:20" ht="12.75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</row>
    <row r="945" spans="1:20" ht="12.7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</row>
    <row r="946" spans="1:20" ht="12.75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</row>
    <row r="947" spans="1:20" ht="12.75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</row>
    <row r="948" spans="1:20" ht="12.75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</row>
    <row r="949" spans="1:20" ht="12.75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</row>
    <row r="950" spans="1:20" ht="12.75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</row>
    <row r="951" spans="1:20" ht="12.75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</row>
    <row r="952" spans="1:20" ht="12.75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</row>
    <row r="953" spans="1:20" ht="12.75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</row>
    <row r="954" spans="1:20" ht="12.75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</row>
    <row r="955" spans="1:20" ht="12.7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</row>
    <row r="956" spans="1:20" ht="12.75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</row>
    <row r="957" spans="1:20" ht="12.75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</row>
    <row r="958" spans="1:20" ht="12.75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</row>
    <row r="959" spans="1:20" ht="12.75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</row>
    <row r="960" spans="1:20" ht="12.75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</row>
    <row r="961" spans="1:20" ht="12.75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</row>
    <row r="962" spans="1:20" ht="12.75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</row>
    <row r="963" spans="1:20" ht="12.75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</row>
    <row r="964" spans="1:20" ht="12.75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</row>
    <row r="965" spans="1:20" ht="12.7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</row>
    <row r="966" spans="1:20" ht="12.75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</row>
    <row r="967" spans="1:20" ht="12.75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</row>
    <row r="968" spans="1:20" ht="12.75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</row>
    <row r="969" spans="1:20" ht="12.75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</row>
    <row r="970" spans="1:20" ht="12.75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</row>
    <row r="971" spans="1:20" ht="12.75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</row>
    <row r="972" spans="1:20" ht="12.75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</row>
    <row r="973" spans="1:20" ht="12.75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</row>
    <row r="974" spans="1:20" ht="12.75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</row>
    <row r="975" spans="1:20" ht="12.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</row>
    <row r="976" spans="1:20" ht="12.75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</row>
    <row r="977" spans="1:20" ht="12.75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</row>
    <row r="978" spans="1:20" ht="12.75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</row>
    <row r="979" spans="1:20" ht="12.75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</row>
    <row r="980" spans="1:20" ht="12.75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</row>
    <row r="981" spans="1:20" ht="12.75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</row>
    <row r="982" spans="1:20" ht="12.75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</row>
    <row r="983" spans="1:20" ht="12.75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</row>
    <row r="984" spans="1:20" ht="12.75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</row>
    <row r="985" spans="1:20" ht="12.7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</row>
    <row r="986" spans="1:20" ht="12.75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</row>
    <row r="987" spans="1:20" ht="12.75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</row>
    <row r="988" spans="1:20" ht="12.75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</row>
    <row r="989" spans="1:20" ht="12.75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</row>
    <row r="990" spans="1:20" ht="12.75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</row>
    <row r="991" spans="1:20" ht="12.75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</row>
    <row r="992" spans="1:20" ht="12.75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</row>
    <row r="993" spans="1:20" ht="12.75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</row>
    <row r="994" spans="1:20" ht="12.75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</row>
    <row r="995" spans="1:20" ht="12.7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</row>
    <row r="996" spans="1:20" ht="12.75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</row>
    <row r="997" spans="1:20" ht="12.75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</row>
    <row r="998" spans="1:20" ht="12.75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</row>
  </sheetData>
  <dataValidations count="4">
    <dataValidation type="custom" allowBlank="1" showDropDown="1" sqref="A2:A20" xr:uid="{00000000-0002-0000-0C00-000000000000}">
      <formula1>OR(NOT(ISERROR(DATEVALUE(A2))), AND(ISNUMBER(A2), LEFT(CELL("format", A2))="D"))</formula1>
    </dataValidation>
    <dataValidation type="custom" allowBlank="1" showDropDown="1" sqref="E2:T20" xr:uid="{00000000-0002-0000-0C00-000001000000}">
      <formula1>AND(ISNUMBER(E2),(NOT(OR(NOT(ISERROR(DATEVALUE(E2))), AND(ISNUMBER(E2), LEFT(CELL("format", E2))="D")))))</formula1>
    </dataValidation>
    <dataValidation type="list" allowBlank="1" showErrorMessage="1" sqref="B2:B20" xr:uid="{00000000-0002-0000-0C00-000002000000}">
      <formula1>"CIBiogás,Itaipu Parquetec,Itaipu"</formula1>
    </dataValidation>
    <dataValidation type="list" allowBlank="1" showErrorMessage="1" sqref="C2:C20" xr:uid="{00000000-0002-0000-0C00-000003000000}">
      <formula1>"SIENA,ÔNIBUS,LOGAN"</formula1>
    </dataValidation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E998"/>
  <sheetViews>
    <sheetView tabSelected="1" topLeftCell="A21" workbookViewId="0"/>
  </sheetViews>
  <sheetFormatPr defaultColWidth="12.7109375" defaultRowHeight="15" customHeight="1"/>
  <cols>
    <col min="14" max="21" width="7.42578125" customWidth="1"/>
  </cols>
  <sheetData>
    <row r="1" spans="1:31">
      <c r="A1" s="182"/>
      <c r="B1" s="182"/>
      <c r="C1" s="182"/>
      <c r="D1" s="182"/>
      <c r="E1" s="182"/>
      <c r="F1" s="182"/>
      <c r="G1" s="182"/>
      <c r="H1" s="1"/>
      <c r="I1" s="1"/>
      <c r="J1" s="1"/>
      <c r="K1" s="1"/>
      <c r="L1" s="1"/>
      <c r="M1" s="1"/>
      <c r="N1" s="196" t="s">
        <v>414</v>
      </c>
      <c r="O1" s="197"/>
      <c r="P1" s="197"/>
      <c r="Q1" s="197"/>
      <c r="R1" s="197"/>
      <c r="S1" s="197"/>
      <c r="T1" s="197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>
      <c r="A2" s="198" t="s">
        <v>130</v>
      </c>
      <c r="B2" s="198" t="s">
        <v>415</v>
      </c>
      <c r="C2" s="198" t="s">
        <v>218</v>
      </c>
      <c r="D2" s="198" t="s">
        <v>416</v>
      </c>
      <c r="E2" s="197"/>
      <c r="F2" s="197"/>
      <c r="G2" s="183" t="s">
        <v>126</v>
      </c>
      <c r="H2" s="1"/>
      <c r="I2" s="196" t="s">
        <v>417</v>
      </c>
      <c r="J2" s="197"/>
      <c r="K2" s="197"/>
      <c r="L2" s="197"/>
      <c r="M2" s="1"/>
      <c r="N2" s="196" t="s">
        <v>418</v>
      </c>
      <c r="O2" s="197"/>
      <c r="P2" s="196" t="s">
        <v>419</v>
      </c>
      <c r="Q2" s="197"/>
      <c r="R2" s="196" t="s">
        <v>420</v>
      </c>
      <c r="S2" s="197"/>
      <c r="T2" s="196" t="s">
        <v>421</v>
      </c>
      <c r="U2" s="197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>
      <c r="A3" s="197"/>
      <c r="B3" s="197"/>
      <c r="C3" s="197"/>
      <c r="D3" s="184">
        <v>1</v>
      </c>
      <c r="E3" s="184">
        <v>2</v>
      </c>
      <c r="F3" s="184">
        <v>3</v>
      </c>
      <c r="G3" s="185">
        <f>SUM(C4:C10)</f>
        <v>78</v>
      </c>
      <c r="H3" s="1"/>
      <c r="I3" s="1" t="s">
        <v>422</v>
      </c>
      <c r="J3" s="1" t="s">
        <v>423</v>
      </c>
      <c r="K3" s="1" t="s">
        <v>424</v>
      </c>
      <c r="L3" s="1" t="s">
        <v>425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>
      <c r="A4" s="186">
        <v>45518</v>
      </c>
      <c r="B4" s="187">
        <v>4</v>
      </c>
      <c r="C4" s="187">
        <f t="shared" ref="C4:C10" si="0">B4*3</f>
        <v>12</v>
      </c>
      <c r="D4" s="187"/>
      <c r="E4" s="187" t="s">
        <v>426</v>
      </c>
      <c r="F4" s="187"/>
      <c r="G4" s="18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>
      <c r="A5" s="188">
        <v>45519</v>
      </c>
      <c r="B5" s="64">
        <v>5</v>
      </c>
      <c r="C5" s="64">
        <f t="shared" si="0"/>
        <v>15</v>
      </c>
      <c r="D5" s="64" t="s">
        <v>426</v>
      </c>
      <c r="E5" s="64" t="s">
        <v>426</v>
      </c>
      <c r="F5" s="64"/>
      <c r="G5" s="6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>
      <c r="A6" s="186">
        <v>45520</v>
      </c>
      <c r="B6" s="187">
        <v>4</v>
      </c>
      <c r="C6" s="187">
        <f t="shared" si="0"/>
        <v>12</v>
      </c>
      <c r="D6" s="187" t="s">
        <v>426</v>
      </c>
      <c r="E6" s="187"/>
      <c r="F6" s="187"/>
      <c r="G6" s="187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>
      <c r="A7" s="188">
        <v>45523</v>
      </c>
      <c r="B7" s="64">
        <v>3</v>
      </c>
      <c r="C7" s="64">
        <f t="shared" si="0"/>
        <v>9</v>
      </c>
      <c r="D7" s="64" t="s">
        <v>426</v>
      </c>
      <c r="E7" s="64"/>
      <c r="F7" s="64"/>
      <c r="G7" s="64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>
      <c r="A8" s="189">
        <v>45652</v>
      </c>
      <c r="B8" s="187">
        <v>4</v>
      </c>
      <c r="C8" s="187">
        <f t="shared" si="0"/>
        <v>12</v>
      </c>
      <c r="D8" s="187"/>
      <c r="E8" s="187" t="s">
        <v>426</v>
      </c>
      <c r="F8" s="187"/>
      <c r="G8" s="187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>
      <c r="A9" s="190">
        <v>45653</v>
      </c>
      <c r="B9" s="64">
        <v>3</v>
      </c>
      <c r="C9" s="64">
        <f t="shared" si="0"/>
        <v>9</v>
      </c>
      <c r="D9" s="64"/>
      <c r="E9" s="64" t="s">
        <v>426</v>
      </c>
      <c r="F9" s="64"/>
      <c r="G9" s="6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>
      <c r="A10" s="189">
        <v>46021</v>
      </c>
      <c r="B10" s="187">
        <v>3</v>
      </c>
      <c r="C10" s="187">
        <f t="shared" si="0"/>
        <v>9</v>
      </c>
      <c r="D10" s="187"/>
      <c r="E10" s="187" t="s">
        <v>426</v>
      </c>
      <c r="F10" s="187"/>
      <c r="G10" s="187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>
      <c r="A11" s="64">
        <v>2025</v>
      </c>
      <c r="B11" s="64"/>
      <c r="C11" s="64"/>
      <c r="D11" s="64"/>
      <c r="E11" s="64"/>
      <c r="F11" s="64"/>
      <c r="G11" s="64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>
      <c r="A12" s="186">
        <v>45756</v>
      </c>
      <c r="B12" s="187">
        <v>10</v>
      </c>
      <c r="C12" s="187">
        <f t="shared" ref="C12:C26" si="1">B12*2.5</f>
        <v>25</v>
      </c>
      <c r="D12" s="187"/>
      <c r="E12" s="187" t="s">
        <v>426</v>
      </c>
      <c r="F12" s="187"/>
      <c r="G12" s="187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>
      <c r="A13" s="188">
        <v>45757</v>
      </c>
      <c r="B13" s="64">
        <v>4</v>
      </c>
      <c r="C13" s="64">
        <f t="shared" si="1"/>
        <v>10</v>
      </c>
      <c r="D13" s="64"/>
      <c r="E13" s="64" t="s">
        <v>426</v>
      </c>
      <c r="F13" s="64"/>
      <c r="G13" s="6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>
      <c r="A14" s="186">
        <v>45838</v>
      </c>
      <c r="B14" s="187">
        <v>3</v>
      </c>
      <c r="C14" s="187">
        <f t="shared" si="1"/>
        <v>7.5</v>
      </c>
      <c r="D14" s="187"/>
      <c r="E14" s="187" t="s">
        <v>426</v>
      </c>
      <c r="F14" s="187"/>
      <c r="G14" s="187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>
      <c r="A15" s="191">
        <v>45842</v>
      </c>
      <c r="B15" s="1">
        <v>4</v>
      </c>
      <c r="C15" s="55">
        <f t="shared" si="1"/>
        <v>10</v>
      </c>
      <c r="D15" s="1"/>
      <c r="E15" s="1" t="s">
        <v>426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>
      <c r="A16" s="191">
        <v>45845</v>
      </c>
      <c r="B16" s="1">
        <v>2</v>
      </c>
      <c r="C16" s="55">
        <f t="shared" si="1"/>
        <v>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>
      <c r="A17" s="191">
        <v>45904</v>
      </c>
      <c r="B17" s="1">
        <v>10</v>
      </c>
      <c r="C17" s="55">
        <f t="shared" si="1"/>
        <v>25</v>
      </c>
      <c r="D17" s="1"/>
      <c r="E17" s="1" t="s">
        <v>426</v>
      </c>
      <c r="F17" s="1"/>
      <c r="G17" s="1"/>
      <c r="H17" s="1"/>
      <c r="I17" s="1">
        <v>7.5</v>
      </c>
      <c r="J17" s="1">
        <v>7.5</v>
      </c>
      <c r="K17" s="1">
        <v>10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>
      <c r="A18" s="191">
        <v>45905</v>
      </c>
      <c r="B18" s="1">
        <v>5</v>
      </c>
      <c r="C18" s="55">
        <f t="shared" si="1"/>
        <v>12.5</v>
      </c>
      <c r="D18" s="1"/>
      <c r="E18" s="1" t="s">
        <v>426</v>
      </c>
      <c r="F18" s="1"/>
      <c r="G18" s="1"/>
      <c r="H18" s="1"/>
      <c r="I18" s="1"/>
      <c r="J18" s="1">
        <v>5</v>
      </c>
      <c r="K18" s="1">
        <v>7.5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>
      <c r="A19" s="192">
        <v>45940</v>
      </c>
      <c r="B19" s="1">
        <v>6</v>
      </c>
      <c r="C19" s="55">
        <f t="shared" si="1"/>
        <v>15</v>
      </c>
      <c r="D19" s="1"/>
      <c r="E19" s="1" t="s">
        <v>426</v>
      </c>
      <c r="F19" s="1"/>
      <c r="G19" s="1"/>
      <c r="H19" s="1"/>
      <c r="I19" s="1">
        <v>5</v>
      </c>
      <c r="J19" s="1"/>
      <c r="K19" s="1">
        <v>10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>
      <c r="A20" s="192">
        <v>45982</v>
      </c>
      <c r="B20" s="1">
        <v>10</v>
      </c>
      <c r="C20" s="55">
        <f t="shared" si="1"/>
        <v>25</v>
      </c>
      <c r="D20" s="1"/>
      <c r="E20" s="1"/>
      <c r="F20" s="1" t="s">
        <v>366</v>
      </c>
      <c r="G20" s="1"/>
      <c r="H20" s="1"/>
      <c r="I20" s="1">
        <v>5</v>
      </c>
      <c r="J20" s="1">
        <v>12.5</v>
      </c>
      <c r="K20" s="1">
        <v>7.5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>
      <c r="A21" s="193">
        <v>46042</v>
      </c>
      <c r="B21" s="194">
        <v>5</v>
      </c>
      <c r="C21" s="195">
        <f t="shared" si="1"/>
        <v>12.5</v>
      </c>
      <c r="D21" s="194"/>
      <c r="E21" s="194"/>
      <c r="F21" s="194" t="s">
        <v>366</v>
      </c>
      <c r="G21" s="194"/>
      <c r="H21" s="194"/>
      <c r="I21" s="194"/>
      <c r="J21" s="194">
        <v>5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</row>
    <row r="22" spans="1:31">
      <c r="A22" s="191">
        <v>46100</v>
      </c>
      <c r="B22" s="1">
        <v>10</v>
      </c>
      <c r="C22" s="55">
        <f t="shared" si="1"/>
        <v>25</v>
      </c>
      <c r="D22" s="1"/>
      <c r="E22" s="1"/>
      <c r="F22" s="1" t="s">
        <v>366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>
      <c r="A23" s="191">
        <v>46099</v>
      </c>
      <c r="B23" s="1">
        <v>10</v>
      </c>
      <c r="C23" s="55">
        <f t="shared" si="1"/>
        <v>25</v>
      </c>
      <c r="D23" s="1"/>
      <c r="E23" s="1" t="s">
        <v>366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>
      <c r="A24" s="191">
        <v>46155</v>
      </c>
      <c r="B24" s="1">
        <v>10</v>
      </c>
      <c r="C24" s="55">
        <f t="shared" si="1"/>
        <v>25</v>
      </c>
      <c r="D24" s="1"/>
      <c r="E24" s="1" t="s">
        <v>366</v>
      </c>
      <c r="F24" s="1" t="s">
        <v>366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>
      <c r="A25" s="191">
        <v>46260</v>
      </c>
      <c r="B25" s="1">
        <v>9</v>
      </c>
      <c r="C25" s="55">
        <f t="shared" si="1"/>
        <v>22.5</v>
      </c>
      <c r="D25" s="1"/>
      <c r="E25" s="1" t="s">
        <v>366</v>
      </c>
      <c r="F25" s="1" t="s">
        <v>366</v>
      </c>
      <c r="G25" s="1"/>
      <c r="H25" s="1"/>
      <c r="I25" s="1">
        <v>12.5</v>
      </c>
      <c r="J25" s="1">
        <v>10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>
      <c r="A26" s="191">
        <v>46261</v>
      </c>
      <c r="B26" s="1">
        <v>5</v>
      </c>
      <c r="C26" s="55">
        <f t="shared" si="1"/>
        <v>12.5</v>
      </c>
      <c r="D26" s="1"/>
      <c r="E26" s="1"/>
      <c r="F26" s="1" t="s">
        <v>366</v>
      </c>
      <c r="G26" s="1"/>
      <c r="H26" s="1"/>
      <c r="I26" s="1"/>
      <c r="J26" s="1"/>
      <c r="K26" s="1">
        <v>12.5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 spans="1:3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 spans="1:3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 spans="1:3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 spans="1:3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 spans="1:3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 spans="1:3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 spans="1:3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 spans="1:3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 spans="1:3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 spans="1:3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 spans="1:3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 spans="1:3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 spans="1:3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 spans="1:3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 spans="1:3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 spans="1:3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 spans="1:3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 spans="1:3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 spans="1:3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 spans="1:3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 spans="1:3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 spans="1:3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 spans="1:3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 spans="1:3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 spans="1:3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 spans="1:3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 spans="1:3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 spans="1:3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 spans="1:3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 spans="1:3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 spans="1:3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 spans="1:3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</sheetData>
  <mergeCells count="10">
    <mergeCell ref="P2:Q2"/>
    <mergeCell ref="R2:S2"/>
    <mergeCell ref="T2:U2"/>
    <mergeCell ref="N1:T1"/>
    <mergeCell ref="A2:A3"/>
    <mergeCell ref="B2:B3"/>
    <mergeCell ref="C2:C3"/>
    <mergeCell ref="D2:F2"/>
    <mergeCell ref="I2:L2"/>
    <mergeCell ref="N2:O2"/>
  </mergeCells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Operação_CSTR</vt:lpstr>
      <vt:lpstr>Ensaios_Lab</vt:lpstr>
      <vt:lpstr>Registro de alimentação</vt:lpstr>
      <vt:lpstr>Composição_Biogás</vt:lpstr>
      <vt:lpstr>Compilado de dados relatorio 2°</vt:lpstr>
      <vt:lpstr>Dados_Refino</vt:lpstr>
      <vt:lpstr>Abastecimento_leves</vt:lpstr>
      <vt:lpstr>Abastecimento_pesados</vt:lpstr>
      <vt:lpstr>Digestato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</dc:creator>
  <cp:lastModifiedBy>Thiago Silva</cp:lastModifiedBy>
  <dcterms:created xsi:type="dcterms:W3CDTF">2026-10-12T13:30:03Z</dcterms:created>
  <dcterms:modified xsi:type="dcterms:W3CDTF">2026-10-14T14:40:43Z</dcterms:modified>
</cp:coreProperties>
</file>