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610" yWindow="1545" windowWidth="21585" windowHeight="11055"/>
  </bookViews>
  <sheets>
    <sheet name="1621" sheetId="6" r:id="rId1"/>
    <sheet name="0551" sheetId="5" r:id="rId2"/>
    <sheet name="0541" sheetId="4" r:id="rId3"/>
    <sheet name="Tabelle1" sheetId="1" r:id="rId4"/>
    <sheet name="Tabelle2" sheetId="2" r:id="rId5"/>
    <sheet name="Tabelle3" sheetId="3" r:id="rId6"/>
  </sheets>
  <externalReferences>
    <externalReference r:id="rId7"/>
  </externalReferences>
  <calcPr calcId="125725"/>
</workbook>
</file>

<file path=xl/calcChain.xml><?xml version="1.0" encoding="utf-8"?>
<calcChain xmlns="http://schemas.openxmlformats.org/spreadsheetml/2006/main">
  <c r="D7" i="6"/>
  <c r="E7"/>
  <c r="E5"/>
  <c r="D5"/>
  <c r="G4"/>
  <c r="F4"/>
  <c r="G3" l="1"/>
  <c r="E3"/>
  <c r="D3"/>
  <c r="G8"/>
  <c r="F7"/>
  <c r="G7" s="1"/>
  <c r="G6"/>
  <c r="F5"/>
  <c r="G5" s="1"/>
  <c r="F3" l="1"/>
  <c r="G16" i="5" l="1"/>
  <c r="E29"/>
  <c r="D29"/>
  <c r="F29" s="1"/>
  <c r="G29" s="1"/>
  <c r="E27"/>
  <c r="D27"/>
  <c r="E25"/>
  <c r="D25"/>
  <c r="F25" s="1"/>
  <c r="G25" s="1"/>
  <c r="G20"/>
  <c r="E19"/>
  <c r="D19"/>
  <c r="F19" s="1"/>
  <c r="G19" s="1"/>
  <c r="G18"/>
  <c r="E17"/>
  <c r="D17"/>
  <c r="F27" l="1"/>
  <c r="G27" s="1"/>
  <c r="F17"/>
  <c r="G17" s="1"/>
  <c r="D15" l="1"/>
  <c r="E15" l="1"/>
  <c r="F15"/>
  <c r="G15" s="1"/>
  <c r="E2"/>
  <c r="E6"/>
  <c r="E5"/>
  <c r="E3"/>
  <c r="D6"/>
  <c r="D5"/>
  <c r="I3"/>
  <c r="D3"/>
  <c r="F3" s="1"/>
  <c r="D2"/>
  <c r="C16" i="4"/>
  <c r="C15"/>
  <c r="C14"/>
  <c r="D32"/>
  <c r="F24"/>
  <c r="F21"/>
  <c r="E21"/>
  <c r="D2"/>
  <c r="C2"/>
  <c r="E2" s="1"/>
  <c r="F2" s="1"/>
  <c r="F2" i="5" l="1"/>
  <c r="G2" s="1"/>
  <c r="F5"/>
  <c r="G5" s="1"/>
  <c r="G3"/>
  <c r="J3"/>
  <c r="K3" s="1"/>
  <c r="F6"/>
  <c r="G6" s="1"/>
  <c r="E6" i="4"/>
  <c r="C8"/>
  <c r="C7"/>
  <c r="D6"/>
  <c r="C6"/>
  <c r="D5"/>
  <c r="C5"/>
  <c r="E5" s="1"/>
  <c r="F5" s="1"/>
  <c r="F15"/>
  <c r="D3"/>
  <c r="H3"/>
  <c r="C3"/>
  <c r="F5" i="1"/>
  <c r="E5"/>
  <c r="D5"/>
  <c r="C5"/>
  <c r="F6" i="4" l="1"/>
  <c r="E3"/>
  <c r="F3" s="1"/>
  <c r="D3" i="1"/>
  <c r="C3"/>
  <c r="E3" s="1"/>
  <c r="F3" s="1"/>
  <c r="C2"/>
  <c r="E2"/>
  <c r="F2"/>
  <c r="D2"/>
  <c r="I3" i="4" l="1"/>
  <c r="J3" s="1"/>
  <c r="E4" i="1"/>
  <c r="H3" l="1"/>
  <c r="I3" s="1"/>
  <c r="J3" s="1"/>
  <c r="F4"/>
</calcChain>
</file>

<file path=xl/sharedStrings.xml><?xml version="1.0" encoding="utf-8"?>
<sst xmlns="http://schemas.openxmlformats.org/spreadsheetml/2006/main" count="74" uniqueCount="41">
  <si>
    <t>257cd000</t>
  </si>
  <si>
    <t>VW_Rel</t>
  </si>
  <si>
    <t>VW_Dev</t>
  </si>
  <si>
    <t>RAM usage in Byte</t>
  </si>
  <si>
    <t>1 Gbyte RAM</t>
  </si>
  <si>
    <t>LT output in hex</t>
  </si>
  <si>
    <t>LT output in Dec</t>
  </si>
  <si>
    <t>RAM usage in Mbyte</t>
  </si>
  <si>
    <t>22e5e000</t>
  </si>
  <si>
    <t>SE_DEV</t>
  </si>
  <si>
    <t>56a0000</t>
  </si>
  <si>
    <t>512 Gbyte RAM</t>
  </si>
  <si>
    <t>SK</t>
  </si>
  <si>
    <t xml:space="preserve"> 0x00005000/0x0349c000</t>
  </si>
  <si>
    <t>349c000</t>
  </si>
  <si>
    <t>56a1000</t>
  </si>
  <si>
    <t>Tool VW_Dev</t>
  </si>
  <si>
    <t>diff</t>
  </si>
  <si>
    <t>61e00000</t>
  </si>
  <si>
    <t>800000</t>
  </si>
  <si>
    <t>04bd0000</t>
  </si>
  <si>
    <t>6a3000</t>
  </si>
  <si>
    <t>d8e000</t>
  </si>
  <si>
    <t>VW_Dev_Tool</t>
  </si>
  <si>
    <t>SE_Dev</t>
  </si>
  <si>
    <t>SE_Dev_Tool</t>
  </si>
  <si>
    <t>50a000</t>
  </si>
  <si>
    <t>efc000</t>
  </si>
  <si>
    <t>SK_Dev</t>
  </si>
  <si>
    <t>SK_Dev_Tool</t>
  </si>
  <si>
    <t xml:space="preserve"> Pre V05.51.00</t>
  </si>
  <si>
    <t>V05.51</t>
  </si>
  <si>
    <t>6a1000</t>
  </si>
  <si>
    <t xml:space="preserve"> 0x00/0x00</t>
  </si>
  <si>
    <t>afc000</t>
  </si>
  <si>
    <t>dd4000</t>
  </si>
  <si>
    <t>2e1000</t>
  </si>
  <si>
    <t xml:space="preserve"> Pre V16.21.00</t>
  </si>
  <si>
    <t>1ee89000</t>
  </si>
  <si>
    <t>1d363000</t>
  </si>
  <si>
    <t>214dd000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</si>
</sst>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lease\V531%20GC\memory_report_V531%20VW\FPKE_GC_RAM_Memory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tailed_summary"/>
      <sheetName val="simple_summary"/>
      <sheetName val="FPKE_5_31_AO_VW_usage"/>
      <sheetName val="Kernel_Brkdown_5_31_VW"/>
      <sheetName val="Kernel_Brkdown_5_21_VW"/>
      <sheetName val="FPKE_5_21_AN_VW_usage"/>
      <sheetName val="FPKE_5_21_AN_SE_usage"/>
      <sheetName val="FPKE_5_21_AN_SK_usage"/>
      <sheetName val="FPKE_5_11_AL _Audi_usage"/>
      <sheetName val="Kernel_Brkdown_5_11_Audi"/>
      <sheetName val="FPKE_5_11_AL _VW_usage"/>
      <sheetName val="FPKE_5_11_AL _SE_usage "/>
      <sheetName val="FPKE_5_11_AL _SK_usage"/>
      <sheetName val="Kernel_Brkdown_5_11_VW"/>
      <sheetName val="V5_11_Most_driver_memory"/>
      <sheetName val="FPKE_2_42_AK _Audi_usage"/>
      <sheetName val="Kernel_Brkdown_2_42_Audi"/>
      <sheetName val="FPKE_2_43_AJ _VW_usage"/>
      <sheetName val="FPKE_2_43_AJ _SE_usage"/>
      <sheetName val="FPKE_2_43_AJ _SK_usage"/>
      <sheetName val="Kernel_Brkdown_2_43_VW"/>
      <sheetName val="V243_Most_driver_memory"/>
      <sheetName val="FPKE_2_41Pre_AH _VW_usage"/>
      <sheetName val="Kernel_Brkdown_2_41Pre_VW"/>
      <sheetName val="B241Pre_Most_driver_memory"/>
      <sheetName val="FPKE_2_41Pre_AH_VW_res"/>
      <sheetName val="RAM_ROM_FPKS_17S1"/>
      <sheetName val="RAM_ROM_FPKS"/>
      <sheetName val="Misc Data"/>
      <sheetName val="Improv_access_NOR"/>
      <sheetName val="Skinning_Ego"/>
      <sheetName val="Improv_Skin "/>
      <sheetName val="Improv_Skin_access_NOR"/>
      <sheetName val="Surfaces"/>
      <sheetName val="MOST_driver"/>
      <sheetName val="MOST_H264_decoder"/>
      <sheetName val="MOST_APPL_Picture_server"/>
      <sheetName val="Streaming"/>
      <sheetName val="Pipe_cache"/>
      <sheetName val="HW_layer"/>
      <sheetName val="SecureGra"/>
      <sheetName val="HMI(from C510)"/>
      <sheetName val="Kernel"/>
      <sheetName val="Integrity_usage"/>
      <sheetName val="OS summary"/>
      <sheetName val="Daimler_W213_map"/>
      <sheetName val="FPKE_4_18_2016 _map"/>
      <sheetName val="FPKE_2_12_AA _virt_map"/>
      <sheetName val="FPKE_2_12_AA _map"/>
      <sheetName val="FPKE_2_21_AD _map "/>
      <sheetName val="FPKE_2_12_AA _usage"/>
      <sheetName val="Kernel_Brkdown_2_21"/>
      <sheetName val="FPKE_2_21_AD _usage"/>
      <sheetName val="Kernel_Brkdown_2_31_VW"/>
      <sheetName val="FPKE_2_31_AE_VW _usage"/>
      <sheetName val="FPKE_2_31_AE_VW_res"/>
      <sheetName val="Kernel_Brkdown_2_31_SE"/>
      <sheetName val="FPKE_2_31_AE _SE_usage"/>
      <sheetName val="FPKE_2_31_AE_SE_res"/>
      <sheetName val="Kernel_Brkdown_2_31_SK"/>
      <sheetName val="FPKE_2_31_AE _SK_usage"/>
      <sheetName val="FPKE_2_31_AE_SK_res"/>
      <sheetName val="B230_Most_driver_memory"/>
      <sheetName val="Kernel_Brkdown_2_37_VW"/>
      <sheetName val="Kernel_Brkdown_2_37_SK"/>
      <sheetName val="Kernel_Brkdown_2_37_SE"/>
      <sheetName val="FPKE_2_37_AH _SK_usage"/>
      <sheetName val="FPKE_2_37_AH _SE_usage"/>
      <sheetName val="FPKE_2_37_AH _VW_usage"/>
      <sheetName val="B237_Most_driver_memory"/>
      <sheetName val="FPKE_2_37_AH_VW_res"/>
      <sheetName val="archive"/>
    </sheetNames>
    <sheetDataSet>
      <sheetData sheetId="0" refreshError="1"/>
      <sheetData sheetId="1" refreshError="1"/>
      <sheetData sheetId="2">
        <row r="11">
          <cell r="C11">
            <v>444391701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6"/>
  <sheetViews>
    <sheetView tabSelected="1" workbookViewId="0">
      <selection activeCell="C11" sqref="C11"/>
    </sheetView>
  </sheetViews>
  <sheetFormatPr baseColWidth="10" defaultRowHeight="15"/>
  <cols>
    <col min="1" max="1" width="12.85546875" style="1" bestFit="1" customWidth="1"/>
    <col min="2" max="3" width="14.5703125" style="1" customWidth="1"/>
    <col min="4" max="4" width="18.5703125" style="1" customWidth="1"/>
    <col min="5" max="5" width="25.5703125" style="1" customWidth="1"/>
    <col min="6" max="6" width="19.85546875" style="1" customWidth="1"/>
    <col min="7" max="7" width="22.85546875" style="1" customWidth="1"/>
    <col min="8" max="8" width="11.42578125" customWidth="1"/>
  </cols>
  <sheetData>
    <row r="2" spans="1:7">
      <c r="A2" s="1" t="s">
        <v>37</v>
      </c>
      <c r="B2" s="3"/>
      <c r="C2" s="3"/>
    </row>
    <row r="3" spans="1:7">
      <c r="A3" s="1" t="s">
        <v>2</v>
      </c>
      <c r="B3" s="1" t="s">
        <v>38</v>
      </c>
      <c r="D3" s="1">
        <f>HEX2DEC(B3)</f>
        <v>518557696</v>
      </c>
      <c r="E3" s="1">
        <f>1024*1024*1024</f>
        <v>1073741824</v>
      </c>
      <c r="F3" s="1">
        <f>E3-D3</f>
        <v>555184128</v>
      </c>
      <c r="G3" s="2">
        <f>F3/1024/1024</f>
        <v>529.46484375</v>
      </c>
    </row>
    <row r="4" spans="1:7">
      <c r="A4" s="1" t="s">
        <v>23</v>
      </c>
      <c r="F4" s="6">
        <f>555016379/1024</f>
        <v>542008.1826171875</v>
      </c>
      <c r="G4" s="2">
        <f>F4/1024</f>
        <v>529.30486583709717</v>
      </c>
    </row>
    <row r="5" spans="1:7">
      <c r="A5" s="1" t="s">
        <v>24</v>
      </c>
      <c r="B5" s="1" t="s">
        <v>39</v>
      </c>
      <c r="D5" s="1">
        <f>HEX2DEC(B5)</f>
        <v>490090496</v>
      </c>
      <c r="E5" s="1">
        <f>1024*1024*1024</f>
        <v>1073741824</v>
      </c>
      <c r="F5" s="1">
        <f>E5-D5</f>
        <v>583651328</v>
      </c>
      <c r="G5" s="2">
        <f>F5/1024/1024</f>
        <v>556.61328125</v>
      </c>
    </row>
    <row r="6" spans="1:7">
      <c r="A6" s="1" t="s">
        <v>25</v>
      </c>
      <c r="F6" s="1">
        <v>569864</v>
      </c>
      <c r="G6" s="2">
        <f>F6/1024</f>
        <v>556.5078125</v>
      </c>
    </row>
    <row r="7" spans="1:7">
      <c r="A7" s="1" t="s">
        <v>28</v>
      </c>
      <c r="B7" s="1" t="s">
        <v>40</v>
      </c>
      <c r="D7" s="1">
        <f>HEX2DEC(B7)</f>
        <v>558747648</v>
      </c>
      <c r="E7" s="1">
        <f>1024*1024*1024</f>
        <v>1073741824</v>
      </c>
      <c r="F7" s="1">
        <f>E7-D7</f>
        <v>514994176</v>
      </c>
      <c r="G7" s="2">
        <f>F7/1024/1024</f>
        <v>491.13671875</v>
      </c>
    </row>
    <row r="8" spans="1:7">
      <c r="A8" s="1" t="s">
        <v>29</v>
      </c>
      <c r="F8" s="1">
        <v>502748</v>
      </c>
      <c r="G8" s="2">
        <f>F8/1024</f>
        <v>490.96484375</v>
      </c>
    </row>
    <row r="12" spans="1:7">
      <c r="B12" s="3"/>
      <c r="C12" s="3"/>
    </row>
    <row r="13" spans="1:7">
      <c r="G13" s="2"/>
    </row>
    <row r="14" spans="1:7">
      <c r="G14" s="2"/>
    </row>
    <row r="15" spans="1:7">
      <c r="G15" s="2"/>
    </row>
    <row r="16" spans="1:7">
      <c r="G16" s="2"/>
    </row>
    <row r="17" spans="2:8">
      <c r="B17" s="4"/>
      <c r="G17" s="2"/>
    </row>
    <row r="18" spans="2:8">
      <c r="G18" s="2"/>
    </row>
    <row r="26" spans="2:8">
      <c r="H26" s="5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workbookViewId="0">
      <selection activeCell="A14" sqref="A14:G20"/>
    </sheetView>
  </sheetViews>
  <sheetFormatPr baseColWidth="10" defaultRowHeight="15"/>
  <cols>
    <col min="1" max="1" width="12.85546875" style="1" bestFit="1" customWidth="1"/>
    <col min="2" max="3" width="14.5703125" style="1" customWidth="1"/>
    <col min="4" max="4" width="18.5703125" style="1" customWidth="1"/>
    <col min="5" max="5" width="25.5703125" style="1" customWidth="1"/>
    <col min="6" max="6" width="19.85546875" style="1" customWidth="1"/>
    <col min="7" max="7" width="22.85546875" style="1" customWidth="1"/>
    <col min="8" max="8" width="11.42578125" customWidth="1"/>
  </cols>
  <sheetData>
    <row r="1" spans="1:11">
      <c r="B1" s="1" t="s">
        <v>5</v>
      </c>
      <c r="D1" s="1" t="s">
        <v>6</v>
      </c>
      <c r="E1" s="1" t="s">
        <v>11</v>
      </c>
      <c r="F1" s="1" t="s">
        <v>3</v>
      </c>
      <c r="G1" s="1" t="s">
        <v>7</v>
      </c>
    </row>
    <row r="2" spans="1:11">
      <c r="A2" s="1" t="s">
        <v>1</v>
      </c>
      <c r="B2" s="1" t="s">
        <v>20</v>
      </c>
      <c r="D2" s="1">
        <f>HEX2DEC(B2)</f>
        <v>79495168</v>
      </c>
      <c r="E2" s="1">
        <f>1024*1024*1024/2</f>
        <v>536870912</v>
      </c>
      <c r="F2" s="1">
        <f>E2-D2</f>
        <v>457375744</v>
      </c>
      <c r="G2" s="2">
        <f>F2/1024/1024</f>
        <v>436.1875</v>
      </c>
    </row>
    <row r="3" spans="1:11">
      <c r="A3" s="1" t="s">
        <v>2</v>
      </c>
      <c r="D3" s="1">
        <f>HEX2DEC(B3)</f>
        <v>0</v>
      </c>
      <c r="E3" s="1">
        <f>1024*1024*1024</f>
        <v>1073741824</v>
      </c>
      <c r="F3" s="1">
        <f>E3-D3</f>
        <v>1073741824</v>
      </c>
      <c r="G3" s="2">
        <f>F3/1024/1024</f>
        <v>1024</v>
      </c>
      <c r="I3">
        <f>F4+J4</f>
        <v>0</v>
      </c>
      <c r="J3">
        <f>F3-I3</f>
        <v>1073741824</v>
      </c>
      <c r="K3">
        <f>J3/1024/1024</f>
        <v>1024</v>
      </c>
    </row>
    <row r="4" spans="1:11" ht="13.5" customHeight="1">
      <c r="G4" s="2"/>
      <c r="J4">
        <v>0</v>
      </c>
    </row>
    <row r="5" spans="1:11">
      <c r="A5" s="1" t="s">
        <v>9</v>
      </c>
      <c r="D5" s="1">
        <f t="shared" ref="D5:D6" si="0">HEX2DEC(B5)</f>
        <v>0</v>
      </c>
      <c r="E5" s="1">
        <f>1024*1024*1024</f>
        <v>1073741824</v>
      </c>
      <c r="F5" s="1">
        <f t="shared" ref="F5" si="1">E5-D5</f>
        <v>1073741824</v>
      </c>
      <c r="G5" s="2">
        <f t="shared" ref="G5:G6" si="2">F5/1024/1024</f>
        <v>1024</v>
      </c>
    </row>
    <row r="6" spans="1:11">
      <c r="A6" s="1" t="s">
        <v>12</v>
      </c>
      <c r="D6" s="1">
        <f t="shared" si="0"/>
        <v>0</v>
      </c>
      <c r="E6" s="1">
        <f>1024*1024*1024</f>
        <v>1073741824</v>
      </c>
      <c r="F6" s="1">
        <f>E6-D8</f>
        <v>1073741824</v>
      </c>
      <c r="G6" s="2">
        <f t="shared" si="2"/>
        <v>1024</v>
      </c>
    </row>
    <row r="14" spans="1:11">
      <c r="A14" s="1" t="s">
        <v>30</v>
      </c>
      <c r="B14" s="3"/>
      <c r="C14" s="3"/>
    </row>
    <row r="15" spans="1:11">
      <c r="A15" s="1" t="s">
        <v>2</v>
      </c>
      <c r="B15" s="1" t="s">
        <v>21</v>
      </c>
      <c r="C15" s="1" t="s">
        <v>22</v>
      </c>
      <c r="D15" s="1">
        <f>HEX2DEC(C15)-HEX2DEC(B15)</f>
        <v>7254016</v>
      </c>
      <c r="E15" s="1">
        <f>1024*1024*1024/2</f>
        <v>536870912</v>
      </c>
      <c r="F15" s="1">
        <f>E15-D15</f>
        <v>529616896</v>
      </c>
      <c r="G15" s="2">
        <f>F15/1024/1024</f>
        <v>505.08203125</v>
      </c>
    </row>
    <row r="16" spans="1:11">
      <c r="A16" s="1" t="s">
        <v>23</v>
      </c>
      <c r="F16" s="1">
        <v>529327781</v>
      </c>
      <c r="G16" s="2">
        <f>F16/1024/1024</f>
        <v>504.80630970001221</v>
      </c>
    </row>
    <row r="17" spans="1:7">
      <c r="A17" s="1" t="s">
        <v>24</v>
      </c>
      <c r="B17" s="1" t="s">
        <v>26</v>
      </c>
      <c r="C17" s="1" t="s">
        <v>27</v>
      </c>
      <c r="D17" s="1">
        <f>HEX2DEC(C17)-HEX2DEC(B17)</f>
        <v>10428416</v>
      </c>
      <c r="E17" s="1">
        <f>1024*1024*1024/2</f>
        <v>536870912</v>
      </c>
      <c r="F17" s="1">
        <f>E17-D17</f>
        <v>526442496</v>
      </c>
      <c r="G17" s="2">
        <f>F17/1024/1024</f>
        <v>502.0546875</v>
      </c>
    </row>
    <row r="18" spans="1:7">
      <c r="A18" s="1" t="s">
        <v>25</v>
      </c>
      <c r="F18" s="1">
        <v>513853</v>
      </c>
      <c r="G18" s="2">
        <f>F18/1024</f>
        <v>501.8095703125</v>
      </c>
    </row>
    <row r="19" spans="1:7">
      <c r="A19" s="1" t="s">
        <v>28</v>
      </c>
      <c r="B19" s="1">
        <v>31000</v>
      </c>
      <c r="C19" s="1" t="s">
        <v>27</v>
      </c>
      <c r="D19" s="1">
        <f>HEX2DEC(C19)-HEX2DEC(B19)</f>
        <v>15511552</v>
      </c>
      <c r="E19" s="1">
        <f>1024*1024*1024/2</f>
        <v>536870912</v>
      </c>
      <c r="F19" s="1">
        <f>E19-D19</f>
        <v>521359360</v>
      </c>
      <c r="G19" s="2">
        <f>F19/1024/1024</f>
        <v>497.20703125</v>
      </c>
    </row>
    <row r="20" spans="1:7">
      <c r="A20" s="1" t="s">
        <v>29</v>
      </c>
      <c r="F20" s="1">
        <v>509013</v>
      </c>
      <c r="G20" s="2">
        <f>F20/1024</f>
        <v>497.0830078125</v>
      </c>
    </row>
    <row r="22" spans="1:7">
      <c r="B22" s="1" t="s">
        <v>33</v>
      </c>
    </row>
    <row r="23" spans="1:7">
      <c r="A23" s="1" t="s">
        <v>31</v>
      </c>
    </row>
    <row r="24" spans="1:7">
      <c r="A24" s="1" t="s">
        <v>30</v>
      </c>
      <c r="B24" s="3"/>
      <c r="C24" s="3"/>
    </row>
    <row r="25" spans="1:7">
      <c r="A25" s="1" t="s">
        <v>2</v>
      </c>
      <c r="B25" s="1" t="s">
        <v>32</v>
      </c>
      <c r="C25" s="1" t="s">
        <v>34</v>
      </c>
      <c r="D25" s="1">
        <f>HEX2DEC(C25)-HEX2DEC(B25)</f>
        <v>4567040</v>
      </c>
      <c r="E25" s="1">
        <f>1024*1024*1024/2</f>
        <v>536870912</v>
      </c>
      <c r="F25" s="1">
        <f>E25-D25</f>
        <v>532303872</v>
      </c>
      <c r="G25" s="2">
        <f>F25/1024/1024</f>
        <v>507.64453125</v>
      </c>
    </row>
    <row r="26" spans="1:7">
      <c r="A26" s="1" t="s">
        <v>23</v>
      </c>
      <c r="G26" s="2"/>
    </row>
    <row r="27" spans="1:7">
      <c r="A27" s="1" t="s">
        <v>24</v>
      </c>
      <c r="B27" s="1" t="s">
        <v>32</v>
      </c>
      <c r="C27" s="1" t="s">
        <v>35</v>
      </c>
      <c r="D27" s="1">
        <f>HEX2DEC(C27)-HEX2DEC(B27)</f>
        <v>7548928</v>
      </c>
      <c r="E27" s="1">
        <f>1024*1024*1024/2</f>
        <v>536870912</v>
      </c>
      <c r="F27" s="1">
        <f>E27-D27</f>
        <v>529321984</v>
      </c>
      <c r="G27" s="2">
        <f>F27/1024/1024</f>
        <v>504.80078125</v>
      </c>
    </row>
    <row r="28" spans="1:7">
      <c r="A28" s="1" t="s">
        <v>25</v>
      </c>
      <c r="G28" s="2"/>
    </row>
    <row r="29" spans="1:7">
      <c r="A29" s="1" t="s">
        <v>28</v>
      </c>
      <c r="B29" s="4" t="s">
        <v>36</v>
      </c>
      <c r="C29" s="1" t="s">
        <v>27</v>
      </c>
      <c r="D29" s="1">
        <f>HEX2DEC(C29)-HEX2DEC(B29)</f>
        <v>12693504</v>
      </c>
      <c r="E29" s="1">
        <f>1024*1024*1024/2</f>
        <v>536870912</v>
      </c>
      <c r="F29" s="1">
        <f>E29-D29</f>
        <v>524177408</v>
      </c>
      <c r="G29" s="2">
        <f>F29/1024/1024</f>
        <v>499.89453125</v>
      </c>
    </row>
    <row r="30" spans="1:7">
      <c r="A30" s="1" t="s">
        <v>29</v>
      </c>
      <c r="G30" s="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B2" sqref="B2"/>
    </sheetView>
  </sheetViews>
  <sheetFormatPr baseColWidth="10" defaultRowHeight="15"/>
  <cols>
    <col min="1" max="1" width="12.85546875" style="1" bestFit="1" customWidth="1"/>
    <col min="2" max="2" width="14.5703125" style="1" customWidth="1"/>
    <col min="3" max="3" width="18.5703125" style="1" customWidth="1"/>
    <col min="4" max="4" width="25.5703125" style="1" customWidth="1"/>
    <col min="5" max="5" width="19.85546875" style="1" customWidth="1"/>
    <col min="6" max="6" width="22.85546875" style="1" customWidth="1"/>
  </cols>
  <sheetData>
    <row r="1" spans="1:10">
      <c r="B1" s="1" t="s">
        <v>5</v>
      </c>
      <c r="C1" s="1" t="s">
        <v>6</v>
      </c>
      <c r="D1" s="1" t="s">
        <v>11</v>
      </c>
      <c r="E1" s="1" t="s">
        <v>3</v>
      </c>
      <c r="F1" s="1" t="s">
        <v>7</v>
      </c>
    </row>
    <row r="2" spans="1:10">
      <c r="A2" s="1" t="s">
        <v>1</v>
      </c>
      <c r="B2" s="1" t="s">
        <v>15</v>
      </c>
      <c r="C2" s="1">
        <f>HEX2DEC(B2)</f>
        <v>90836992</v>
      </c>
      <c r="D2" s="1">
        <f>1024*1024*1024/2</f>
        <v>536870912</v>
      </c>
      <c r="E2" s="1">
        <f>D2-C2</f>
        <v>446033920</v>
      </c>
      <c r="F2" s="2">
        <f>E2/1024/1024</f>
        <v>425.37109375</v>
      </c>
    </row>
    <row r="3" spans="1:10">
      <c r="A3" s="1" t="s">
        <v>2</v>
      </c>
      <c r="B3" s="1" t="s">
        <v>10</v>
      </c>
      <c r="C3" s="1">
        <f>HEX2DEC(B3)</f>
        <v>90832896</v>
      </c>
      <c r="D3" s="1">
        <f>1024*1024*1024/2</f>
        <v>536870912</v>
      </c>
      <c r="E3" s="1">
        <f>D3-C3</f>
        <v>446038016</v>
      </c>
      <c r="F3" s="2">
        <f>E3/1024/1024</f>
        <v>425.375</v>
      </c>
      <c r="H3">
        <f>E4+I4</f>
        <v>0</v>
      </c>
      <c r="I3">
        <f>E3-H3</f>
        <v>446038016</v>
      </c>
      <c r="J3">
        <f>I3/1024/1024</f>
        <v>425.375</v>
      </c>
    </row>
    <row r="4" spans="1:10" ht="13.5" customHeight="1">
      <c r="F4" s="2"/>
      <c r="I4">
        <v>0</v>
      </c>
    </row>
    <row r="5" spans="1:10">
      <c r="A5" s="1" t="s">
        <v>9</v>
      </c>
      <c r="B5" s="1">
        <v>5794000</v>
      </c>
      <c r="C5" s="1">
        <f t="shared" ref="C5:C6" si="0">HEX2DEC(B5)</f>
        <v>91832320</v>
      </c>
      <c r="D5" s="1">
        <f t="shared" ref="D5:D6" si="1">1024*1024*1024/2</f>
        <v>536870912</v>
      </c>
      <c r="E5" s="1">
        <f t="shared" ref="E5" si="2">D5-C5</f>
        <v>445038592</v>
      </c>
      <c r="F5" s="2">
        <f t="shared" ref="F5:F6" si="3">E5/1024/1024</f>
        <v>424.421875</v>
      </c>
    </row>
    <row r="6" spans="1:10">
      <c r="A6" s="1" t="s">
        <v>12</v>
      </c>
      <c r="B6" s="1">
        <v>5000</v>
      </c>
      <c r="C6" s="1">
        <f t="shared" si="0"/>
        <v>20480</v>
      </c>
      <c r="D6" s="1">
        <f t="shared" si="1"/>
        <v>536870912</v>
      </c>
      <c r="E6" s="1">
        <f>D6-C8</f>
        <v>481726464</v>
      </c>
      <c r="F6" s="2">
        <f t="shared" si="3"/>
        <v>459.41015625</v>
      </c>
    </row>
    <row r="7" spans="1:10">
      <c r="B7" s="1" t="s">
        <v>14</v>
      </c>
      <c r="C7" s="1">
        <f t="shared" ref="C7" si="4">HEX2DEC(B7)</f>
        <v>55164928</v>
      </c>
    </row>
    <row r="8" spans="1:10">
      <c r="C8" s="1">
        <f>C7-C6</f>
        <v>55144448</v>
      </c>
    </row>
    <row r="13" spans="1:10">
      <c r="F13" s="1">
        <v>443.81</v>
      </c>
    </row>
    <row r="14" spans="1:10">
      <c r="B14" s="3" t="s">
        <v>18</v>
      </c>
      <c r="C14" s="1">
        <f>HEX2DEC(B14)</f>
        <v>1642070016</v>
      </c>
      <c r="F14" s="1">
        <v>425.55</v>
      </c>
    </row>
    <row r="15" spans="1:10">
      <c r="B15" s="3" t="s">
        <v>19</v>
      </c>
      <c r="C15" s="1">
        <f>HEX2DEC(B15)</f>
        <v>8388608</v>
      </c>
      <c r="F15" s="2">
        <f>F14-F3</f>
        <v>0.17500000000001137</v>
      </c>
    </row>
    <row r="16" spans="1:10">
      <c r="C16" s="1">
        <f>C14+C15</f>
        <v>1650458624</v>
      </c>
    </row>
    <row r="20" spans="1:6">
      <c r="A20" s="1" t="s">
        <v>16</v>
      </c>
      <c r="E20" s="1">
        <v>446038016</v>
      </c>
    </row>
    <row r="21" spans="1:6">
      <c r="D21" s="1" t="s">
        <v>17</v>
      </c>
      <c r="E21" s="1">
        <f>E20-E3</f>
        <v>0</v>
      </c>
      <c r="F21" s="1">
        <f>E21/1024/1024</f>
        <v>0</v>
      </c>
    </row>
    <row r="22" spans="1:6">
      <c r="B22" s="1" t="s">
        <v>13</v>
      </c>
    </row>
    <row r="24" spans="1:6">
      <c r="E24" s="1">
        <v>13568000</v>
      </c>
      <c r="F24" s="1">
        <f>E24-E21</f>
        <v>13568000</v>
      </c>
    </row>
    <row r="31" spans="1:6">
      <c r="D31" s="1">
        <v>40000000</v>
      </c>
    </row>
    <row r="32" spans="1:6">
      <c r="D32" s="1">
        <f>D31+D2</f>
        <v>576870912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I5" sqref="I5"/>
    </sheetView>
  </sheetViews>
  <sheetFormatPr baseColWidth="10" defaultRowHeight="15"/>
  <cols>
    <col min="1" max="1" width="11.42578125" style="1"/>
    <col min="2" max="2" width="14.5703125" style="1" customWidth="1"/>
    <col min="3" max="3" width="18.5703125" style="1" customWidth="1"/>
    <col min="4" max="4" width="25.5703125" style="1" customWidth="1"/>
    <col min="5" max="5" width="19.85546875" style="1" customWidth="1"/>
    <col min="6" max="6" width="22.85546875" style="1" customWidth="1"/>
  </cols>
  <sheetData>
    <row r="1" spans="1:10">
      <c r="B1" s="1" t="s">
        <v>5</v>
      </c>
      <c r="C1" s="1" t="s">
        <v>6</v>
      </c>
      <c r="D1" s="1" t="s">
        <v>4</v>
      </c>
      <c r="E1" s="1" t="s">
        <v>3</v>
      </c>
      <c r="F1" s="1" t="s">
        <v>7</v>
      </c>
    </row>
    <row r="2" spans="1:10">
      <c r="A2" s="1" t="s">
        <v>1</v>
      </c>
      <c r="B2" s="1">
        <v>26944000</v>
      </c>
      <c r="C2" s="1">
        <f>HEX2DEC(B2)</f>
        <v>647249920</v>
      </c>
      <c r="D2" s="1">
        <f>1024*1024*1024</f>
        <v>1073741824</v>
      </c>
      <c r="E2" s="1">
        <f>D2-C2</f>
        <v>426491904</v>
      </c>
      <c r="F2" s="2">
        <f>E2/1024/1024</f>
        <v>406.734375</v>
      </c>
    </row>
    <row r="3" spans="1:10">
      <c r="A3" s="1" t="s">
        <v>2</v>
      </c>
      <c r="B3" s="1" t="s">
        <v>0</v>
      </c>
      <c r="C3" s="1">
        <f>HEX2DEC(B3)</f>
        <v>628936704</v>
      </c>
      <c r="D3" s="1">
        <f>1024*1024*1024</f>
        <v>1073741824</v>
      </c>
      <c r="E3" s="1">
        <f>D3-C3</f>
        <v>444805120</v>
      </c>
      <c r="F3" s="2">
        <f>E3/1024/1024</f>
        <v>424.19921875</v>
      </c>
      <c r="H3">
        <f>E4+I4</f>
        <v>444391701</v>
      </c>
      <c r="I3">
        <f>E3-H3</f>
        <v>413419</v>
      </c>
      <c r="J3">
        <f>I3/1024/1024</f>
        <v>0.39426708221435547</v>
      </c>
    </row>
    <row r="4" spans="1:10" ht="13.5" customHeight="1">
      <c r="E4">
        <f>[1]FPKE_5_31_AO_VW_usage!$C$11</f>
        <v>444391701</v>
      </c>
      <c r="F4" s="2">
        <f>E4/1024/1024</f>
        <v>423.80495166778564</v>
      </c>
      <c r="I4">
        <v>0</v>
      </c>
    </row>
    <row r="5" spans="1:10">
      <c r="A5" s="1" t="s">
        <v>9</v>
      </c>
      <c r="B5" s="1" t="s">
        <v>8</v>
      </c>
      <c r="C5" s="1">
        <f t="shared" ref="C5" si="0">HEX2DEC(B5)</f>
        <v>585490432</v>
      </c>
      <c r="D5" s="1">
        <f>1024*1024*1024</f>
        <v>1073741824</v>
      </c>
      <c r="E5" s="1">
        <f>D5-C5</f>
        <v>488251392</v>
      </c>
      <c r="F5" s="2">
        <f>E5/1024/1024</f>
        <v>465.6328125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1621</vt:lpstr>
      <vt:lpstr>0551</vt:lpstr>
      <vt:lpstr>0541</vt:lpstr>
      <vt:lpstr>Tabelle1</vt:lpstr>
      <vt:lpstr>Tabelle2</vt:lpstr>
      <vt:lpstr>Tabelle3</vt:lpstr>
    </vt:vector>
  </TitlesOfParts>
  <Company>Continental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uidq4402</dc:creator>
  <cp:lastModifiedBy>uidq4402</cp:lastModifiedBy>
  <dcterms:created xsi:type="dcterms:W3CDTF">2017-02-28T14:57:19Z</dcterms:created>
  <dcterms:modified xsi:type="dcterms:W3CDTF">2017-05-30T14:56:19Z</dcterms:modified>
</cp:coreProperties>
</file>