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S-SbfI+MluCI" sheetId="1" r:id="rId3"/>
    <sheet state="visible" name="SS-SbfI+EcoRI" sheetId="2" r:id="rId4"/>
    <sheet state="visible" name="SS-PstI+MluCI" sheetId="3" r:id="rId5"/>
    <sheet state="visible" name="SS-PstI+EcoRI" sheetId="4" r:id="rId6"/>
    <sheet state="visible" name="AC-SbfI+EcoRI" sheetId="5" r:id="rId7"/>
    <sheet state="visible" name="AC-SbfI+MluCI" sheetId="6" r:id="rId8"/>
    <sheet state="visible" name="AC-PstI+MluCI" sheetId="7" r:id="rId9"/>
    <sheet state="visible" name="AC-PstI+EcoRI" sheetId="8" r:id="rId10"/>
  </sheets>
  <definedNames/>
  <calcPr/>
</workbook>
</file>

<file path=xl/sharedStrings.xml><?xml version="1.0" encoding="utf-8"?>
<sst xmlns="http://schemas.openxmlformats.org/spreadsheetml/2006/main" count="162" uniqueCount="31">
  <si>
    <t>green cells need your data</t>
  </si>
  <si>
    <t>"% of total" (bioanalyzer)</t>
  </si>
  <si>
    <t>from bioanalyzer "regions" tab</t>
  </si>
  <si>
    <t>400+/-40</t>
  </si>
  <si>
    <t>genome size</t>
  </si>
  <si>
    <t>best guess (flow cytometry, e,g, from animal genome size database is best)</t>
  </si>
  <si>
    <t>mean size in region (set in region table)</t>
  </si>
  <si>
    <t>mean of whatever region you set in region table</t>
  </si>
  <si>
    <t>estimated # of fragments</t>
  </si>
  <si>
    <t>mean fragment size, enzyme 1 single digest</t>
  </si>
  <si>
    <t>set a region that encompasses the entire size range (50bp-13000bp, e.g.) and use the "average size [bp]"</t>
  </si>
  <si>
    <t>mean fragment size, enzyme 2 single digest</t>
  </si>
  <si>
    <t>same, for a single cut of enzyme 2</t>
  </si>
  <si>
    <t>fraction of cuts made by 1</t>
  </si>
  <si>
    <t>SbfI</t>
  </si>
  <si>
    <t>MluCI</t>
  </si>
  <si>
    <t>fraction of cuts made by 2</t>
  </si>
  <si>
    <t>fraction of regions with 1 &amp; 2 ends</t>
  </si>
  <si>
    <t>estimated # of sequence-able fragments</t>
  </si>
  <si>
    <t>fragments with P1-P1</t>
  </si>
  <si>
    <t>coverage wanted</t>
  </si>
  <si>
    <t>reads/rapid run</t>
  </si>
  <si>
    <t>individuals/rapid run</t>
  </si>
  <si>
    <t>size selection</t>
  </si>
  <si>
    <t>%</t>
  </si>
  <si>
    <t>mean size</t>
  </si>
  <si>
    <t>400+/-60</t>
  </si>
  <si>
    <t>need to check this on Bioanalzyer</t>
  </si>
  <si>
    <t>300+/-30</t>
  </si>
  <si>
    <t>EcoRI</t>
  </si>
  <si>
    <t>PstI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</si>
</sst>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8.0"/>
    </font>
    <font>
      <b/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ill="1" applyFont="1">
      <alignment readingOrder="0" shrinkToFit="0" wrapText="1"/>
    </xf>
    <xf borderId="0" fillId="2" fontId="3" numFmtId="11" xfId="0" applyAlignment="1" applyFont="1" applyNumberFormat="1">
      <alignment shrinkToFit="0" wrapText="1"/>
    </xf>
    <xf borderId="0" fillId="0" fontId="3" numFmtId="3" xfId="0" applyAlignment="1" applyFont="1" applyNumberFormat="1">
      <alignment shrinkToFit="0" wrapText="1"/>
    </xf>
    <xf borderId="0" fillId="0" fontId="3" numFmtId="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57"/>
    <col customWidth="1" min="2" max="2" width="9.71"/>
    <col customWidth="1" min="3" max="3" width="96.14"/>
    <col customWidth="1" min="4" max="20" width="17.29"/>
  </cols>
  <sheetData>
    <row r="1">
      <c r="C1" s="2" t="s">
        <v>0</v>
      </c>
    </row>
    <row r="2">
      <c r="A2" s="3" t="s">
        <v>1</v>
      </c>
      <c r="B2" s="4">
        <v>0.075</v>
      </c>
      <c r="C2" s="3" t="s">
        <v>2</v>
      </c>
      <c r="D2" s="3" t="s">
        <v>3</v>
      </c>
    </row>
    <row r="3">
      <c r="A3" s="3" t="s">
        <v>4</v>
      </c>
      <c r="B3" s="5">
        <f>1.18*0.978*10^9</f>
        <v>1154040000</v>
      </c>
      <c r="C3" s="3" t="s">
        <v>5</v>
      </c>
    </row>
    <row r="4">
      <c r="A4" s="3" t="s">
        <v>6</v>
      </c>
      <c r="B4" s="4">
        <v>394.0</v>
      </c>
      <c r="C4" s="3" t="s">
        <v>7</v>
      </c>
    </row>
    <row r="6">
      <c r="A6" s="3" t="s">
        <v>8</v>
      </c>
      <c r="B6" s="6">
        <f>(B3*B2)/B4</f>
        <v>219677.665</v>
      </c>
    </row>
    <row r="8">
      <c r="A8" s="3" t="s">
        <v>9</v>
      </c>
      <c r="B8" s="4">
        <v>4444.0</v>
      </c>
      <c r="C8" s="3" t="s">
        <v>10</v>
      </c>
      <c r="D8" s="3" t="s">
        <v>14</v>
      </c>
    </row>
    <row r="9">
      <c r="A9" s="3" t="s">
        <v>11</v>
      </c>
      <c r="B9" s="4">
        <v>520.0</v>
      </c>
      <c r="C9" s="3" t="s">
        <v>12</v>
      </c>
      <c r="D9" s="3" t="s">
        <v>15</v>
      </c>
    </row>
    <row r="10">
      <c r="A10" s="3" t="s">
        <v>13</v>
      </c>
      <c r="B10" s="7">
        <f>(1/B8) / ((1/B8)+(1/B9))</f>
        <v>0.1047542305</v>
      </c>
      <c r="C10" s="7">
        <f t="shared" ref="C10:C11" si="1">B10^2</f>
        <v>0.0109734488</v>
      </c>
    </row>
    <row r="11">
      <c r="A11" s="3" t="s">
        <v>16</v>
      </c>
      <c r="B11" s="7">
        <f>1-B10</f>
        <v>0.8952457695</v>
      </c>
      <c r="C11" s="7">
        <f t="shared" si="1"/>
        <v>0.8014649879</v>
      </c>
    </row>
    <row r="12">
      <c r="A12" s="3" t="s">
        <v>17</v>
      </c>
      <c r="B12" s="7">
        <f>(1-B10^2-B11^2)</f>
        <v>0.1875615633</v>
      </c>
    </row>
    <row r="14">
      <c r="A14" s="3" t="s">
        <v>18</v>
      </c>
      <c r="B14" s="6">
        <f>B6*B12</f>
        <v>41203.08627</v>
      </c>
      <c r="C14" s="3">
        <v>10000.0</v>
      </c>
    </row>
    <row r="15">
      <c r="A15" s="3" t="s">
        <v>19</v>
      </c>
      <c r="B15" s="6">
        <f>B6*C10</f>
        <v>2410.621609</v>
      </c>
    </row>
    <row r="18">
      <c r="A18" s="3" t="s">
        <v>20</v>
      </c>
      <c r="B18" s="3">
        <v>20.0</v>
      </c>
    </row>
    <row r="19">
      <c r="A19" s="3" t="s">
        <v>21</v>
      </c>
      <c r="B19" s="3">
        <v>2.2E8</v>
      </c>
    </row>
    <row r="20">
      <c r="A20" s="3" t="s">
        <v>22</v>
      </c>
      <c r="B20" s="6">
        <f>B19/B18/B14</f>
        <v>266.9702927</v>
      </c>
    </row>
    <row r="23">
      <c r="A23" s="3" t="s">
        <v>23</v>
      </c>
      <c r="B23" s="3" t="s">
        <v>24</v>
      </c>
      <c r="C23" s="3" t="s">
        <v>25</v>
      </c>
    </row>
    <row r="24">
      <c r="A24" s="3" t="s">
        <v>28</v>
      </c>
      <c r="B24" s="3">
        <v>10.0</v>
      </c>
      <c r="C24" s="3">
        <v>298.0</v>
      </c>
    </row>
    <row r="25">
      <c r="A25" s="3" t="s">
        <v>3</v>
      </c>
      <c r="B25" s="3">
        <v>7.5</v>
      </c>
      <c r="C25" s="3">
        <v>393.0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3.43"/>
    <col customWidth="1" min="2" max="2" width="17.29"/>
    <col customWidth="1" min="3" max="3" width="53.86"/>
    <col customWidth="1" min="4" max="20" width="17.29"/>
  </cols>
  <sheetData>
    <row r="1">
      <c r="A1" s="1"/>
      <c r="C1" s="2" t="s">
        <v>0</v>
      </c>
    </row>
    <row r="2">
      <c r="A2" s="3" t="s">
        <v>1</v>
      </c>
      <c r="B2" s="4">
        <v>0.015</v>
      </c>
      <c r="C2" s="3" t="s">
        <v>2</v>
      </c>
      <c r="D2" s="3" t="s">
        <v>3</v>
      </c>
    </row>
    <row r="3">
      <c r="A3" s="3" t="s">
        <v>4</v>
      </c>
      <c r="B3" s="5">
        <f>1.18*0.978*10^9</f>
        <v>1154040000</v>
      </c>
      <c r="C3" s="3" t="s">
        <v>5</v>
      </c>
    </row>
    <row r="4">
      <c r="A4" s="3" t="s">
        <v>6</v>
      </c>
      <c r="B4" s="4">
        <v>380.5</v>
      </c>
      <c r="C4" s="3" t="s">
        <v>7</v>
      </c>
    </row>
    <row r="6">
      <c r="A6" s="3" t="s">
        <v>8</v>
      </c>
      <c r="B6" s="6">
        <f>(B3*B2)/B4</f>
        <v>45494.34954</v>
      </c>
    </row>
    <row r="8">
      <c r="A8" s="3" t="s">
        <v>9</v>
      </c>
      <c r="B8" s="4">
        <v>4444.0</v>
      </c>
      <c r="C8" s="3" t="s">
        <v>10</v>
      </c>
    </row>
    <row r="9">
      <c r="A9" s="3" t="s">
        <v>11</v>
      </c>
      <c r="B9" s="4">
        <v>1953.0</v>
      </c>
      <c r="C9" s="3" t="s">
        <v>12</v>
      </c>
    </row>
    <row r="10">
      <c r="A10" s="3" t="s">
        <v>13</v>
      </c>
      <c r="B10" s="7">
        <f>(1/B8) / ((1/B8)+(1/B9))</f>
        <v>0.3052993591</v>
      </c>
      <c r="C10" s="7">
        <f t="shared" ref="C10:C11" si="1">B10^2</f>
        <v>0.09320769865</v>
      </c>
    </row>
    <row r="11">
      <c r="A11" s="3" t="s">
        <v>16</v>
      </c>
      <c r="B11" s="7">
        <f>1-B10</f>
        <v>0.6947006409</v>
      </c>
      <c r="C11" s="7">
        <f t="shared" si="1"/>
        <v>0.4826089805</v>
      </c>
    </row>
    <row r="12">
      <c r="A12" s="3" t="s">
        <v>17</v>
      </c>
      <c r="B12" s="7">
        <f>(1-B10^2-B11^2)</f>
        <v>0.4241833208</v>
      </c>
    </row>
    <row r="14">
      <c r="A14" s="3" t="s">
        <v>18</v>
      </c>
      <c r="B14" s="6">
        <f>B6*B12</f>
        <v>19297.94427</v>
      </c>
      <c r="C14" s="3">
        <v>10000.0</v>
      </c>
    </row>
    <row r="15">
      <c r="A15" s="3" t="s">
        <v>19</v>
      </c>
      <c r="B15" s="6">
        <f>B6*C10</f>
        <v>4240.423622</v>
      </c>
    </row>
    <row r="21">
      <c r="A21" s="3" t="s">
        <v>23</v>
      </c>
      <c r="B21" s="3" t="s">
        <v>24</v>
      </c>
      <c r="C21" s="3" t="s">
        <v>25</v>
      </c>
    </row>
    <row r="22">
      <c r="A22" s="3" t="s">
        <v>3</v>
      </c>
      <c r="B22" s="3">
        <v>0.01</v>
      </c>
      <c r="C22" s="3">
        <v>380.5</v>
      </c>
    </row>
    <row r="23">
      <c r="A23" s="3" t="s">
        <v>26</v>
      </c>
      <c r="B23" s="3">
        <v>0.015</v>
      </c>
      <c r="C23" s="3">
        <v>380.5</v>
      </c>
      <c r="D23" s="3" t="s">
        <v>27</v>
      </c>
    </row>
    <row r="24">
      <c r="A24" s="3" t="s">
        <v>28</v>
      </c>
      <c r="B24">
        <f>average(0.02,0.03)</f>
        <v>0.025</v>
      </c>
      <c r="C24">
        <f>average(291,298)</f>
        <v>294.5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57"/>
    <col customWidth="1" min="2" max="2" width="9.71"/>
    <col customWidth="1" min="3" max="3" width="96.14"/>
    <col customWidth="1" min="4" max="20" width="17.29"/>
  </cols>
  <sheetData>
    <row r="1">
      <c r="C1" s="2" t="s">
        <v>0</v>
      </c>
    </row>
    <row r="2">
      <c r="A2" s="3" t="s">
        <v>1</v>
      </c>
      <c r="B2" s="4">
        <v>0.04</v>
      </c>
      <c r="C2" s="3" t="s">
        <v>2</v>
      </c>
    </row>
    <row r="3">
      <c r="A3" s="3" t="s">
        <v>4</v>
      </c>
      <c r="B3" s="5">
        <f>1.18*0.978*10^9</f>
        <v>1154040000</v>
      </c>
      <c r="C3" s="3" t="s">
        <v>5</v>
      </c>
    </row>
    <row r="4">
      <c r="A4" s="3" t="s">
        <v>6</v>
      </c>
      <c r="B4" s="4">
        <v>397.0</v>
      </c>
      <c r="C4" s="3" t="s">
        <v>7</v>
      </c>
    </row>
    <row r="6">
      <c r="A6" s="3" t="s">
        <v>8</v>
      </c>
      <c r="B6" s="6">
        <f>(B3*B2)/B4</f>
        <v>116276.0705</v>
      </c>
    </row>
    <row r="8">
      <c r="A8" s="3" t="s">
        <v>9</v>
      </c>
      <c r="B8" s="4">
        <v>2634.0</v>
      </c>
      <c r="C8" s="3" t="s">
        <v>10</v>
      </c>
    </row>
    <row r="9">
      <c r="A9" s="3" t="s">
        <v>11</v>
      </c>
      <c r="B9" s="4">
        <v>520.0</v>
      </c>
      <c r="C9" s="3" t="s">
        <v>12</v>
      </c>
    </row>
    <row r="10">
      <c r="A10" s="3" t="s">
        <v>13</v>
      </c>
      <c r="B10" s="7">
        <f>(1/B8) / ((1/B8)+(1/B9))</f>
        <v>0.1648700063</v>
      </c>
      <c r="C10">
        <f t="shared" ref="C10:C11" si="1">B10^2</f>
        <v>0.02718211899</v>
      </c>
    </row>
    <row r="11">
      <c r="A11" s="3" t="s">
        <v>16</v>
      </c>
      <c r="B11" s="7">
        <f>1-B10</f>
        <v>0.8351299937</v>
      </c>
      <c r="C11">
        <f t="shared" si="1"/>
        <v>0.6974421063</v>
      </c>
    </row>
    <row r="12">
      <c r="A12" s="3" t="s">
        <v>17</v>
      </c>
      <c r="B12" s="7">
        <f>(1-B10^2-B11^2)</f>
        <v>0.2753757747</v>
      </c>
    </row>
    <row r="14">
      <c r="A14" s="3" t="s">
        <v>18</v>
      </c>
      <c r="B14" s="6">
        <f>B6*B12</f>
        <v>32019.613</v>
      </c>
      <c r="C14" s="3">
        <v>10000.0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57"/>
    <col customWidth="1" min="2" max="2" width="9.71"/>
    <col customWidth="1" min="3" max="3" width="96.14"/>
    <col customWidth="1" min="4" max="20" width="17.29"/>
  </cols>
  <sheetData>
    <row r="1">
      <c r="C1" s="2" t="s">
        <v>0</v>
      </c>
    </row>
    <row r="2">
      <c r="A2" s="3" t="s">
        <v>1</v>
      </c>
      <c r="B2" s="4">
        <v>0.01</v>
      </c>
      <c r="C2" s="3" t="s">
        <v>2</v>
      </c>
    </row>
    <row r="3">
      <c r="A3" s="3" t="s">
        <v>4</v>
      </c>
      <c r="B3" s="5">
        <f>1.18*0.978*10^9</f>
        <v>1154040000</v>
      </c>
      <c r="C3" s="3" t="s">
        <v>5</v>
      </c>
    </row>
    <row r="4">
      <c r="A4" s="3" t="s">
        <v>6</v>
      </c>
      <c r="B4" s="4">
        <v>384.0</v>
      </c>
      <c r="C4" s="3" t="s">
        <v>7</v>
      </c>
    </row>
    <row r="6">
      <c r="A6" s="3" t="s">
        <v>8</v>
      </c>
      <c r="B6" s="6">
        <f>(B3*B2)/B4</f>
        <v>30053.125</v>
      </c>
    </row>
    <row r="8">
      <c r="A8" s="3" t="s">
        <v>9</v>
      </c>
      <c r="B8" s="4">
        <v>2634.0</v>
      </c>
      <c r="C8" s="3" t="s">
        <v>10</v>
      </c>
    </row>
    <row r="9">
      <c r="A9" s="3" t="s">
        <v>11</v>
      </c>
      <c r="B9" s="4">
        <v>1953.0</v>
      </c>
      <c r="C9" s="3" t="s">
        <v>12</v>
      </c>
    </row>
    <row r="10">
      <c r="A10" s="3" t="s">
        <v>13</v>
      </c>
      <c r="B10" s="7">
        <f>(1/B8) / ((1/B8)+(1/B9))</f>
        <v>0.4257684761</v>
      </c>
      <c r="C10">
        <f t="shared" ref="C10:C11" si="1">B10^2</f>
        <v>0.1812787953</v>
      </c>
    </row>
    <row r="11">
      <c r="A11" s="3" t="s">
        <v>16</v>
      </c>
      <c r="B11" s="7">
        <f>1-B10</f>
        <v>0.5742315239</v>
      </c>
      <c r="C11">
        <f t="shared" si="1"/>
        <v>0.329741843</v>
      </c>
    </row>
    <row r="12">
      <c r="A12" s="3" t="s">
        <v>17</v>
      </c>
      <c r="B12" s="7">
        <f>(1-B10^2-B11^2)</f>
        <v>0.4889793617</v>
      </c>
    </row>
    <row r="14">
      <c r="A14" s="3" t="s">
        <v>18</v>
      </c>
      <c r="B14" s="6">
        <f>B6*B12</f>
        <v>14695.35788</v>
      </c>
      <c r="C14" s="3">
        <v>10000.0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3.43"/>
    <col customWidth="1" min="2" max="2" width="13.43"/>
    <col customWidth="1" min="3" max="3" width="89.86"/>
    <col customWidth="1" min="4" max="20" width="17.29"/>
  </cols>
  <sheetData>
    <row r="1">
      <c r="A1" s="1"/>
      <c r="C1" s="2" t="s">
        <v>0</v>
      </c>
    </row>
    <row r="2">
      <c r="A2" s="3" t="s">
        <v>1</v>
      </c>
      <c r="B2" s="4">
        <v>0.045</v>
      </c>
      <c r="C2" s="3" t="s">
        <v>2</v>
      </c>
    </row>
    <row r="3">
      <c r="A3" s="3" t="s">
        <v>4</v>
      </c>
      <c r="B3" s="5">
        <f>1.08*0.978*10^9</f>
        <v>1056240000</v>
      </c>
      <c r="C3" s="3" t="s">
        <v>5</v>
      </c>
    </row>
    <row r="4">
      <c r="A4" s="3" t="s">
        <v>6</v>
      </c>
      <c r="B4" s="4">
        <v>397.0</v>
      </c>
      <c r="C4" s="3" t="s">
        <v>7</v>
      </c>
    </row>
    <row r="6">
      <c r="A6" s="3" t="s">
        <v>8</v>
      </c>
      <c r="B6" s="6">
        <f>(B3*B2)/B4</f>
        <v>119724.937</v>
      </c>
    </row>
    <row r="8">
      <c r="A8" s="3" t="s">
        <v>9</v>
      </c>
      <c r="B8" s="4">
        <v>2053.0</v>
      </c>
      <c r="C8" s="3" t="s">
        <v>10</v>
      </c>
      <c r="D8" s="3" t="s">
        <v>14</v>
      </c>
    </row>
    <row r="9">
      <c r="A9" s="3" t="s">
        <v>11</v>
      </c>
      <c r="B9" s="4">
        <v>3953.0</v>
      </c>
      <c r="C9" s="3" t="s">
        <v>12</v>
      </c>
      <c r="D9" s="3" t="s">
        <v>29</v>
      </c>
    </row>
    <row r="10">
      <c r="A10" s="3" t="s">
        <v>13</v>
      </c>
      <c r="B10" s="7">
        <f>(1/B8) / ((1/B8)+(1/B9))</f>
        <v>0.6581751582</v>
      </c>
      <c r="C10">
        <f t="shared" ref="C10:C11" si="1">B10^2</f>
        <v>0.4331945388</v>
      </c>
    </row>
    <row r="11">
      <c r="A11" s="3" t="s">
        <v>16</v>
      </c>
      <c r="B11" s="7">
        <f>1-B10</f>
        <v>0.3418248418</v>
      </c>
      <c r="C11">
        <f t="shared" si="1"/>
        <v>0.1168442225</v>
      </c>
    </row>
    <row r="12">
      <c r="A12" s="3" t="s">
        <v>17</v>
      </c>
      <c r="B12" s="7">
        <f>(1-B10^2-B11^2)</f>
        <v>0.4499612387</v>
      </c>
    </row>
    <row r="14">
      <c r="A14" s="3" t="s">
        <v>18</v>
      </c>
      <c r="B14" s="6">
        <f>B6*B12</f>
        <v>53871.58096</v>
      </c>
      <c r="C14" s="3">
        <v>10000.0</v>
      </c>
    </row>
    <row r="15">
      <c r="A15" s="3" t="s">
        <v>19</v>
      </c>
      <c r="B15" s="6">
        <f>B6*C10</f>
        <v>51864.18888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57"/>
    <col customWidth="1" min="2" max="2" width="9.71"/>
    <col customWidth="1" min="3" max="3" width="96.14"/>
    <col customWidth="1" min="4" max="20" width="17.29"/>
  </cols>
  <sheetData>
    <row r="1">
      <c r="C1" s="2" t="s">
        <v>0</v>
      </c>
    </row>
    <row r="2">
      <c r="A2" s="3" t="s">
        <v>1</v>
      </c>
      <c r="B2" s="4">
        <v>0.085</v>
      </c>
      <c r="C2" s="3" t="s">
        <v>2</v>
      </c>
    </row>
    <row r="3">
      <c r="A3" s="3" t="s">
        <v>4</v>
      </c>
      <c r="B3" s="5">
        <f>1.08*0.978*10^9</f>
        <v>1056240000</v>
      </c>
      <c r="C3" s="3" t="s">
        <v>5</v>
      </c>
    </row>
    <row r="4">
      <c r="A4" s="3" t="s">
        <v>6</v>
      </c>
      <c r="B4" s="4">
        <v>397.0</v>
      </c>
      <c r="C4" s="3" t="s">
        <v>7</v>
      </c>
    </row>
    <row r="6">
      <c r="A6" s="3" t="s">
        <v>8</v>
      </c>
      <c r="B6" s="6">
        <f>(B3*B2)/B4</f>
        <v>226147.1033</v>
      </c>
    </row>
    <row r="8">
      <c r="A8" s="3" t="s">
        <v>9</v>
      </c>
      <c r="B8" s="4">
        <v>2053.0</v>
      </c>
      <c r="C8" s="3" t="s">
        <v>10</v>
      </c>
      <c r="D8" s="3" t="s">
        <v>14</v>
      </c>
    </row>
    <row r="9">
      <c r="A9" s="3" t="s">
        <v>11</v>
      </c>
      <c r="B9" s="4">
        <v>791.0</v>
      </c>
      <c r="C9" s="3" t="s">
        <v>12</v>
      </c>
      <c r="D9" s="3" t="s">
        <v>15</v>
      </c>
    </row>
    <row r="10">
      <c r="A10" s="3" t="s">
        <v>13</v>
      </c>
      <c r="B10" s="7">
        <f>(1/B8) / ((1/B8)+(1/B9))</f>
        <v>0.2781293952</v>
      </c>
      <c r="C10">
        <f t="shared" ref="C10:C11" si="1">B10^2</f>
        <v>0.07735596048</v>
      </c>
    </row>
    <row r="11">
      <c r="A11" s="3" t="s">
        <v>16</v>
      </c>
      <c r="B11" s="7">
        <f>1-B10</f>
        <v>0.7218706048</v>
      </c>
      <c r="C11">
        <f t="shared" si="1"/>
        <v>0.52109717</v>
      </c>
    </row>
    <row r="12">
      <c r="A12" s="3" t="s">
        <v>17</v>
      </c>
      <c r="B12" s="7">
        <f>(1-B10^2-B11^2)</f>
        <v>0.4015468695</v>
      </c>
    </row>
    <row r="14">
      <c r="A14" s="3" t="s">
        <v>18</v>
      </c>
      <c r="B14" s="6">
        <f>B6*B12</f>
        <v>90808.66136</v>
      </c>
      <c r="C14" s="3">
        <v>10000.0</v>
      </c>
    </row>
    <row r="15">
      <c r="A15" s="3" t="s">
        <v>19</v>
      </c>
      <c r="B15" s="6">
        <f>B6*C10</f>
        <v>17493.82638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57"/>
    <col customWidth="1" min="2" max="2" width="9.71"/>
    <col customWidth="1" min="3" max="3" width="96.14"/>
    <col customWidth="1" min="4" max="20" width="17.29"/>
  </cols>
  <sheetData>
    <row r="1">
      <c r="C1" s="2" t="s">
        <v>0</v>
      </c>
    </row>
    <row r="2">
      <c r="A2" s="3" t="s">
        <v>1</v>
      </c>
      <c r="B2" s="4">
        <v>0.04</v>
      </c>
      <c r="C2" s="3" t="s">
        <v>2</v>
      </c>
    </row>
    <row r="3">
      <c r="A3" s="3" t="s">
        <v>4</v>
      </c>
      <c r="B3" s="5">
        <f>1.08*0.978*10^9</f>
        <v>1056240000</v>
      </c>
      <c r="C3" s="3" t="s">
        <v>5</v>
      </c>
    </row>
    <row r="4">
      <c r="A4" s="3" t="s">
        <v>6</v>
      </c>
      <c r="B4" s="4">
        <v>397.0</v>
      </c>
      <c r="C4" s="3" t="s">
        <v>7</v>
      </c>
    </row>
    <row r="6">
      <c r="A6" s="3" t="s">
        <v>8</v>
      </c>
      <c r="B6" s="6">
        <f>(B3*B2)/B4</f>
        <v>106422.1662</v>
      </c>
    </row>
    <row r="8">
      <c r="A8" s="3" t="s">
        <v>9</v>
      </c>
      <c r="B8" s="4">
        <v>2038.0</v>
      </c>
      <c r="C8" s="3" t="s">
        <v>10</v>
      </c>
      <c r="D8" s="3" t="s">
        <v>30</v>
      </c>
    </row>
    <row r="9">
      <c r="A9" s="3" t="s">
        <v>11</v>
      </c>
      <c r="B9" s="4">
        <v>791.0</v>
      </c>
      <c r="C9" s="3" t="s">
        <v>12</v>
      </c>
      <c r="D9" s="3" t="s">
        <v>15</v>
      </c>
    </row>
    <row r="10">
      <c r="A10" s="3" t="s">
        <v>13</v>
      </c>
      <c r="B10" s="7">
        <f>(1/B8) / ((1/B8)+(1/B9))</f>
        <v>0.2796041004</v>
      </c>
      <c r="C10">
        <f t="shared" ref="C10:C11" si="1">B10^2</f>
        <v>0.07817845295</v>
      </c>
    </row>
    <row r="11">
      <c r="A11" s="3" t="s">
        <v>16</v>
      </c>
      <c r="B11" s="7">
        <f>1-B10</f>
        <v>0.7203958996</v>
      </c>
      <c r="C11">
        <f t="shared" si="1"/>
        <v>0.5189702522</v>
      </c>
    </row>
    <row r="12">
      <c r="A12" s="3" t="s">
        <v>17</v>
      </c>
      <c r="B12" s="7">
        <f>(1-B10^2-B11^2)</f>
        <v>0.4028512949</v>
      </c>
    </row>
    <row r="14">
      <c r="A14" s="3" t="s">
        <v>18</v>
      </c>
      <c r="B14" s="6">
        <f>B6*B12</f>
        <v>42872.30748</v>
      </c>
      <c r="C14" s="3">
        <v>10000.0</v>
      </c>
    </row>
    <row r="15">
      <c r="A15" s="3" t="s">
        <v>19</v>
      </c>
      <c r="B15" s="6">
        <f>B6*C10</f>
        <v>8319.920317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57"/>
    <col customWidth="1" min="2" max="2" width="9.71"/>
    <col customWidth="1" min="3" max="3" width="96.14"/>
    <col customWidth="1" min="4" max="20" width="17.29"/>
  </cols>
  <sheetData>
    <row r="1">
      <c r="C1" s="2" t="s">
        <v>0</v>
      </c>
    </row>
    <row r="2">
      <c r="A2" s="3" t="s">
        <v>1</v>
      </c>
      <c r="B2" s="4">
        <v>0.045</v>
      </c>
      <c r="C2" s="3" t="s">
        <v>2</v>
      </c>
      <c r="D2" s="3" t="s">
        <v>3</v>
      </c>
    </row>
    <row r="3">
      <c r="A3" s="3" t="s">
        <v>4</v>
      </c>
      <c r="B3" s="5">
        <f>1.08*0.978*10^9</f>
        <v>1056240000</v>
      </c>
      <c r="C3" s="3" t="s">
        <v>5</v>
      </c>
    </row>
    <row r="4">
      <c r="A4" s="3" t="s">
        <v>6</v>
      </c>
      <c r="B4" s="4">
        <v>398.0</v>
      </c>
      <c r="C4" s="3" t="s">
        <v>7</v>
      </c>
    </row>
    <row r="6">
      <c r="A6" s="3" t="s">
        <v>8</v>
      </c>
      <c r="B6" s="6">
        <f>(B3*B2)/B4</f>
        <v>119424.1206</v>
      </c>
    </row>
    <row r="8">
      <c r="A8" s="3" t="s">
        <v>9</v>
      </c>
      <c r="B8" s="4">
        <v>2038.0</v>
      </c>
      <c r="C8" s="3" t="s">
        <v>10</v>
      </c>
      <c r="D8" s="3" t="s">
        <v>30</v>
      </c>
    </row>
    <row r="9">
      <c r="A9" s="3" t="s">
        <v>11</v>
      </c>
      <c r="B9" s="4">
        <v>3953.0</v>
      </c>
      <c r="C9" s="3" t="s">
        <v>12</v>
      </c>
      <c r="D9" s="3" t="s">
        <v>29</v>
      </c>
    </row>
    <row r="10">
      <c r="A10" s="3" t="s">
        <v>13</v>
      </c>
      <c r="B10" s="7">
        <f>(1/B8) / ((1/B8)+(1/B9))</f>
        <v>0.6598230679</v>
      </c>
      <c r="C10">
        <f t="shared" ref="C10:C11" si="1">B10^2</f>
        <v>0.435366481</v>
      </c>
    </row>
    <row r="11">
      <c r="A11" s="3" t="s">
        <v>16</v>
      </c>
      <c r="B11" s="7">
        <f>1-B10</f>
        <v>0.3401769321</v>
      </c>
      <c r="C11">
        <f t="shared" si="1"/>
        <v>0.1157203451</v>
      </c>
    </row>
    <row r="12">
      <c r="A12" s="3" t="s">
        <v>17</v>
      </c>
      <c r="B12" s="7">
        <f>(1-B10^2-B11^2)</f>
        <v>0.4489131739</v>
      </c>
    </row>
    <row r="14">
      <c r="A14" s="3" t="s">
        <v>18</v>
      </c>
      <c r="B14" s="6">
        <f>B6*B12</f>
        <v>53611.06102</v>
      </c>
      <c r="C14" s="3">
        <v>10000.0</v>
      </c>
    </row>
    <row r="15">
      <c r="A15" s="3" t="s">
        <v>19</v>
      </c>
      <c r="B15" s="6">
        <f>B6*C10</f>
        <v>51993.25913</v>
      </c>
    </row>
  </sheetData>
  <drawing r:id="rId1"/>
</worksheet>
</file>