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kopinto/Desktop/"/>
    </mc:Choice>
  </mc:AlternateContent>
  <xr:revisionPtr revIDLastSave="0" documentId="8_{0532BB8C-E948-FC4C-83F3-EBE3460D8C6C}" xr6:coauthVersionLast="47" xr6:coauthVersionMax="47" xr10:uidLastSave="{00000000-0000-0000-0000-000000000000}"/>
  <bookViews>
    <workbookView xWindow="160" yWindow="920" windowWidth="29920" windowHeight="18560" xr2:uid="{00000000-000D-0000-FFFF-FFFF00000000}"/>
  </bookViews>
  <sheets>
    <sheet name="Overall bilanci Seltin" sheetId="1" r:id="rId1"/>
    <sheet name="Parte tabellare bilanci Seltin" sheetId="4" r:id="rId2"/>
    <sheet name="Parte grafica bilanci Seltin" sheetId="5" r:id="rId3"/>
  </sheets>
  <definedNames>
    <definedName name="_xlnm._FilterDatabase" localSheetId="0" hidden="1">'Overall bilanci Seltin'!$A$1:$G$31</definedName>
    <definedName name="_xlnm._FilterDatabase" localSheetId="2" hidden="1">'Parte grafica bilanci Seltin'!$A$1:$B$31</definedName>
    <definedName name="_xlnm._FilterDatabase" localSheetId="1" hidden="1">'Parte tabellare bilanci Seltin'!$A$1:$D$31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I16" i="1"/>
  <c r="I15" i="1"/>
  <c r="I14" i="1"/>
  <c r="G10" i="1"/>
  <c r="I10" i="1" s="1"/>
  <c r="G9" i="1"/>
  <c r="G8" i="1"/>
  <c r="G4" i="1"/>
  <c r="G3" i="1"/>
  <c r="G2" i="1"/>
  <c r="F16" i="1"/>
  <c r="F15" i="1"/>
  <c r="F14" i="1"/>
  <c r="F13" i="1"/>
  <c r="I13" i="1" s="1"/>
  <c r="F12" i="1"/>
  <c r="I12" i="1" s="1"/>
  <c r="F11" i="1"/>
  <c r="I11" i="1" s="1"/>
  <c r="F9" i="1"/>
  <c r="I9" i="1" s="1"/>
  <c r="F10" i="1"/>
  <c r="F8" i="1"/>
  <c r="F6" i="1"/>
  <c r="F7" i="1"/>
  <c r="F5" i="1"/>
  <c r="F3" i="1"/>
  <c r="I3" i="1" s="1"/>
  <c r="F4" i="1"/>
  <c r="F2" i="1"/>
  <c r="I2" i="1" s="1"/>
  <c r="D17" i="1"/>
  <c r="F17" i="1" s="1"/>
  <c r="I17" i="1" s="1"/>
  <c r="D18" i="1"/>
  <c r="F18" i="1" s="1"/>
  <c r="I18" i="1" s="1"/>
  <c r="D19" i="1"/>
  <c r="F19" i="1" s="1"/>
  <c r="I19" i="1" s="1"/>
  <c r="I8" i="1"/>
  <c r="I4" i="1" l="1"/>
</calcChain>
</file>

<file path=xl/sharedStrings.xml><?xml version="1.0" encoding="utf-8"?>
<sst xmlns="http://schemas.openxmlformats.org/spreadsheetml/2006/main" count="139" uniqueCount="29">
  <si>
    <t>KPI</t>
  </si>
  <si>
    <t>Formula</t>
  </si>
  <si>
    <t>Risultato</t>
  </si>
  <si>
    <t>Anno</t>
  </si>
  <si>
    <t>Margine Operativo Lordo (EBITDA)</t>
  </si>
  <si>
    <t>EBIT (Risultato Operativo)</t>
  </si>
  <si>
    <t>ROS (Return on Sales)</t>
  </si>
  <si>
    <t>ROE (Return on Equity)</t>
  </si>
  <si>
    <t>ROI (Return on Investment)</t>
  </si>
  <si>
    <t>Indice di liquidità (Current Ratio)</t>
  </si>
  <si>
    <t>Indice di indebitamento (Debt to Equity)</t>
  </si>
  <si>
    <t>Capitale Circolante Netto (CCN)</t>
  </si>
  <si>
    <t>Tasso di incidenza del costo del personale</t>
  </si>
  <si>
    <t>Cash Ratio</t>
  </si>
  <si>
    <t>Valore produzione - Costi produzione + Ammortamenti</t>
  </si>
  <si>
    <t>Valore produzione - Costi produzione</t>
  </si>
  <si>
    <t>EBIT / Ricavi netti</t>
  </si>
  <si>
    <t>Utile netto / Patrimonio netto</t>
  </si>
  <si>
    <t>EBIT / Totale attivo</t>
  </si>
  <si>
    <t>Attivo circolante / Passivo corrente</t>
  </si>
  <si>
    <t>Debiti totali / Patrimonio netto</t>
  </si>
  <si>
    <t>Attivo circolante - Passivo corrente</t>
  </si>
  <si>
    <t>Costi personale / Valore produzione</t>
  </si>
  <si>
    <t>Disponibilità liquide / Passivo corrente</t>
  </si>
  <si>
    <t>Target</t>
  </si>
  <si>
    <t>Target %</t>
  </si>
  <si>
    <t>Risultato %</t>
  </si>
  <si>
    <t>Primo Valore</t>
  </si>
  <si>
    <t>Secondo 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</si>
</sst>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44" fontId="0" fillId="0" borderId="4" xfId="1" applyFont="1" applyBorder="1"/>
    <xf numFmtId="10" fontId="0" fillId="0" borderId="4" xfId="2" applyNumberFormat="1" applyFont="1" applyBorder="1"/>
    <xf numFmtId="10" fontId="0" fillId="0" borderId="4" xfId="0" applyNumberFormat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 vertical="top"/>
    </xf>
    <xf numFmtId="0" fontId="0" fillId="0" borderId="6" xfId="0" applyBorder="1"/>
    <xf numFmtId="44" fontId="0" fillId="0" borderId="7" xfId="1" applyFont="1" applyBorder="1"/>
    <xf numFmtId="10" fontId="0" fillId="0" borderId="5" xfId="2" applyNumberFormat="1" applyFont="1" applyBorder="1"/>
    <xf numFmtId="9" fontId="0" fillId="0" borderId="7" xfId="2" applyFont="1" applyBorder="1"/>
    <xf numFmtId="9" fontId="0" fillId="0" borderId="4" xfId="2" applyFont="1" applyBorder="1"/>
    <xf numFmtId="2" fontId="0" fillId="0" borderId="4" xfId="0" applyNumberFormat="1" applyBorder="1"/>
    <xf numFmtId="3" fontId="0" fillId="0" borderId="6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3" xfId="0" applyNumberFormat="1" applyBorder="1" applyAlignment="1">
      <alignment horizontal="left"/>
    </xf>
    <xf numFmtId="9" fontId="0" fillId="0" borderId="4" xfId="0" applyNumberFormat="1" applyBorder="1"/>
    <xf numFmtId="9" fontId="0" fillId="0" borderId="5" xfId="2" applyFont="1" applyBorder="1"/>
    <xf numFmtId="2" fontId="0" fillId="0" borderId="2" xfId="0" applyNumberFormat="1" applyBorder="1"/>
    <xf numFmtId="9" fontId="0" fillId="0" borderId="2" xfId="2" applyFont="1" applyBorder="1"/>
    <xf numFmtId="9" fontId="0" fillId="0" borderId="2" xfId="0" applyNumberFormat="1" applyBorder="1"/>
    <xf numFmtId="9" fontId="0" fillId="0" borderId="3" xfId="2" applyFont="1" applyBorder="1"/>
    <xf numFmtId="9" fontId="0" fillId="0" borderId="6" xfId="2" applyFont="1" applyBorder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zoomScale="167" zoomScaleNormal="160" workbookViewId="0"/>
  </sheetViews>
  <sheetFormatPr baseColWidth="10" defaultColWidth="8.83203125" defaultRowHeight="15" x14ac:dyDescent="0.2"/>
  <cols>
    <col min="1" max="1" width="10.33203125" bestFit="1" customWidth="1"/>
    <col min="2" max="2" width="32.6640625" bestFit="1" customWidth="1"/>
    <col min="3" max="3" width="43.1640625" bestFit="1" customWidth="1"/>
    <col min="4" max="4" width="16.33203125" bestFit="1" customWidth="1"/>
    <col min="5" max="5" width="18.33203125" bestFit="1" customWidth="1"/>
    <col min="6" max="7" width="13.33203125" bestFit="1" customWidth="1"/>
    <col min="8" max="8" width="7.6640625" bestFit="1" customWidth="1"/>
    <col min="9" max="9" width="9.6640625" bestFit="1" customWidth="1"/>
  </cols>
  <sheetData>
    <row r="1" spans="1:9" ht="16" thickBot="1" x14ac:dyDescent="0.25">
      <c r="A1" s="9" t="s">
        <v>3</v>
      </c>
      <c r="B1" s="9" t="s">
        <v>0</v>
      </c>
      <c r="C1" s="9" t="s">
        <v>1</v>
      </c>
      <c r="D1" s="9" t="s">
        <v>27</v>
      </c>
      <c r="E1" s="9" t="s">
        <v>28</v>
      </c>
      <c r="F1" s="9" t="s">
        <v>2</v>
      </c>
      <c r="G1" s="9" t="s">
        <v>24</v>
      </c>
      <c r="H1" s="9" t="s">
        <v>25</v>
      </c>
      <c r="I1" s="9" t="s">
        <v>26</v>
      </c>
    </row>
    <row r="2" spans="1:9" x14ac:dyDescent="0.2">
      <c r="A2" s="8">
        <v>2022</v>
      </c>
      <c r="B2" s="10" t="s">
        <v>11</v>
      </c>
      <c r="C2" s="10" t="s">
        <v>21</v>
      </c>
      <c r="D2" s="16">
        <v>4387465</v>
      </c>
      <c r="E2" s="16">
        <v>1870460</v>
      </c>
      <c r="F2" s="11">
        <f>D2-E2</f>
        <v>2517005</v>
      </c>
      <c r="G2" s="11">
        <f>D2*H2</f>
        <v>2193732.5</v>
      </c>
      <c r="H2" s="13">
        <v>0.5</v>
      </c>
      <c r="I2" s="13">
        <f>((F2-G2)/F2)+H2</f>
        <v>0.62843538252804421</v>
      </c>
    </row>
    <row r="3" spans="1:9" x14ac:dyDescent="0.2">
      <c r="A3" s="1">
        <v>2023</v>
      </c>
      <c r="B3" s="3" t="s">
        <v>11</v>
      </c>
      <c r="C3" s="3" t="s">
        <v>21</v>
      </c>
      <c r="D3" s="17">
        <v>3356974</v>
      </c>
      <c r="E3" s="17">
        <v>1313574</v>
      </c>
      <c r="F3" s="5">
        <f t="shared" ref="F3:F4" si="0">D3-E3</f>
        <v>2043400</v>
      </c>
      <c r="G3" s="11">
        <f>D3*H3</f>
        <v>1678487</v>
      </c>
      <c r="H3" s="14">
        <v>0.5</v>
      </c>
      <c r="I3" s="13">
        <f>((F3-G3)/F3)+H3</f>
        <v>0.67858128609180779</v>
      </c>
    </row>
    <row r="4" spans="1:9" x14ac:dyDescent="0.2">
      <c r="A4" s="1">
        <v>2024</v>
      </c>
      <c r="B4" s="3" t="s">
        <v>11</v>
      </c>
      <c r="C4" s="3" t="s">
        <v>21</v>
      </c>
      <c r="D4" s="17">
        <v>3781761</v>
      </c>
      <c r="E4" s="17">
        <v>1362615</v>
      </c>
      <c r="F4" s="5">
        <f t="shared" si="0"/>
        <v>2419146</v>
      </c>
      <c r="G4" s="11">
        <f>D4*H4</f>
        <v>1890880.5</v>
      </c>
      <c r="H4" s="14">
        <v>0.5</v>
      </c>
      <c r="I4" s="13">
        <f>((F4-G4)/F4)+H4</f>
        <v>0.71836858957665228</v>
      </c>
    </row>
    <row r="5" spans="1:9" x14ac:dyDescent="0.2">
      <c r="A5" s="1">
        <v>2022</v>
      </c>
      <c r="B5" s="3" t="s">
        <v>13</v>
      </c>
      <c r="C5" s="3" t="s">
        <v>23</v>
      </c>
      <c r="D5" s="17">
        <v>692486</v>
      </c>
      <c r="E5" s="17">
        <v>1870460</v>
      </c>
      <c r="F5" s="15">
        <f>D5/E5</f>
        <v>0.37022229825818248</v>
      </c>
      <c r="G5" s="15">
        <v>0.7</v>
      </c>
      <c r="H5" s="14">
        <v>0.7</v>
      </c>
      <c r="I5" s="14">
        <v>0.37</v>
      </c>
    </row>
    <row r="6" spans="1:9" x14ac:dyDescent="0.2">
      <c r="A6" s="1">
        <v>2023</v>
      </c>
      <c r="B6" s="3" t="s">
        <v>13</v>
      </c>
      <c r="C6" s="3" t="s">
        <v>23</v>
      </c>
      <c r="D6" s="17">
        <v>1181487</v>
      </c>
      <c r="E6" s="17">
        <v>1313574</v>
      </c>
      <c r="F6" s="15">
        <f t="shared" ref="F6:F7" si="1">D6/E6</f>
        <v>0.89944456878714107</v>
      </c>
      <c r="G6" s="15">
        <v>0.7</v>
      </c>
      <c r="H6" s="14">
        <v>0.7</v>
      </c>
      <c r="I6" s="14">
        <v>0.9</v>
      </c>
    </row>
    <row r="7" spans="1:9" x14ac:dyDescent="0.2">
      <c r="A7" s="1">
        <v>2024</v>
      </c>
      <c r="B7" s="3" t="s">
        <v>13</v>
      </c>
      <c r="C7" s="3" t="s">
        <v>23</v>
      </c>
      <c r="D7" s="17">
        <v>706340</v>
      </c>
      <c r="E7" s="17">
        <v>1362615</v>
      </c>
      <c r="F7" s="15">
        <f t="shared" si="1"/>
        <v>0.51837092649060812</v>
      </c>
      <c r="G7" s="15">
        <v>0.7</v>
      </c>
      <c r="H7" s="14">
        <v>0.7</v>
      </c>
      <c r="I7" s="14">
        <v>0.52</v>
      </c>
    </row>
    <row r="8" spans="1:9" x14ac:dyDescent="0.2">
      <c r="A8" s="1">
        <v>2022</v>
      </c>
      <c r="B8" s="3" t="s">
        <v>5</v>
      </c>
      <c r="C8" s="3" t="s">
        <v>15</v>
      </c>
      <c r="D8" s="17">
        <v>6012499</v>
      </c>
      <c r="E8" s="17">
        <v>5337001</v>
      </c>
      <c r="F8" s="5">
        <f t="shared" ref="F8:F10" si="2">D8-E8</f>
        <v>675498</v>
      </c>
      <c r="G8" s="11">
        <f>D8*H8</f>
        <v>661374.89</v>
      </c>
      <c r="H8" s="14">
        <v>0.11</v>
      </c>
      <c r="I8" s="13">
        <f t="shared" ref="I8:I19" si="3">((F8-G8)/F8)+H8</f>
        <v>0.13090770068897314</v>
      </c>
    </row>
    <row r="9" spans="1:9" x14ac:dyDescent="0.2">
      <c r="A9" s="1">
        <v>2023</v>
      </c>
      <c r="B9" s="3" t="s">
        <v>5</v>
      </c>
      <c r="C9" s="3" t="s">
        <v>15</v>
      </c>
      <c r="D9" s="17">
        <v>6246294</v>
      </c>
      <c r="E9" s="17">
        <v>5574533</v>
      </c>
      <c r="F9" s="5">
        <f t="shared" si="2"/>
        <v>671761</v>
      </c>
      <c r="G9" s="11">
        <f>D9*H9</f>
        <v>687092.34</v>
      </c>
      <c r="H9" s="14">
        <v>0.11</v>
      </c>
      <c r="I9" s="13">
        <f t="shared" si="3"/>
        <v>8.7177388982093387E-2</v>
      </c>
    </row>
    <row r="10" spans="1:9" x14ac:dyDescent="0.2">
      <c r="A10" s="1">
        <v>2024</v>
      </c>
      <c r="B10" s="3" t="s">
        <v>5</v>
      </c>
      <c r="C10" s="3" t="s">
        <v>15</v>
      </c>
      <c r="D10" s="17">
        <v>6216162</v>
      </c>
      <c r="E10" s="17">
        <v>5475893</v>
      </c>
      <c r="F10" s="5">
        <f t="shared" si="2"/>
        <v>740269</v>
      </c>
      <c r="G10" s="11">
        <f>D10*H10</f>
        <v>683777.82</v>
      </c>
      <c r="H10" s="14">
        <v>0.11</v>
      </c>
      <c r="I10" s="13">
        <f t="shared" si="3"/>
        <v>0.18631169210111465</v>
      </c>
    </row>
    <row r="11" spans="1:9" x14ac:dyDescent="0.2">
      <c r="A11" s="1">
        <v>2022</v>
      </c>
      <c r="B11" s="3" t="s">
        <v>10</v>
      </c>
      <c r="C11" s="3" t="s">
        <v>20</v>
      </c>
      <c r="D11" s="17">
        <v>1945824</v>
      </c>
      <c r="E11" s="17">
        <v>1720346</v>
      </c>
      <c r="F11" s="15">
        <f t="shared" ref="F11:F16" si="4">D11/E11</f>
        <v>1.131065494964385</v>
      </c>
      <c r="G11" s="15">
        <v>0.5</v>
      </c>
      <c r="H11" s="14">
        <v>0.5</v>
      </c>
      <c r="I11" s="14">
        <f t="shared" si="3"/>
        <v>1.0579389502853291</v>
      </c>
    </row>
    <row r="12" spans="1:9" x14ac:dyDescent="0.2">
      <c r="A12" s="1">
        <v>2023</v>
      </c>
      <c r="B12" s="3" t="s">
        <v>10</v>
      </c>
      <c r="C12" s="3" t="s">
        <v>20</v>
      </c>
      <c r="D12" s="17">
        <v>1359867</v>
      </c>
      <c r="E12" s="17">
        <v>2159137</v>
      </c>
      <c r="F12" s="15">
        <f t="shared" si="4"/>
        <v>0.62981969184910458</v>
      </c>
      <c r="G12" s="15">
        <v>0.5</v>
      </c>
      <c r="H12" s="14">
        <v>0.5</v>
      </c>
      <c r="I12" s="14">
        <f t="shared" si="3"/>
        <v>0.70612199575399659</v>
      </c>
    </row>
    <row r="13" spans="1:9" x14ac:dyDescent="0.2">
      <c r="A13" s="1">
        <v>2024</v>
      </c>
      <c r="B13" s="3" t="s">
        <v>10</v>
      </c>
      <c r="C13" s="3" t="s">
        <v>20</v>
      </c>
      <c r="D13" s="17">
        <v>1390630</v>
      </c>
      <c r="E13" s="17">
        <v>2904870</v>
      </c>
      <c r="F13" s="15">
        <f t="shared" si="4"/>
        <v>0.47872366061131821</v>
      </c>
      <c r="G13" s="15">
        <v>0.5</v>
      </c>
      <c r="H13" s="14">
        <v>0.5</v>
      </c>
      <c r="I13" s="14">
        <f t="shared" si="3"/>
        <v>0.45555611485441844</v>
      </c>
    </row>
    <row r="14" spans="1:9" x14ac:dyDescent="0.2">
      <c r="A14" s="1">
        <v>2022</v>
      </c>
      <c r="B14" s="3" t="s">
        <v>9</v>
      </c>
      <c r="C14" s="3" t="s">
        <v>19</v>
      </c>
      <c r="D14" s="17">
        <v>4387465</v>
      </c>
      <c r="E14" s="17">
        <v>1870460</v>
      </c>
      <c r="F14" s="15">
        <f t="shared" si="4"/>
        <v>2.3456609604054619</v>
      </c>
      <c r="G14" s="15">
        <v>1.8</v>
      </c>
      <c r="H14" s="14">
        <v>1</v>
      </c>
      <c r="I14" s="14">
        <f t="shared" si="3"/>
        <v>1.232625673367195</v>
      </c>
    </row>
    <row r="15" spans="1:9" x14ac:dyDescent="0.2">
      <c r="A15" s="1">
        <v>2023</v>
      </c>
      <c r="B15" s="3" t="s">
        <v>9</v>
      </c>
      <c r="C15" s="3" t="s">
        <v>19</v>
      </c>
      <c r="D15" s="17">
        <v>3356974</v>
      </c>
      <c r="E15" s="17">
        <v>1313574</v>
      </c>
      <c r="F15" s="15">
        <f t="shared" si="4"/>
        <v>2.5556032625493499</v>
      </c>
      <c r="G15" s="15">
        <v>1.8</v>
      </c>
      <c r="H15" s="14">
        <v>1</v>
      </c>
      <c r="I15" s="14">
        <f t="shared" si="3"/>
        <v>1.2956653224004713</v>
      </c>
    </row>
    <row r="16" spans="1:9" x14ac:dyDescent="0.2">
      <c r="A16" s="1">
        <v>2024</v>
      </c>
      <c r="B16" s="3" t="s">
        <v>9</v>
      </c>
      <c r="C16" s="3" t="s">
        <v>19</v>
      </c>
      <c r="D16" s="17">
        <v>3781761</v>
      </c>
      <c r="E16" s="17">
        <v>1362615</v>
      </c>
      <c r="F16" s="15">
        <f t="shared" si="4"/>
        <v>2.7753701522440308</v>
      </c>
      <c r="G16" s="15">
        <v>1.8</v>
      </c>
      <c r="H16" s="14">
        <v>1</v>
      </c>
      <c r="I16" s="14">
        <f t="shared" si="3"/>
        <v>1.3514378618849789</v>
      </c>
    </row>
    <row r="17" spans="1:9" x14ac:dyDescent="0.2">
      <c r="A17" s="1">
        <v>2022</v>
      </c>
      <c r="B17" s="3" t="s">
        <v>4</v>
      </c>
      <c r="C17" s="3" t="s">
        <v>14</v>
      </c>
      <c r="D17" s="17">
        <f>(6012499-5337001)</f>
        <v>675498</v>
      </c>
      <c r="E17" s="17">
        <v>43441</v>
      </c>
      <c r="F17" s="5">
        <f>D17+E17</f>
        <v>718939</v>
      </c>
      <c r="G17" s="11">
        <f>6012499*H17</f>
        <v>661374.89</v>
      </c>
      <c r="H17" s="14">
        <v>0.11</v>
      </c>
      <c r="I17" s="13">
        <f t="shared" si="3"/>
        <v>0.19006814208159523</v>
      </c>
    </row>
    <row r="18" spans="1:9" x14ac:dyDescent="0.2">
      <c r="A18" s="1">
        <v>2023</v>
      </c>
      <c r="B18" s="3" t="s">
        <v>4</v>
      </c>
      <c r="C18" s="3" t="s">
        <v>14</v>
      </c>
      <c r="D18" s="17">
        <f>(6246294-5574533)</f>
        <v>671761</v>
      </c>
      <c r="E18" s="17">
        <v>49914</v>
      </c>
      <c r="F18" s="5">
        <f>D18+E18</f>
        <v>721675</v>
      </c>
      <c r="G18" s="5">
        <f>6246294*H18</f>
        <v>687092.34</v>
      </c>
      <c r="H18" s="14">
        <v>0.11</v>
      </c>
      <c r="I18" s="14">
        <f t="shared" si="3"/>
        <v>0.15791999168600829</v>
      </c>
    </row>
    <row r="19" spans="1:9" x14ac:dyDescent="0.2">
      <c r="A19" s="1">
        <v>2024</v>
      </c>
      <c r="B19" s="3" t="s">
        <v>4</v>
      </c>
      <c r="C19" s="3" t="s">
        <v>14</v>
      </c>
      <c r="D19" s="17">
        <f>(6216162-5475893)</f>
        <v>740269</v>
      </c>
      <c r="E19" s="17">
        <v>49914</v>
      </c>
      <c r="F19" s="5">
        <f>D19+E19</f>
        <v>790183</v>
      </c>
      <c r="G19" s="5">
        <f>6216162*H19</f>
        <v>683777.82</v>
      </c>
      <c r="H19" s="14">
        <v>0.11</v>
      </c>
      <c r="I19" s="14">
        <f t="shared" si="3"/>
        <v>0.2446589081263455</v>
      </c>
    </row>
    <row r="20" spans="1:9" x14ac:dyDescent="0.2">
      <c r="A20" s="1">
        <v>2022</v>
      </c>
      <c r="B20" s="3" t="s">
        <v>7</v>
      </c>
      <c r="C20" s="3" t="s">
        <v>17</v>
      </c>
      <c r="D20" s="17">
        <v>408897</v>
      </c>
      <c r="E20" s="17">
        <v>1720346</v>
      </c>
      <c r="F20" s="14"/>
      <c r="G20" s="6"/>
      <c r="H20" s="14">
        <v>0.15</v>
      </c>
      <c r="I20" s="14">
        <v>0.23768300097771031</v>
      </c>
    </row>
    <row r="21" spans="1:9" x14ac:dyDescent="0.2">
      <c r="A21" s="1">
        <v>2023</v>
      </c>
      <c r="B21" s="3" t="s">
        <v>7</v>
      </c>
      <c r="C21" s="3" t="s">
        <v>17</v>
      </c>
      <c r="D21" s="17">
        <v>438793</v>
      </c>
      <c r="E21" s="17">
        <v>2159137</v>
      </c>
      <c r="F21" s="14"/>
      <c r="G21" s="6"/>
      <c r="H21" s="14">
        <v>0.15</v>
      </c>
      <c r="I21" s="14">
        <v>0.20322610376275335</v>
      </c>
    </row>
    <row r="22" spans="1:9" x14ac:dyDescent="0.2">
      <c r="A22" s="1">
        <v>2024</v>
      </c>
      <c r="B22" s="3" t="s">
        <v>7</v>
      </c>
      <c r="C22" s="3" t="s">
        <v>17</v>
      </c>
      <c r="D22" s="17">
        <v>745731</v>
      </c>
      <c r="E22" s="17">
        <v>2904870</v>
      </c>
      <c r="F22" s="14"/>
      <c r="G22" s="6"/>
      <c r="H22" s="14">
        <v>0.15</v>
      </c>
      <c r="I22" s="14">
        <v>0.25671751231552531</v>
      </c>
    </row>
    <row r="23" spans="1:9" x14ac:dyDescent="0.2">
      <c r="A23" s="1">
        <v>2022</v>
      </c>
      <c r="B23" s="3" t="s">
        <v>8</v>
      </c>
      <c r="C23" s="3" t="s">
        <v>18</v>
      </c>
      <c r="D23" s="17">
        <v>675498</v>
      </c>
      <c r="E23" s="17">
        <v>4574719</v>
      </c>
      <c r="F23" s="14"/>
      <c r="G23" s="6"/>
      <c r="H23" s="14">
        <v>0.13</v>
      </c>
      <c r="I23" s="14">
        <v>0.14765890538850582</v>
      </c>
    </row>
    <row r="24" spans="1:9" x14ac:dyDescent="0.2">
      <c r="A24" s="1">
        <v>2023</v>
      </c>
      <c r="B24" s="3" t="s">
        <v>8</v>
      </c>
      <c r="C24" s="3" t="s">
        <v>18</v>
      </c>
      <c r="D24" s="17">
        <v>671761</v>
      </c>
      <c r="E24" s="17">
        <v>3503048</v>
      </c>
      <c r="F24" s="14"/>
      <c r="G24" s="6"/>
      <c r="H24" s="14">
        <v>0.13</v>
      </c>
      <c r="I24" s="14">
        <v>0.19176471461424452</v>
      </c>
    </row>
    <row r="25" spans="1:9" x14ac:dyDescent="0.2">
      <c r="A25" s="1">
        <v>2024</v>
      </c>
      <c r="B25" s="3" t="s">
        <v>8</v>
      </c>
      <c r="C25" s="3" t="s">
        <v>18</v>
      </c>
      <c r="D25" s="17">
        <v>740269</v>
      </c>
      <c r="E25" s="17">
        <v>4436383</v>
      </c>
      <c r="F25" s="14"/>
      <c r="G25" s="6"/>
      <c r="H25" s="14">
        <v>0.13</v>
      </c>
      <c r="I25" s="14">
        <v>0.16686318561765293</v>
      </c>
    </row>
    <row r="26" spans="1:9" x14ac:dyDescent="0.2">
      <c r="A26" s="1">
        <v>2022</v>
      </c>
      <c r="B26" s="3" t="s">
        <v>6</v>
      </c>
      <c r="C26" s="3" t="s">
        <v>16</v>
      </c>
      <c r="D26" s="17">
        <v>675498</v>
      </c>
      <c r="E26" s="17">
        <v>6009926</v>
      </c>
      <c r="F26" s="14"/>
      <c r="G26" s="6"/>
      <c r="H26" s="14">
        <v>0.09</v>
      </c>
      <c r="I26" s="14">
        <v>0.11239705780071169</v>
      </c>
    </row>
    <row r="27" spans="1:9" x14ac:dyDescent="0.2">
      <c r="A27" s="1">
        <v>2023</v>
      </c>
      <c r="B27" s="3" t="s">
        <v>6</v>
      </c>
      <c r="C27" s="3" t="s">
        <v>16</v>
      </c>
      <c r="D27" s="17">
        <v>671761</v>
      </c>
      <c r="E27" s="17">
        <v>6246256</v>
      </c>
      <c r="F27" s="14"/>
      <c r="G27" s="6"/>
      <c r="H27" s="14">
        <v>0.09</v>
      </c>
      <c r="I27" s="14">
        <v>0.10754618446634272</v>
      </c>
    </row>
    <row r="28" spans="1:9" x14ac:dyDescent="0.2">
      <c r="A28" s="1">
        <v>2024</v>
      </c>
      <c r="B28" s="3" t="s">
        <v>6</v>
      </c>
      <c r="C28" s="3" t="s">
        <v>16</v>
      </c>
      <c r="D28" s="17">
        <v>740269</v>
      </c>
      <c r="E28" s="17">
        <v>6188693</v>
      </c>
      <c r="F28" s="14"/>
      <c r="G28" s="6"/>
      <c r="H28" s="14">
        <v>0.09</v>
      </c>
      <c r="I28" s="14">
        <v>0.11961637134044296</v>
      </c>
    </row>
    <row r="29" spans="1:9" x14ac:dyDescent="0.2">
      <c r="A29" s="1">
        <v>2022</v>
      </c>
      <c r="B29" s="3" t="s">
        <v>12</v>
      </c>
      <c r="C29" s="3" t="s">
        <v>22</v>
      </c>
      <c r="D29" s="17">
        <v>3122010</v>
      </c>
      <c r="E29" s="17">
        <v>6012499</v>
      </c>
      <c r="F29" s="19"/>
      <c r="G29" s="7"/>
      <c r="H29" s="19">
        <v>0.45</v>
      </c>
      <c r="I29" s="14">
        <v>0.51925330881551912</v>
      </c>
    </row>
    <row r="30" spans="1:9" x14ac:dyDescent="0.2">
      <c r="A30" s="1">
        <v>2023</v>
      </c>
      <c r="B30" s="3" t="s">
        <v>12</v>
      </c>
      <c r="C30" s="3" t="s">
        <v>22</v>
      </c>
      <c r="D30" s="17">
        <v>3343891</v>
      </c>
      <c r="E30" s="17">
        <v>6246294</v>
      </c>
      <c r="F30" s="14"/>
      <c r="G30" s="6"/>
      <c r="H30" s="14">
        <v>0.45</v>
      </c>
      <c r="I30" s="14">
        <v>0.53533999520355591</v>
      </c>
    </row>
    <row r="31" spans="1:9" ht="16" thickBot="1" x14ac:dyDescent="0.25">
      <c r="A31" s="2">
        <v>2024</v>
      </c>
      <c r="B31" s="4" t="s">
        <v>12</v>
      </c>
      <c r="C31" s="4" t="s">
        <v>22</v>
      </c>
      <c r="D31" s="18">
        <v>3391663</v>
      </c>
      <c r="E31" s="18">
        <v>6216162</v>
      </c>
      <c r="F31" s="20"/>
      <c r="G31" s="12"/>
      <c r="H31" s="20">
        <v>0.45</v>
      </c>
      <c r="I31" s="20">
        <v>0.54562011093018492</v>
      </c>
    </row>
  </sheetData>
  <autoFilter ref="A1:G31" xr:uid="{00000000-0001-0000-0000-000000000000}">
    <sortState xmlns:xlrd2="http://schemas.microsoft.com/office/spreadsheetml/2017/richdata2" ref="A2:G31">
      <sortCondition ref="B1:B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5E82-05AA-7E45-ACDD-3A66C9A58E95}">
  <dimension ref="A1:F31"/>
  <sheetViews>
    <sheetView zoomScale="167" zoomScaleNormal="160" workbookViewId="0"/>
  </sheetViews>
  <sheetFormatPr baseColWidth="10" defaultColWidth="8.83203125" defaultRowHeight="15" x14ac:dyDescent="0.2"/>
  <cols>
    <col min="1" max="1" width="10.33203125" bestFit="1" customWidth="1"/>
    <col min="2" max="2" width="32.6640625" bestFit="1" customWidth="1"/>
    <col min="3" max="4" width="13.33203125" bestFit="1" customWidth="1"/>
    <col min="5" max="5" width="7.6640625" bestFit="1" customWidth="1"/>
    <col min="6" max="6" width="9.6640625" bestFit="1" customWidth="1"/>
  </cols>
  <sheetData>
    <row r="1" spans="1:6" ht="16" thickBot="1" x14ac:dyDescent="0.25">
      <c r="A1" s="9" t="s">
        <v>3</v>
      </c>
      <c r="B1" s="9" t="s">
        <v>0</v>
      </c>
      <c r="C1" s="9" t="s">
        <v>2</v>
      </c>
      <c r="D1" s="9" t="s">
        <v>24</v>
      </c>
      <c r="E1" s="9" t="s">
        <v>25</v>
      </c>
      <c r="F1" s="9" t="s">
        <v>26</v>
      </c>
    </row>
    <row r="2" spans="1:6" x14ac:dyDescent="0.2">
      <c r="A2" s="8">
        <v>2022</v>
      </c>
      <c r="B2" s="10" t="s">
        <v>11</v>
      </c>
      <c r="C2" s="11">
        <v>2517005</v>
      </c>
      <c r="D2" s="11">
        <v>2193732.5</v>
      </c>
      <c r="E2" s="13">
        <v>0.5</v>
      </c>
      <c r="F2" s="13">
        <v>0.62843538252804421</v>
      </c>
    </row>
    <row r="3" spans="1:6" x14ac:dyDescent="0.2">
      <c r="A3" s="1">
        <v>2023</v>
      </c>
      <c r="B3" s="3" t="s">
        <v>11</v>
      </c>
      <c r="C3" s="5">
        <v>2043400</v>
      </c>
      <c r="D3" s="11">
        <v>1678487</v>
      </c>
      <c r="E3" s="14">
        <v>0.5</v>
      </c>
      <c r="F3" s="13">
        <v>0.67858128609180779</v>
      </c>
    </row>
    <row r="4" spans="1:6" x14ac:dyDescent="0.2">
      <c r="A4" s="1">
        <v>2024</v>
      </c>
      <c r="B4" s="3" t="s">
        <v>11</v>
      </c>
      <c r="C4" s="5">
        <v>2419146</v>
      </c>
      <c r="D4" s="11">
        <v>1890880.5</v>
      </c>
      <c r="E4" s="14">
        <v>0.5</v>
      </c>
      <c r="F4" s="13">
        <v>0.71836858957665228</v>
      </c>
    </row>
    <row r="5" spans="1:6" x14ac:dyDescent="0.2">
      <c r="A5" s="1">
        <v>2022</v>
      </c>
      <c r="B5" s="3" t="s">
        <v>13</v>
      </c>
      <c r="C5" s="15">
        <v>0.37022229825818248</v>
      </c>
      <c r="D5" s="15">
        <v>0.7</v>
      </c>
      <c r="E5" s="14">
        <v>0.7</v>
      </c>
      <c r="F5" s="14">
        <v>0.37</v>
      </c>
    </row>
    <row r="6" spans="1:6" x14ac:dyDescent="0.2">
      <c r="A6" s="1">
        <v>2023</v>
      </c>
      <c r="B6" s="3" t="s">
        <v>13</v>
      </c>
      <c r="C6" s="15">
        <v>0.89944456878714107</v>
      </c>
      <c r="D6" s="15">
        <v>0.7</v>
      </c>
      <c r="E6" s="14">
        <v>0.7</v>
      </c>
      <c r="F6" s="14">
        <v>0.9</v>
      </c>
    </row>
    <row r="7" spans="1:6" x14ac:dyDescent="0.2">
      <c r="A7" s="1">
        <v>2024</v>
      </c>
      <c r="B7" s="3" t="s">
        <v>13</v>
      </c>
      <c r="C7" s="15">
        <v>0.51837092649060812</v>
      </c>
      <c r="D7" s="15">
        <v>0.7</v>
      </c>
      <c r="E7" s="14">
        <v>0.7</v>
      </c>
      <c r="F7" s="14">
        <v>0.52</v>
      </c>
    </row>
    <row r="8" spans="1:6" x14ac:dyDescent="0.2">
      <c r="A8" s="1">
        <v>2022</v>
      </c>
      <c r="B8" s="3" t="s">
        <v>5</v>
      </c>
      <c r="C8" s="5">
        <v>675498</v>
      </c>
      <c r="D8" s="11">
        <v>661374.89</v>
      </c>
      <c r="E8" s="14">
        <v>0.11</v>
      </c>
      <c r="F8" s="13">
        <v>0.13090770068897314</v>
      </c>
    </row>
    <row r="9" spans="1:6" x14ac:dyDescent="0.2">
      <c r="A9" s="1">
        <v>2023</v>
      </c>
      <c r="B9" s="3" t="s">
        <v>5</v>
      </c>
      <c r="C9" s="5">
        <v>671761</v>
      </c>
      <c r="D9" s="11">
        <v>687092.34</v>
      </c>
      <c r="E9" s="14">
        <v>0.11</v>
      </c>
      <c r="F9" s="13">
        <v>8.7177388982093387E-2</v>
      </c>
    </row>
    <row r="10" spans="1:6" x14ac:dyDescent="0.2">
      <c r="A10" s="1">
        <v>2024</v>
      </c>
      <c r="B10" s="3" t="s">
        <v>5</v>
      </c>
      <c r="C10" s="5">
        <v>740269</v>
      </c>
      <c r="D10" s="11">
        <v>683777.82</v>
      </c>
      <c r="E10" s="14">
        <v>0.11</v>
      </c>
      <c r="F10" s="13">
        <v>0.18631169210111465</v>
      </c>
    </row>
    <row r="11" spans="1:6" x14ac:dyDescent="0.2">
      <c r="A11" s="1">
        <v>2022</v>
      </c>
      <c r="B11" s="3" t="s">
        <v>10</v>
      </c>
      <c r="C11" s="15">
        <v>1.131065494964385</v>
      </c>
      <c r="D11" s="15">
        <v>0.5</v>
      </c>
      <c r="E11" s="14">
        <v>0.5</v>
      </c>
      <c r="F11" s="14">
        <v>1.0579389502853291</v>
      </c>
    </row>
    <row r="12" spans="1:6" x14ac:dyDescent="0.2">
      <c r="A12" s="1">
        <v>2023</v>
      </c>
      <c r="B12" s="3" t="s">
        <v>10</v>
      </c>
      <c r="C12" s="15">
        <v>0.62981969184910458</v>
      </c>
      <c r="D12" s="15">
        <v>0.5</v>
      </c>
      <c r="E12" s="14">
        <v>0.5</v>
      </c>
      <c r="F12" s="14">
        <v>0.70612199575399659</v>
      </c>
    </row>
    <row r="13" spans="1:6" x14ac:dyDescent="0.2">
      <c r="A13" s="1">
        <v>2024</v>
      </c>
      <c r="B13" s="3" t="s">
        <v>10</v>
      </c>
      <c r="C13" s="15">
        <v>0.47872366061131821</v>
      </c>
      <c r="D13" s="15">
        <v>0.5</v>
      </c>
      <c r="E13" s="14">
        <v>0.5</v>
      </c>
      <c r="F13" s="14">
        <v>0.45555611485441844</v>
      </c>
    </row>
    <row r="14" spans="1:6" x14ac:dyDescent="0.2">
      <c r="A14" s="1">
        <v>2022</v>
      </c>
      <c r="B14" s="3" t="s">
        <v>9</v>
      </c>
      <c r="C14" s="15">
        <v>2.3456609604054619</v>
      </c>
      <c r="D14" s="15">
        <v>1.8</v>
      </c>
      <c r="E14" s="14">
        <v>1</v>
      </c>
      <c r="F14" s="14">
        <v>1.232625673367195</v>
      </c>
    </row>
    <row r="15" spans="1:6" x14ac:dyDescent="0.2">
      <c r="A15" s="1">
        <v>2023</v>
      </c>
      <c r="B15" s="3" t="s">
        <v>9</v>
      </c>
      <c r="C15" s="15">
        <v>2.5556032625493499</v>
      </c>
      <c r="D15" s="15">
        <v>1.8</v>
      </c>
      <c r="E15" s="14">
        <v>1</v>
      </c>
      <c r="F15" s="14">
        <v>1.2956653224004713</v>
      </c>
    </row>
    <row r="16" spans="1:6" x14ac:dyDescent="0.2">
      <c r="A16" s="1">
        <v>2024</v>
      </c>
      <c r="B16" s="3" t="s">
        <v>9</v>
      </c>
      <c r="C16" s="15">
        <v>2.7753701522440308</v>
      </c>
      <c r="D16" s="15">
        <v>1.8</v>
      </c>
      <c r="E16" s="14">
        <v>1</v>
      </c>
      <c r="F16" s="14">
        <v>1.3514378618849789</v>
      </c>
    </row>
    <row r="17" spans="1:6" x14ac:dyDescent="0.2">
      <c r="A17" s="1">
        <v>2022</v>
      </c>
      <c r="B17" s="3" t="s">
        <v>4</v>
      </c>
      <c r="C17" s="5">
        <v>718939</v>
      </c>
      <c r="D17" s="11">
        <v>661374.89</v>
      </c>
      <c r="E17" s="14">
        <v>0.11</v>
      </c>
      <c r="F17" s="13">
        <v>0.19006814208159523</v>
      </c>
    </row>
    <row r="18" spans="1:6" x14ac:dyDescent="0.2">
      <c r="A18" s="1">
        <v>2023</v>
      </c>
      <c r="B18" s="3" t="s">
        <v>4</v>
      </c>
      <c r="C18" s="5">
        <v>721675</v>
      </c>
      <c r="D18" s="5">
        <v>687092.34</v>
      </c>
      <c r="E18" s="14">
        <v>0.11</v>
      </c>
      <c r="F18" s="14">
        <v>0.15791999168600829</v>
      </c>
    </row>
    <row r="19" spans="1:6" x14ac:dyDescent="0.2">
      <c r="A19" s="1">
        <v>2024</v>
      </c>
      <c r="B19" s="3" t="s">
        <v>4</v>
      </c>
      <c r="C19" s="5">
        <v>790183</v>
      </c>
      <c r="D19" s="5">
        <v>683777.82</v>
      </c>
      <c r="E19" s="14">
        <v>0.11</v>
      </c>
      <c r="F19" s="14">
        <v>0.2446589081263455</v>
      </c>
    </row>
    <row r="20" spans="1:6" x14ac:dyDescent="0.2">
      <c r="A20" s="1">
        <v>2022</v>
      </c>
      <c r="B20" s="3" t="s">
        <v>7</v>
      </c>
      <c r="C20" s="14"/>
      <c r="D20" s="6"/>
      <c r="E20" s="14">
        <v>0.15</v>
      </c>
      <c r="F20" s="14">
        <v>0.23768300097771031</v>
      </c>
    </row>
    <row r="21" spans="1:6" x14ac:dyDescent="0.2">
      <c r="A21" s="1">
        <v>2023</v>
      </c>
      <c r="B21" s="3" t="s">
        <v>7</v>
      </c>
      <c r="C21" s="14"/>
      <c r="D21" s="6"/>
      <c r="E21" s="14">
        <v>0.15</v>
      </c>
      <c r="F21" s="14">
        <v>0.20322610376275335</v>
      </c>
    </row>
    <row r="22" spans="1:6" x14ac:dyDescent="0.2">
      <c r="A22" s="1">
        <v>2024</v>
      </c>
      <c r="B22" s="3" t="s">
        <v>7</v>
      </c>
      <c r="C22" s="14"/>
      <c r="D22" s="6"/>
      <c r="E22" s="14">
        <v>0.15</v>
      </c>
      <c r="F22" s="14">
        <v>0.25671751231552531</v>
      </c>
    </row>
    <row r="23" spans="1:6" x14ac:dyDescent="0.2">
      <c r="A23" s="1">
        <v>2022</v>
      </c>
      <c r="B23" s="3" t="s">
        <v>8</v>
      </c>
      <c r="C23" s="14"/>
      <c r="D23" s="6"/>
      <c r="E23" s="14">
        <v>0.13</v>
      </c>
      <c r="F23" s="14">
        <v>0.14765890538850582</v>
      </c>
    </row>
    <row r="24" spans="1:6" x14ac:dyDescent="0.2">
      <c r="A24" s="1">
        <v>2023</v>
      </c>
      <c r="B24" s="3" t="s">
        <v>8</v>
      </c>
      <c r="C24" s="14"/>
      <c r="D24" s="6"/>
      <c r="E24" s="14">
        <v>0.13</v>
      </c>
      <c r="F24" s="14">
        <v>0.19176471461424452</v>
      </c>
    </row>
    <row r="25" spans="1:6" x14ac:dyDescent="0.2">
      <c r="A25" s="1">
        <v>2024</v>
      </c>
      <c r="B25" s="3" t="s">
        <v>8</v>
      </c>
      <c r="C25" s="14"/>
      <c r="D25" s="6"/>
      <c r="E25" s="14">
        <v>0.13</v>
      </c>
      <c r="F25" s="14">
        <v>0.16686318561765293</v>
      </c>
    </row>
    <row r="26" spans="1:6" x14ac:dyDescent="0.2">
      <c r="A26" s="1">
        <v>2022</v>
      </c>
      <c r="B26" s="3" t="s">
        <v>6</v>
      </c>
      <c r="C26" s="14"/>
      <c r="D26" s="6"/>
      <c r="E26" s="14">
        <v>0.09</v>
      </c>
      <c r="F26" s="14">
        <v>0.11239705780071169</v>
      </c>
    </row>
    <row r="27" spans="1:6" x14ac:dyDescent="0.2">
      <c r="A27" s="1">
        <v>2023</v>
      </c>
      <c r="B27" s="3" t="s">
        <v>6</v>
      </c>
      <c r="C27" s="14"/>
      <c r="D27" s="6"/>
      <c r="E27" s="14">
        <v>0.09</v>
      </c>
      <c r="F27" s="14">
        <v>0.10754618446634272</v>
      </c>
    </row>
    <row r="28" spans="1:6" x14ac:dyDescent="0.2">
      <c r="A28" s="1">
        <v>2024</v>
      </c>
      <c r="B28" s="3" t="s">
        <v>6</v>
      </c>
      <c r="C28" s="14"/>
      <c r="D28" s="6"/>
      <c r="E28" s="14">
        <v>0.09</v>
      </c>
      <c r="F28" s="14">
        <v>0.11961637134044296</v>
      </c>
    </row>
    <row r="29" spans="1:6" x14ac:dyDescent="0.2">
      <c r="A29" s="1">
        <v>2022</v>
      </c>
      <c r="B29" s="3" t="s">
        <v>12</v>
      </c>
      <c r="C29" s="19"/>
      <c r="D29" s="7"/>
      <c r="E29" s="19">
        <v>0.45</v>
      </c>
      <c r="F29" s="14">
        <v>0.51925330881551912</v>
      </c>
    </row>
    <row r="30" spans="1:6" x14ac:dyDescent="0.2">
      <c r="A30" s="1">
        <v>2023</v>
      </c>
      <c r="B30" s="3" t="s">
        <v>12</v>
      </c>
      <c r="C30" s="14"/>
      <c r="D30" s="6"/>
      <c r="E30" s="14">
        <v>0.45</v>
      </c>
      <c r="F30" s="14">
        <v>0.53533999520355591</v>
      </c>
    </row>
    <row r="31" spans="1:6" ht="16" thickBot="1" x14ac:dyDescent="0.25">
      <c r="A31" s="2">
        <v>2024</v>
      </c>
      <c r="B31" s="4" t="s">
        <v>12</v>
      </c>
      <c r="C31" s="20"/>
      <c r="D31" s="12"/>
      <c r="E31" s="20">
        <v>0.45</v>
      </c>
      <c r="F31" s="20">
        <v>0.54562011093018492</v>
      </c>
    </row>
  </sheetData>
  <autoFilter ref="A1:D31" xr:uid="{00000000-0001-0000-0000-000000000000}">
    <sortState xmlns:xlrd2="http://schemas.microsoft.com/office/spreadsheetml/2017/richdata2" ref="A2:D31">
      <sortCondition ref="B1:B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22C2-6BE6-0843-932E-7BA8752CEA51}">
  <dimension ref="A1:D31"/>
  <sheetViews>
    <sheetView zoomScale="167" zoomScaleNormal="160" workbookViewId="0"/>
  </sheetViews>
  <sheetFormatPr baseColWidth="10" defaultColWidth="8.83203125" defaultRowHeight="15" x14ac:dyDescent="0.2"/>
  <cols>
    <col min="1" max="1" width="10.33203125" bestFit="1" customWidth="1"/>
    <col min="2" max="2" width="32.6640625" bestFit="1" customWidth="1"/>
    <col min="3" max="3" width="6" bestFit="1" customWidth="1"/>
    <col min="4" max="4" width="8" bestFit="1" customWidth="1"/>
  </cols>
  <sheetData>
    <row r="1" spans="1:4" ht="16" thickBot="1" x14ac:dyDescent="0.25">
      <c r="A1" s="9" t="s">
        <v>3</v>
      </c>
      <c r="B1" s="9" t="s">
        <v>0</v>
      </c>
      <c r="C1" s="9" t="s">
        <v>24</v>
      </c>
      <c r="D1" s="9" t="s">
        <v>2</v>
      </c>
    </row>
    <row r="2" spans="1:4" x14ac:dyDescent="0.2">
      <c r="A2" s="8">
        <v>2022</v>
      </c>
      <c r="B2" s="10" t="s">
        <v>11</v>
      </c>
      <c r="C2" s="25">
        <v>0.5</v>
      </c>
      <c r="D2" s="13">
        <v>0.62843538252804421</v>
      </c>
    </row>
    <row r="3" spans="1:4" x14ac:dyDescent="0.2">
      <c r="A3" s="1">
        <v>2023</v>
      </c>
      <c r="B3" s="3" t="s">
        <v>11</v>
      </c>
      <c r="C3" s="22">
        <v>0.5</v>
      </c>
      <c r="D3" s="14">
        <v>0.67858128609180779</v>
      </c>
    </row>
    <row r="4" spans="1:4" x14ac:dyDescent="0.2">
      <c r="A4" s="1">
        <v>2024</v>
      </c>
      <c r="B4" s="3" t="s">
        <v>11</v>
      </c>
      <c r="C4" s="22">
        <v>0.5</v>
      </c>
      <c r="D4" s="14">
        <v>0.71836858957665228</v>
      </c>
    </row>
    <row r="5" spans="1:4" x14ac:dyDescent="0.2">
      <c r="A5" s="1">
        <v>2022</v>
      </c>
      <c r="B5" s="3" t="s">
        <v>13</v>
      </c>
      <c r="C5" s="21">
        <v>0.37022229825818248</v>
      </c>
      <c r="D5" s="15">
        <v>0.7</v>
      </c>
    </row>
    <row r="6" spans="1:4" x14ac:dyDescent="0.2">
      <c r="A6" s="1">
        <v>2023</v>
      </c>
      <c r="B6" s="3" t="s">
        <v>13</v>
      </c>
      <c r="C6" s="21">
        <v>0.89944456878714107</v>
      </c>
      <c r="D6" s="15">
        <v>0.7</v>
      </c>
    </row>
    <row r="7" spans="1:4" x14ac:dyDescent="0.2">
      <c r="A7" s="1">
        <v>2024</v>
      </c>
      <c r="B7" s="3" t="s">
        <v>13</v>
      </c>
      <c r="C7" s="21">
        <v>0.51837092649060812</v>
      </c>
      <c r="D7" s="15">
        <v>0.7</v>
      </c>
    </row>
    <row r="8" spans="1:4" x14ac:dyDescent="0.2">
      <c r="A8" s="1">
        <v>2022</v>
      </c>
      <c r="B8" s="3" t="s">
        <v>5</v>
      </c>
      <c r="C8" s="22">
        <v>0.11</v>
      </c>
      <c r="D8" s="14">
        <v>0.13090770068897314</v>
      </c>
    </row>
    <row r="9" spans="1:4" x14ac:dyDescent="0.2">
      <c r="A9" s="1">
        <v>2023</v>
      </c>
      <c r="B9" s="3" t="s">
        <v>5</v>
      </c>
      <c r="C9" s="22">
        <v>0.11</v>
      </c>
      <c r="D9" s="14">
        <v>8.7177388982093387E-2</v>
      </c>
    </row>
    <row r="10" spans="1:4" x14ac:dyDescent="0.2">
      <c r="A10" s="1">
        <v>2024</v>
      </c>
      <c r="B10" s="3" t="s">
        <v>5</v>
      </c>
      <c r="C10" s="22">
        <v>0.11</v>
      </c>
      <c r="D10" s="14">
        <v>0.18631169210111465</v>
      </c>
    </row>
    <row r="11" spans="1:4" x14ac:dyDescent="0.2">
      <c r="A11" s="1">
        <v>2022</v>
      </c>
      <c r="B11" s="3" t="s">
        <v>10</v>
      </c>
      <c r="C11" s="21">
        <v>1.131065494964385</v>
      </c>
      <c r="D11" s="15">
        <v>0.5</v>
      </c>
    </row>
    <row r="12" spans="1:4" x14ac:dyDescent="0.2">
      <c r="A12" s="1">
        <v>2023</v>
      </c>
      <c r="B12" s="3" t="s">
        <v>10</v>
      </c>
      <c r="C12" s="21">
        <v>0.62981969184910458</v>
      </c>
      <c r="D12" s="15">
        <v>0.5</v>
      </c>
    </row>
    <row r="13" spans="1:4" x14ac:dyDescent="0.2">
      <c r="A13" s="1">
        <v>2024</v>
      </c>
      <c r="B13" s="3" t="s">
        <v>10</v>
      </c>
      <c r="C13" s="21">
        <v>0.47872366061131821</v>
      </c>
      <c r="D13" s="15">
        <v>0.5</v>
      </c>
    </row>
    <row r="14" spans="1:4" x14ac:dyDescent="0.2">
      <c r="A14" s="1">
        <v>2022</v>
      </c>
      <c r="B14" s="3" t="s">
        <v>9</v>
      </c>
      <c r="C14" s="21">
        <v>2.3456609604054619</v>
      </c>
      <c r="D14" s="15">
        <v>1.8</v>
      </c>
    </row>
    <row r="15" spans="1:4" x14ac:dyDescent="0.2">
      <c r="A15" s="1">
        <v>2023</v>
      </c>
      <c r="B15" s="3" t="s">
        <v>9</v>
      </c>
      <c r="C15" s="21">
        <v>2.5556032625493499</v>
      </c>
      <c r="D15" s="15">
        <v>1.8</v>
      </c>
    </row>
    <row r="16" spans="1:4" x14ac:dyDescent="0.2">
      <c r="A16" s="1">
        <v>2024</v>
      </c>
      <c r="B16" s="3" t="s">
        <v>9</v>
      </c>
      <c r="C16" s="21">
        <v>2.7753701522440308</v>
      </c>
      <c r="D16" s="15">
        <v>1.8</v>
      </c>
    </row>
    <row r="17" spans="1:4" x14ac:dyDescent="0.2">
      <c r="A17" s="1">
        <v>2022</v>
      </c>
      <c r="B17" s="3" t="s">
        <v>4</v>
      </c>
      <c r="C17" s="22">
        <v>0.11</v>
      </c>
      <c r="D17" s="14">
        <v>0.19006814208159523</v>
      </c>
    </row>
    <row r="18" spans="1:4" x14ac:dyDescent="0.2">
      <c r="A18" s="1">
        <v>2023</v>
      </c>
      <c r="B18" s="3" t="s">
        <v>4</v>
      </c>
      <c r="C18" s="22">
        <v>0.11</v>
      </c>
      <c r="D18" s="14">
        <v>0.15791999168600829</v>
      </c>
    </row>
    <row r="19" spans="1:4" x14ac:dyDescent="0.2">
      <c r="A19" s="1">
        <v>2024</v>
      </c>
      <c r="B19" s="3" t="s">
        <v>4</v>
      </c>
      <c r="C19" s="22">
        <v>0.11</v>
      </c>
      <c r="D19" s="14">
        <v>0.2446589081263455</v>
      </c>
    </row>
    <row r="20" spans="1:4" x14ac:dyDescent="0.2">
      <c r="A20" s="1">
        <v>2022</v>
      </c>
      <c r="B20" s="3" t="s">
        <v>7</v>
      </c>
      <c r="C20" s="22">
        <v>0.15</v>
      </c>
      <c r="D20" s="14">
        <v>0.23768300097771031</v>
      </c>
    </row>
    <row r="21" spans="1:4" x14ac:dyDescent="0.2">
      <c r="A21" s="1">
        <v>2023</v>
      </c>
      <c r="B21" s="3" t="s">
        <v>7</v>
      </c>
      <c r="C21" s="22">
        <v>0.15</v>
      </c>
      <c r="D21" s="14">
        <v>0.20322610376275335</v>
      </c>
    </row>
    <row r="22" spans="1:4" x14ac:dyDescent="0.2">
      <c r="A22" s="1">
        <v>2024</v>
      </c>
      <c r="B22" s="3" t="s">
        <v>7</v>
      </c>
      <c r="C22" s="22">
        <v>0.15</v>
      </c>
      <c r="D22" s="14">
        <v>0.25671751231552531</v>
      </c>
    </row>
    <row r="23" spans="1:4" x14ac:dyDescent="0.2">
      <c r="A23" s="1">
        <v>2022</v>
      </c>
      <c r="B23" s="3" t="s">
        <v>8</v>
      </c>
      <c r="C23" s="22">
        <v>0.13</v>
      </c>
      <c r="D23" s="14">
        <v>0.14765890538850582</v>
      </c>
    </row>
    <row r="24" spans="1:4" x14ac:dyDescent="0.2">
      <c r="A24" s="1">
        <v>2023</v>
      </c>
      <c r="B24" s="3" t="s">
        <v>8</v>
      </c>
      <c r="C24" s="22">
        <v>0.13</v>
      </c>
      <c r="D24" s="14">
        <v>0.19176471461424452</v>
      </c>
    </row>
    <row r="25" spans="1:4" x14ac:dyDescent="0.2">
      <c r="A25" s="1">
        <v>2024</v>
      </c>
      <c r="B25" s="3" t="s">
        <v>8</v>
      </c>
      <c r="C25" s="22">
        <v>0.13</v>
      </c>
      <c r="D25" s="14">
        <v>0.16686318561765293</v>
      </c>
    </row>
    <row r="26" spans="1:4" x14ac:dyDescent="0.2">
      <c r="A26" s="1">
        <v>2022</v>
      </c>
      <c r="B26" s="3" t="s">
        <v>6</v>
      </c>
      <c r="C26" s="22">
        <v>0.09</v>
      </c>
      <c r="D26" s="14">
        <v>0.11239705780071169</v>
      </c>
    </row>
    <row r="27" spans="1:4" x14ac:dyDescent="0.2">
      <c r="A27" s="1">
        <v>2023</v>
      </c>
      <c r="B27" s="3" t="s">
        <v>6</v>
      </c>
      <c r="C27" s="22">
        <v>0.09</v>
      </c>
      <c r="D27" s="14">
        <v>0.10754618446634272</v>
      </c>
    </row>
    <row r="28" spans="1:4" x14ac:dyDescent="0.2">
      <c r="A28" s="1">
        <v>2024</v>
      </c>
      <c r="B28" s="3" t="s">
        <v>6</v>
      </c>
      <c r="C28" s="22">
        <v>0.09</v>
      </c>
      <c r="D28" s="14">
        <v>0.11961637134044296</v>
      </c>
    </row>
    <row r="29" spans="1:4" x14ac:dyDescent="0.2">
      <c r="A29" s="1">
        <v>2022</v>
      </c>
      <c r="B29" s="3" t="s">
        <v>12</v>
      </c>
      <c r="C29" s="23">
        <v>0.45</v>
      </c>
      <c r="D29" s="14">
        <v>0.51925330881551912</v>
      </c>
    </row>
    <row r="30" spans="1:4" x14ac:dyDescent="0.2">
      <c r="A30" s="1">
        <v>2023</v>
      </c>
      <c r="B30" s="3" t="s">
        <v>12</v>
      </c>
      <c r="C30" s="22">
        <v>0.45</v>
      </c>
      <c r="D30" s="14">
        <v>0.53533999520355591</v>
      </c>
    </row>
    <row r="31" spans="1:4" ht="16" thickBot="1" x14ac:dyDescent="0.25">
      <c r="A31" s="2">
        <v>2024</v>
      </c>
      <c r="B31" s="4" t="s">
        <v>12</v>
      </c>
      <c r="C31" s="24">
        <v>0.45</v>
      </c>
      <c r="D31" s="20">
        <v>0.54562011093018492</v>
      </c>
    </row>
  </sheetData>
  <autoFilter ref="A1:B31" xr:uid="{00000000-0001-0000-0000-000000000000}">
    <sortState xmlns:xlrd2="http://schemas.microsoft.com/office/spreadsheetml/2017/richdata2" ref="A2:B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Overall bilanci Seltin</vt:lpstr>
      <vt:lpstr>Parte tabellare bilanci Seltin</vt:lpstr>
      <vt:lpstr>Parte grafica bilanci Seltin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Mirko Pinto</cp:lastModifiedBy>
  <dcterms:created xsi:type="dcterms:W3CDTF">2025-04-15T08:48:35Z</dcterms:created>
  <dcterms:modified xsi:type="dcterms:W3CDTF">2025-04-22T16:18:25Z</dcterms:modified>
</cp:coreProperties>
</file>